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31.12.22\"/>
    </mc:Choice>
  </mc:AlternateContent>
  <bookViews>
    <workbookView xWindow="0" yWindow="105" windowWidth="24240" windowHeight="12585" firstSheet="14" activeTab="1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range_data">#REF!</definedName>
    <definedName name="table_company">#REF!</definedName>
  </definedNames>
  <calcPr calcId="162913"/>
</workbook>
</file>

<file path=xl/calcChain.xml><?xml version="1.0" encoding="utf-8"?>
<calcChain xmlns="http://schemas.openxmlformats.org/spreadsheetml/2006/main">
  <c r="K18" i="16" l="1"/>
  <c r="K17" i="16"/>
  <c r="K13" i="16" l="1"/>
  <c r="C42" i="1" l="1"/>
  <c r="D42" i="1" l="1"/>
  <c r="D41" i="1"/>
  <c r="D40" i="1"/>
  <c r="D39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2" i="1"/>
  <c r="D21" i="1"/>
  <c r="D20" i="1"/>
  <c r="D19" i="1"/>
  <c r="D18" i="1"/>
  <c r="D17" i="1"/>
  <c r="D16" i="1"/>
  <c r="D15" i="1"/>
  <c r="D14" i="1"/>
  <c r="D13" i="1"/>
  <c r="D11" i="1"/>
  <c r="C11" i="1"/>
  <c r="L38" i="2"/>
  <c r="K38" i="2"/>
  <c r="L37" i="2"/>
  <c r="K37" i="2"/>
  <c r="L36" i="2"/>
  <c r="K36" i="2"/>
  <c r="L35" i="2"/>
  <c r="K35" i="2"/>
  <c r="L34" i="2"/>
  <c r="K34" i="2"/>
  <c r="L33" i="2"/>
  <c r="K33" i="2"/>
  <c r="L32" i="2"/>
  <c r="K32" i="2"/>
  <c r="L31" i="2"/>
  <c r="K31" i="2"/>
  <c r="L30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19" i="2"/>
  <c r="K19" i="2"/>
  <c r="L18" i="2"/>
  <c r="K18" i="2"/>
  <c r="L17" i="2"/>
  <c r="K17" i="2"/>
  <c r="L16" i="2"/>
  <c r="K16" i="2"/>
  <c r="L15" i="2"/>
  <c r="K15" i="2"/>
  <c r="L14" i="2"/>
  <c r="K14" i="2"/>
  <c r="L13" i="2"/>
  <c r="K13" i="2"/>
  <c r="L12" i="2"/>
  <c r="K12" i="2"/>
  <c r="L11" i="2"/>
  <c r="K11" i="2"/>
  <c r="J11" i="2"/>
  <c r="J12" i="2"/>
  <c r="J13" i="2"/>
  <c r="J15" i="2"/>
  <c r="C43" i="1" l="1"/>
  <c r="C23" i="27"/>
  <c r="C31" i="27"/>
  <c r="C30" i="27" s="1"/>
  <c r="C12" i="27"/>
  <c r="C11" i="27" l="1"/>
</calcChain>
</file>

<file path=xl/sharedStrings.xml><?xml version="1.0" encoding="utf-8"?>
<sst xmlns="http://schemas.openxmlformats.org/spreadsheetml/2006/main" count="4339" uniqueCount="1185">
  <si>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</si>
  <si>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</si>
  <si>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</si>
  <si>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</si>
  <si>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</si>
  <si>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</si>
  <si>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</si>
  <si>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</si>
  <si>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</si>
  <si>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</si>
  <si>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</si>
  <si>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</si>
  <si>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</si>
  <si>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</si>
  <si>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</si>
  <si>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</si>
  <si>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</si>
  <si>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</si>
  <si>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</si>
  <si>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</si>
  <si>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</si>
  <si>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</si>
  <si>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</si>
  <si>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</si>
  <si>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</si>
  <si>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</si>
  <si>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</si>
  <si>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</si>
  <si>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</si>
  <si>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</si>
  <si>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</si>
  <si>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</si>
  <si>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</si>
  <si>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</si>
  <si>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</si>
  <si>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</si>
  <si>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</si>
  <si>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</si>
  <si>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</si>
  <si>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</si>
  <si>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</si>
  <si>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</si>
  <si>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</si>
  <si>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</si>
  <si>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</si>
  <si>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</si>
  <si>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</si>
  <si>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</si>
  <si>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</si>
  <si>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</si>
  <si>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</si>
  <si>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</si>
  <si>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</si>
  <si>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</si>
  <si>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</si>
  <si>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</si>
  <si>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</si>
  <si>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</si>
  <si>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</si>
  <si>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</si>
  <si>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</si>
  <si>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</si>
  <si>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</si>
  <si>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</si>
  <si>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</si>
  <si>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</si>
  <si>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</si>
  <si>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</si>
  <si>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</si>
  <si>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</si>
  <si>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</si>
  <si>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</si>
  <si>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</si>
  <si>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</si>
  <si>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</si>
  <si>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</si>
  <si>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</si>
  <si>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</si>
  <si>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</si>
  <si>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</si>
  <si>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</si>
  <si>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</si>
  <si>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</si>
  <si>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</si>
  <si>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</si>
  <si>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</si>
  <si>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</si>
  <si>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</si>
  <si>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</si>
  <si>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</si>
  <si>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</si>
  <si>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</si>
  <si>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</si>
  <si>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</si>
  <si>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</si>
  <si>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</si>
  <si>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</si>
  <si>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</si>
  <si>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</si>
  <si>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</si>
  <si>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</si>
  <si>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</si>
  <si>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</si>
  <si>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</si>
  <si>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</si>
  <si>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</si>
  <si>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</si>
  <si>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</si>
  <si>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</si>
  <si>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</si>
  <si>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</si>
  <si>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</si>
  <si>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</si>
  <si>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</si>
  <si>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</si>
  <si>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</si>
  <si>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</si>
  <si>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</si>
  <si>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</si>
  <si>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</si>
  <si>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</si>
  <si>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</si>
  <si>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</si>
  <si>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</si>
  <si>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</si>
  <si>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</si>
  <si>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</si>
  <si>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</si>
  <si>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</si>
  <si>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</si>
  <si>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</si>
  <si>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</si>
  <si>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</si>
  <si>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</si>
  <si>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</si>
  <si>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</si>
  <si>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</si>
  <si>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</si>
  <si>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</si>
  <si>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</si>
  <si>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</si>
  <si>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</si>
  <si>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</si>
  <si>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</si>
  <si>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</si>
  <si>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</si>
  <si>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</si>
  <si>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</si>
  <si>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</si>
  <si>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</si>
  <si>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</si>
  <si>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</si>
  <si>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</si>
  <si>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</si>
  <si>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</si>
  <si>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</si>
  <si>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</si>
  <si>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</si>
  <si>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</si>
  <si>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</si>
  <si>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</si>
  <si>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</si>
  <si>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</si>
  <si>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</si>
  <si>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</si>
  <si>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</si>
  <si>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</si>
  <si>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</si>
  <si>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</si>
  <si>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</si>
  <si>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</si>
  <si>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</si>
  <si>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</si>
  <si>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</si>
  <si>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</si>
  <si>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</si>
  <si>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</si>
  <si>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</si>
  <si>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</si>
  <si>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</si>
  <si>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</si>
  <si>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</si>
  <si>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</si>
  <si>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</si>
  <si>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</si>
  <si>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</si>
  <si>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</si>
  <si>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</si>
  <si>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</si>
  <si>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</si>
  <si>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</si>
  <si>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</si>
  <si>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</si>
  <si>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</si>
  <si>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</si>
  <si>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</si>
  <si>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</si>
  <si>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31/12/2022</t>
  </si>
  <si>
    <t>הכשרה ביטוח קרן י</t>
  </si>
  <si>
    <t>משתתפות קרן י 35012</t>
  </si>
  <si>
    <t>35012</t>
  </si>
  <si>
    <t>בהתאם לשיטה שיושמה בדוח הכספי *</t>
  </si>
  <si>
    <t>פרנק שווצרי</t>
  </si>
  <si>
    <t>דולר הונג קונג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</si>
  <si>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</si>
  <si>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</si>
  <si>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</si>
  <si>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</si>
  <si>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</si>
  <si>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ilAAA</t>
  </si>
  <si>
    <t>S&amp;P מעלות</t>
  </si>
  <si>
    <t>עו'ש- בנק מזרחי</t>
  </si>
  <si>
    <t>1111111111- 20- בנק מזרחי</t>
  </si>
  <si>
    <t>20</t>
  </si>
  <si>
    <t>סה"כ יתרת מזומנים ועו"ש נקובים במט"ח</t>
  </si>
  <si>
    <t>אירו-100- בנק לאומי</t>
  </si>
  <si>
    <t>100- 10- בנק לאומי</t>
  </si>
  <si>
    <t>אירו-100- בנק מזרחי</t>
  </si>
  <si>
    <t>100- 20- בנק מזרחי</t>
  </si>
  <si>
    <t>דולר -20001- בנק הפועלים</t>
  </si>
  <si>
    <t>20001- 12- בנק הפועלים</t>
  </si>
  <si>
    <t>12</t>
  </si>
  <si>
    <t>דולר -20001- בנק לאומי</t>
  </si>
  <si>
    <t>20001- 10- בנק לאומי</t>
  </si>
  <si>
    <t>דולר -20001- בנק מזרחי</t>
  </si>
  <si>
    <t>20001- 20- בנק מזרחי</t>
  </si>
  <si>
    <t>לי"ש - 70002- בנק מזרחי</t>
  </si>
  <si>
    <t>70002- 20- בנק מזרחי</t>
  </si>
  <si>
    <t>סה"כ פח"ק/פר"י</t>
  </si>
  <si>
    <t>פ.ח.ק.- בנק הפועלים</t>
  </si>
  <si>
    <t>1111111110- 12- בנק הפועלים</t>
  </si>
  <si>
    <t>פ.ח.ק.- בנק לאומי</t>
  </si>
  <si>
    <t>1111111110- 10- בנק לאומי</t>
  </si>
  <si>
    <t>סה"כ פק"מ לתקופה של עד שלושה חודשים</t>
  </si>
  <si>
    <t>0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</si>
  <si>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</si>
  <si>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</si>
  <si>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</si>
  <si>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</si>
  <si>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</si>
  <si>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</si>
  <si>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</si>
  <si>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</si>
  <si>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</si>
  <si>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</si>
  <si>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</si>
  <si>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13/04/21</t>
  </si>
  <si>
    <t>ממצמ0923</t>
  </si>
  <si>
    <t>1128081</t>
  </si>
  <si>
    <t>12/01/22</t>
  </si>
  <si>
    <t>ממשל צמודה 0529- האוצר - ממשלתית צמודה</t>
  </si>
  <si>
    <t>1157023</t>
  </si>
  <si>
    <t>07/12/21</t>
  </si>
  <si>
    <t>ממשל צמודה 0726- האוצר - ממשלתית צמודה</t>
  </si>
  <si>
    <t>1169564</t>
  </si>
  <si>
    <t>07/06/22</t>
  </si>
  <si>
    <t>ממשל צמודה 1025- האוצר - ממשלתית צמודה</t>
  </si>
  <si>
    <t>1135912</t>
  </si>
  <si>
    <t>ממשלתי צמוד 0527- האוצר - ממשלתית צמודה</t>
  </si>
  <si>
    <t>1140847</t>
  </si>
  <si>
    <t>ממשלתי צמוד 0545</t>
  </si>
  <si>
    <t>1134865</t>
  </si>
  <si>
    <t>15/02/22</t>
  </si>
  <si>
    <t>סה"כ לא צמודות</t>
  </si>
  <si>
    <t>סה"כ מלווה קצר מועד</t>
  </si>
  <si>
    <t>מ.ק.מ  913- בנק ישראל- מק"מ</t>
  </si>
  <si>
    <t>8230914</t>
  </si>
  <si>
    <t>14/09/22</t>
  </si>
  <si>
    <t>מ.ק.מ 1023- בנק ישראל- מק"מ</t>
  </si>
  <si>
    <t>8231029</t>
  </si>
  <si>
    <t>24/10/22</t>
  </si>
  <si>
    <t>מ.ק.מ.     1213- בנק ישראל- מק"מ</t>
  </si>
  <si>
    <t>8231219</t>
  </si>
  <si>
    <t>20/12/22</t>
  </si>
  <si>
    <t>מ.ק.מ. 1123- בנק ישראל- מק"מ</t>
  </si>
  <si>
    <t>8231128</t>
  </si>
  <si>
    <t>02/11/22</t>
  </si>
  <si>
    <t>מ.ק.מ. 813- בנק ישראל- מק"מ</t>
  </si>
  <si>
    <t>8230815</t>
  </si>
  <si>
    <t>01/09/22</t>
  </si>
  <si>
    <t>סה"כ שחר</t>
  </si>
  <si>
    <t>ממשל שקלי 1024- האוצר - ממשלתית שקלית</t>
  </si>
  <si>
    <t>1175777</t>
  </si>
  <si>
    <t>18/10/22</t>
  </si>
  <si>
    <t>ממשל שקלית 0347</t>
  </si>
  <si>
    <t>1140193</t>
  </si>
  <si>
    <t>28/03/22</t>
  </si>
  <si>
    <t>ממשל שקלית 0537- האוצר - ממשלתית שקלית</t>
  </si>
  <si>
    <t>1166180</t>
  </si>
  <si>
    <t>15/03/21</t>
  </si>
  <si>
    <t>ממשלתי 0324- האוצר - ממשלתית שקלית</t>
  </si>
  <si>
    <t>1130848</t>
  </si>
  <si>
    <t>ממשלתי שקלי 723</t>
  </si>
  <si>
    <t>1167105</t>
  </si>
  <si>
    <t>29/03/21</t>
  </si>
  <si>
    <t>ממשק0142- האוצר - ממשלתית שקלית</t>
  </si>
  <si>
    <t>1125400</t>
  </si>
  <si>
    <t>10/01/21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</si>
  <si>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</si>
  <si>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</si>
  <si>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</si>
  <si>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</si>
  <si>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</si>
  <si>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</si>
  <si>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</si>
  <si>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</si>
  <si>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</si>
  <si>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</si>
  <si>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</si>
  <si>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</si>
  <si>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מז טפ הנ אגח 64- מזרחי טפחות הנפ</t>
  </si>
  <si>
    <t>2310555</t>
  </si>
  <si>
    <t>520032046</t>
  </si>
  <si>
    <t>בנקים</t>
  </si>
  <si>
    <t>Aaa.il</t>
  </si>
  <si>
    <t>11/04/22</t>
  </si>
  <si>
    <t>מזרחי הנפקות אג"ח 49- מזרחי טפחות הנפ</t>
  </si>
  <si>
    <t>2310282</t>
  </si>
  <si>
    <t>19/11/20</t>
  </si>
  <si>
    <t>מקורות  אגח 11- מקורות</t>
  </si>
  <si>
    <t>1158476</t>
  </si>
  <si>
    <t>520010869</t>
  </si>
  <si>
    <t>שרותים</t>
  </si>
  <si>
    <t>17/02/20</t>
  </si>
  <si>
    <t>נמלי ישראל אג "ח א- נמלי ישראל</t>
  </si>
  <si>
    <t>1145564</t>
  </si>
  <si>
    <t>513569780</t>
  </si>
  <si>
    <t>נדלן מניב בישראל</t>
  </si>
  <si>
    <t>פועלים  אגח 200- פועלים</t>
  </si>
  <si>
    <t>6620496</t>
  </si>
  <si>
    <t>520000118</t>
  </si>
  <si>
    <t>15/03/22</t>
  </si>
  <si>
    <t>פועלים  אגח 201- פועלים</t>
  </si>
  <si>
    <t>1191345</t>
  </si>
  <si>
    <t>29/11/22</t>
  </si>
  <si>
    <t>פועלים הנפ אג32- פועלים הנפקות</t>
  </si>
  <si>
    <t>1940535</t>
  </si>
  <si>
    <t>520032640</t>
  </si>
  <si>
    <t>21/11/19</t>
  </si>
  <si>
    <t>פועלים הנפקות  אג"ח 36- פועלים הנפקות</t>
  </si>
  <si>
    <t>1940659</t>
  </si>
  <si>
    <t>חשמל  אג"ח 31- חשמל</t>
  </si>
  <si>
    <t>6000285</t>
  </si>
  <si>
    <t>520000472</t>
  </si>
  <si>
    <t>אנרגיה</t>
  </si>
  <si>
    <t>Aa1.il</t>
  </si>
  <si>
    <t>28/11/22</t>
  </si>
  <si>
    <t>חשמל אג27</t>
  </si>
  <si>
    <t>6000210</t>
  </si>
  <si>
    <t>12/10/20</t>
  </si>
  <si>
    <t>עזריאלי  אגח ז- עזריאלי קבוצה</t>
  </si>
  <si>
    <t>1178672</t>
  </si>
  <si>
    <t>510960719</t>
  </si>
  <si>
    <t>ilAA+</t>
  </si>
  <si>
    <t>21/07/21</t>
  </si>
  <si>
    <t>עזריאלי אג"ח ד</t>
  </si>
  <si>
    <t>1138650</t>
  </si>
  <si>
    <t>22/12/20</t>
  </si>
  <si>
    <t>עזריאלי אגח ח- עזריאלי קבוצה</t>
  </si>
  <si>
    <t>1178680</t>
  </si>
  <si>
    <t>27/04/22</t>
  </si>
  <si>
    <t>ארפורט סיטי אג"ח 5- איירפורט סיטי</t>
  </si>
  <si>
    <t>1133487</t>
  </si>
  <si>
    <t>511659401</t>
  </si>
  <si>
    <t>ilAA</t>
  </si>
  <si>
    <t>23/12/20</t>
  </si>
  <si>
    <t>גב ים אגח י- גב ים</t>
  </si>
  <si>
    <t>7590284</t>
  </si>
  <si>
    <t>520001736</t>
  </si>
  <si>
    <t>Aa2.il</t>
  </si>
  <si>
    <t>12/04/22</t>
  </si>
  <si>
    <t>מבני תעש  אגח כ- מבנה</t>
  </si>
  <si>
    <t>2260495</t>
  </si>
  <si>
    <t>520024126</t>
  </si>
  <si>
    <t>26/12/18</t>
  </si>
  <si>
    <t>מבני תעש אגח יח</t>
  </si>
  <si>
    <t>2260479</t>
  </si>
  <si>
    <t>18/11/21</t>
  </si>
  <si>
    <t>מליסרון אגח כ- מליסרון</t>
  </si>
  <si>
    <t>3230422</t>
  </si>
  <si>
    <t>520037789</t>
  </si>
  <si>
    <t>17/08/21</t>
  </si>
  <si>
    <t>פועלים הנפקות אג"ח 18- פועלים הנפקות</t>
  </si>
  <si>
    <t>1940600</t>
  </si>
  <si>
    <t>20/06/18</t>
  </si>
  <si>
    <t>שופרסל    אגח ו- שופרסל</t>
  </si>
  <si>
    <t>7770217</t>
  </si>
  <si>
    <t>520022732</t>
  </si>
  <si>
    <t>רשתות שיווק</t>
  </si>
  <si>
    <t>23/05/22</t>
  </si>
  <si>
    <t>אדמה אגח  2</t>
  </si>
  <si>
    <t>1110915</t>
  </si>
  <si>
    <t>520043605</t>
  </si>
  <si>
    <t>כימיה, גומי ופלסטיק</t>
  </si>
  <si>
    <t>ilAA-</t>
  </si>
  <si>
    <t>16/12/19</t>
  </si>
  <si>
    <t>אלוני חץ אג8- אלוני חץ</t>
  </si>
  <si>
    <t>3900271</t>
  </si>
  <si>
    <t>520038506</t>
  </si>
  <si>
    <t>Aa3.il</t>
  </si>
  <si>
    <t>ביג  אגח יח- ביג</t>
  </si>
  <si>
    <t>1174226</t>
  </si>
  <si>
    <t>513623314</t>
  </si>
  <si>
    <t>09/09/21</t>
  </si>
  <si>
    <t>ביג  אגח כ- ביג</t>
  </si>
  <si>
    <t>1186188</t>
  </si>
  <si>
    <t>02/05/22</t>
  </si>
  <si>
    <t>סלע נדל"ן אג3</t>
  </si>
  <si>
    <t>1138973</t>
  </si>
  <si>
    <t>513992529</t>
  </si>
  <si>
    <t>רבוע נדלן אגח ו- רבוע כחול נדל"ן</t>
  </si>
  <si>
    <t>1140607</t>
  </si>
  <si>
    <t>513765859</t>
  </si>
  <si>
    <t>08/12/20</t>
  </si>
  <si>
    <t>פז נפט    אגח ז- פז נפט</t>
  </si>
  <si>
    <t>1142595</t>
  </si>
  <si>
    <t>510216054</t>
  </si>
  <si>
    <t>ilA+</t>
  </si>
  <si>
    <t>אדגר אג"ח 9- אדגר השקעות</t>
  </si>
  <si>
    <t>1820190</t>
  </si>
  <si>
    <t>520035171</t>
  </si>
  <si>
    <t>נדלן מניב בחו"ל</t>
  </si>
  <si>
    <t>A2.il</t>
  </si>
  <si>
    <t>אפריקה ישראל נכסים בע"מ אג"ח 7</t>
  </si>
  <si>
    <t>1132232</t>
  </si>
  <si>
    <t>510560188</t>
  </si>
  <si>
    <t>אשטרום נכ אגח10</t>
  </si>
  <si>
    <t>2510204</t>
  </si>
  <si>
    <t>520036617</t>
  </si>
  <si>
    <t>ilA</t>
  </si>
  <si>
    <t>25/12/18</t>
  </si>
  <si>
    <t>אשטרום קב אגח ד- אשטרום קבוצה</t>
  </si>
  <si>
    <t>1182989</t>
  </si>
  <si>
    <t>510381601</t>
  </si>
  <si>
    <t>בנייה</t>
  </si>
  <si>
    <t>27/12/21</t>
  </si>
  <si>
    <t>שיכון ובינוי אג 9- שיכון ובינוי</t>
  </si>
  <si>
    <t>1167386</t>
  </si>
  <si>
    <t>520036104</t>
  </si>
  <si>
    <t>שיכון ובינוי אג8- שיכון ובינוי</t>
  </si>
  <si>
    <t>1135888</t>
  </si>
  <si>
    <t>07/12/22</t>
  </si>
  <si>
    <t>דליה אגח א- דליה אנרגיה</t>
  </si>
  <si>
    <t>1184951</t>
  </si>
  <si>
    <t>516269248</t>
  </si>
  <si>
    <t>A3.il</t>
  </si>
  <si>
    <t>13/03/22</t>
  </si>
  <si>
    <t>הכשרת הישוב אג23- הכשרת הישוב</t>
  </si>
  <si>
    <t>6120323</t>
  </si>
  <si>
    <t>520020116</t>
  </si>
  <si>
    <t>ilA-</t>
  </si>
  <si>
    <t>21/06/21</t>
  </si>
  <si>
    <t>לאומי מסחרי 3- לאומי</t>
  </si>
  <si>
    <t>1189364</t>
  </si>
  <si>
    <t>520018078</t>
  </si>
  <si>
    <t>12/09/22</t>
  </si>
  <si>
    <t>נמלי ישראל אג"ח ג- נמלי ישראל</t>
  </si>
  <si>
    <t>1145580</t>
  </si>
  <si>
    <t>פועלים  אגח 101- פועלים</t>
  </si>
  <si>
    <t>1191337</t>
  </si>
  <si>
    <t>אמות אגח ז- אמות</t>
  </si>
  <si>
    <t>1162866</t>
  </si>
  <si>
    <t>520026683</t>
  </si>
  <si>
    <t>20/11/22</t>
  </si>
  <si>
    <t>ישראכרט אגח א- ישראכרט</t>
  </si>
  <si>
    <t>1157536</t>
  </si>
  <si>
    <t>510706153</t>
  </si>
  <si>
    <t>שרותים פיננסים</t>
  </si>
  <si>
    <t>18/03/20</t>
  </si>
  <si>
    <t>כיל       אגח ה</t>
  </si>
  <si>
    <t>2810299</t>
  </si>
  <si>
    <t>520027830</t>
  </si>
  <si>
    <t>10/04/16</t>
  </si>
  <si>
    <t>סאמיט     אגח י- סאמיט</t>
  </si>
  <si>
    <t>1143395</t>
  </si>
  <si>
    <t>520043720</t>
  </si>
  <si>
    <t>אלוני חץ אגח יג- אלוני חץ</t>
  </si>
  <si>
    <t>1189406</t>
  </si>
  <si>
    <t>בזק       אגח 9</t>
  </si>
  <si>
    <t>2300176</t>
  </si>
  <si>
    <t>520031931</t>
  </si>
  <si>
    <t>15/03/20</t>
  </si>
  <si>
    <t>כללביט אגח  י- כללביט</t>
  </si>
  <si>
    <t>1136068</t>
  </si>
  <si>
    <t>513754069</t>
  </si>
  <si>
    <t>ביטוח</t>
  </si>
  <si>
    <t>23/03/20</t>
  </si>
  <si>
    <t>פניקס הון אגח יא- הפניקס גיוסי הון</t>
  </si>
  <si>
    <t>1159359</t>
  </si>
  <si>
    <t>514290345</t>
  </si>
  <si>
    <t>31/07/22</t>
  </si>
  <si>
    <t>קרסו אגח א- קרסו מוטורס</t>
  </si>
  <si>
    <t>1136464</t>
  </si>
  <si>
    <t>514065283</t>
  </si>
  <si>
    <t>מסחר</t>
  </si>
  <si>
    <t>26/10/16</t>
  </si>
  <si>
    <t>דמרי אג"ח 8- דמרי</t>
  </si>
  <si>
    <t>1153725</t>
  </si>
  <si>
    <t>511399388</t>
  </si>
  <si>
    <t>A1.il</t>
  </si>
  <si>
    <t>09/03/20</t>
  </si>
  <si>
    <t>דמרי אגח ט</t>
  </si>
  <si>
    <t>1168368</t>
  </si>
  <si>
    <t>09/09/20</t>
  </si>
  <si>
    <t>מגדל הון אגח ט- מגדל ביטוח הון</t>
  </si>
  <si>
    <t>1185628</t>
  </si>
  <si>
    <t>513230029</t>
  </si>
  <si>
    <t>13/07/22</t>
  </si>
  <si>
    <t>פרטנר     אגח ו- פרטנר</t>
  </si>
  <si>
    <t>1141415</t>
  </si>
  <si>
    <t>520044314</t>
  </si>
  <si>
    <t>שפיר הנדסה אגח ג- שפיר הנדסה</t>
  </si>
  <si>
    <t>1178417</t>
  </si>
  <si>
    <t>514892801</t>
  </si>
  <si>
    <t>מתכת ומוצרי בניה</t>
  </si>
  <si>
    <t>20/07/21</t>
  </si>
  <si>
    <t>אזורים אגח 13- אזורים</t>
  </si>
  <si>
    <t>7150410</t>
  </si>
  <si>
    <t>520025990</t>
  </si>
  <si>
    <t>25/07/19</t>
  </si>
  <si>
    <t>אנלייט אנ אגח ד- אנלייט אנרגיה</t>
  </si>
  <si>
    <t>7200256</t>
  </si>
  <si>
    <t>520041146</t>
  </si>
  <si>
    <t>אנרגיה מתחדשת</t>
  </si>
  <si>
    <t>01/08/21</t>
  </si>
  <si>
    <t>אנרג'יקס אגח א- אנרג'יקס</t>
  </si>
  <si>
    <t>1161751</t>
  </si>
  <si>
    <t>513901371</t>
  </si>
  <si>
    <t>15/12/19</t>
  </si>
  <si>
    <t>אפריקה מג אגח ה- אפריקה מגורים</t>
  </si>
  <si>
    <t>1162825</t>
  </si>
  <si>
    <t>520034760</t>
  </si>
  <si>
    <t>12/12/22</t>
  </si>
  <si>
    <t>אשדר אגח 5- אשדר</t>
  </si>
  <si>
    <t>1157783</t>
  </si>
  <si>
    <t>510609761</t>
  </si>
  <si>
    <t>01/12/19</t>
  </si>
  <si>
    <t>אשטרום קב אגח ב- אשטרום קבוצה</t>
  </si>
  <si>
    <t>1132331</t>
  </si>
  <si>
    <t>בזן  אגח י'- בתי זיקוק</t>
  </si>
  <si>
    <t>2590511</t>
  </si>
  <si>
    <t>520036658</t>
  </si>
  <si>
    <t>דור אלון  אגח ה- דור אלון</t>
  </si>
  <si>
    <t>1136761</t>
  </si>
  <si>
    <t>520043878</t>
  </si>
  <si>
    <t>דור אלון  אגח ז- דור אלון</t>
  </si>
  <si>
    <t>1157700</t>
  </si>
  <si>
    <t>11/09/22</t>
  </si>
  <si>
    <t>חברה לישראל אגח 15- חברה לישראל</t>
  </si>
  <si>
    <t>5760327</t>
  </si>
  <si>
    <t>520028010</t>
  </si>
  <si>
    <t>השקעה ואחזקות</t>
  </si>
  <si>
    <t>06/10/22</t>
  </si>
  <si>
    <t>או.פי.סי  אגח ג- או.פי.סי אנרגיה</t>
  </si>
  <si>
    <t>1180355</t>
  </si>
  <si>
    <t>514401702</t>
  </si>
  <si>
    <t>אקרו אג"ח א'- אקרו קבוצה</t>
  </si>
  <si>
    <t>1188572</t>
  </si>
  <si>
    <t>511996803</t>
  </si>
  <si>
    <t>17/08/22</t>
  </si>
  <si>
    <t>אלה פקדון אג1- אלה פקדונות</t>
  </si>
  <si>
    <t>1141662</t>
  </si>
  <si>
    <t>515666881</t>
  </si>
  <si>
    <t>אגח מובנות</t>
  </si>
  <si>
    <t>28/10/18</t>
  </si>
  <si>
    <t>ישראמקו אג1- ישראמקו יהש</t>
  </si>
  <si>
    <t>2320174</t>
  </si>
  <si>
    <t>550010003</t>
  </si>
  <si>
    <t>חיפושי נפט וגז</t>
  </si>
  <si>
    <t>02/08/22</t>
  </si>
  <si>
    <t>בזן       אגח ט- בתי זיקוק</t>
  </si>
  <si>
    <t>2590461</t>
  </si>
  <si>
    <t>27/04/17</t>
  </si>
  <si>
    <t>חברה לישראל אג"ח 13</t>
  </si>
  <si>
    <t>5760269</t>
  </si>
  <si>
    <t>סה"כ אחר</t>
  </si>
  <si>
    <t>TEVA 6.75 1/03/28</t>
  </si>
  <si>
    <t>US88167AAK79</t>
  </si>
  <si>
    <t>NYSE</t>
  </si>
  <si>
    <t>בלומברג</t>
  </si>
  <si>
    <t>520013954</t>
  </si>
  <si>
    <t>Pharma &amp; Biotechnology</t>
  </si>
  <si>
    <t>BB-</t>
  </si>
  <si>
    <t>S&amp;P</t>
  </si>
  <si>
    <t>28/07/22</t>
  </si>
  <si>
    <t>MU 6.75 01/11/29- MICRON TECHNOLOGY</t>
  </si>
  <si>
    <t>US595112BV48</t>
  </si>
  <si>
    <t>5084</t>
  </si>
  <si>
    <t>Semiconductors &amp; Semicon Equip</t>
  </si>
  <si>
    <t>BBB-</t>
  </si>
  <si>
    <t>08/11/22</t>
  </si>
  <si>
    <t>ALCOA 4.125 31/03/29- ALCOA NEDERLAND</t>
  </si>
  <si>
    <t>US013822AG68</t>
  </si>
  <si>
    <t>5282</t>
  </si>
  <si>
    <t>Materials</t>
  </si>
  <si>
    <t>BB+</t>
  </si>
  <si>
    <t>23/06/21</t>
  </si>
  <si>
    <t>סה"כ תל אביב 35</t>
  </si>
  <si>
    <t>או.פי.סי אנרגיה- או.פי.סי אנרגיה</t>
  </si>
  <si>
    <t>1141571</t>
  </si>
  <si>
    <t>אורמת טכנו- אורמת טכנו</t>
  </si>
  <si>
    <t>1134402</t>
  </si>
  <si>
    <t>880326081</t>
  </si>
  <si>
    <t>אנרג'יקס- אנרג'יקס</t>
  </si>
  <si>
    <t>1123355</t>
  </si>
  <si>
    <t>פניקס    1- הפניקס</t>
  </si>
  <si>
    <t>767012</t>
  </si>
  <si>
    <t>520017450</t>
  </si>
  <si>
    <t>הראל     1- הראל השקעות</t>
  </si>
  <si>
    <t>585018</t>
  </si>
  <si>
    <t>520033986</t>
  </si>
  <si>
    <t>אלביט מערכות- אלביט מערכות</t>
  </si>
  <si>
    <t>1081124</t>
  </si>
  <si>
    <t>520043027</t>
  </si>
  <si>
    <t>ביטחוניות</t>
  </si>
  <si>
    <t>שיכון ובינוי- שיכון ובינוי</t>
  </si>
  <si>
    <t>1081942</t>
  </si>
  <si>
    <t>בינלאומי 5- בינלאומי</t>
  </si>
  <si>
    <t>593038</t>
  </si>
  <si>
    <t>520029083</t>
  </si>
  <si>
    <t>דיסקונט- דיסקונט</t>
  </si>
  <si>
    <t>691212</t>
  </si>
  <si>
    <t>520007030</t>
  </si>
  <si>
    <t>לאומי- לאומי</t>
  </si>
  <si>
    <t>604611</t>
  </si>
  <si>
    <t>מזרחי- מזרחי טפחות</t>
  </si>
  <si>
    <t>695437</t>
  </si>
  <si>
    <t>520000522</t>
  </si>
  <si>
    <t>פועלים- פועלים</t>
  </si>
  <si>
    <t>662577</t>
  </si>
  <si>
    <t>חברה לישראל- חברה לישראל</t>
  </si>
  <si>
    <t>576017</t>
  </si>
  <si>
    <t>דלק קבוצה- דלק קבוצה</t>
  </si>
  <si>
    <t>1084128</t>
  </si>
  <si>
    <t>520044322</t>
  </si>
  <si>
    <t>ניו-מד אנרג'י יהש- דלק קידוחים יהש</t>
  </si>
  <si>
    <t>475020</t>
  </si>
  <si>
    <t>550013098</t>
  </si>
  <si>
    <t>איי.סי.אל- איי.סי.אל</t>
  </si>
  <si>
    <t>281014</t>
  </si>
  <si>
    <t>נובה- נובה</t>
  </si>
  <si>
    <t>1084557</t>
  </si>
  <si>
    <t>511812463</t>
  </si>
  <si>
    <t>מוליכים למחצה</t>
  </si>
  <si>
    <t>שטראוס- שטראוס גרופ</t>
  </si>
  <si>
    <t>746016</t>
  </si>
  <si>
    <t>520003781</t>
  </si>
  <si>
    <t>מזון</t>
  </si>
  <si>
    <t>אירפורט סיטי- איירפורט סיטי</t>
  </si>
  <si>
    <t>1095835</t>
  </si>
  <si>
    <t>אלוני חץ- אלוני חץ</t>
  </si>
  <si>
    <t>390013</t>
  </si>
  <si>
    <t>אמות- אמות</t>
  </si>
  <si>
    <t>1097278</t>
  </si>
  <si>
    <t>ביג- ביג</t>
  </si>
  <si>
    <t>1097260</t>
  </si>
  <si>
    <t>מבני תעשיה- מבנה</t>
  </si>
  <si>
    <t>226019</t>
  </si>
  <si>
    <t>מליסרון- מליסרון</t>
  </si>
  <si>
    <t>323014</t>
  </si>
  <si>
    <t>עזריאלי קבוצה- עזריאלי קבוצה</t>
  </si>
  <si>
    <t>1119478</t>
  </si>
  <si>
    <t>טבע- טבע</t>
  </si>
  <si>
    <t>629014</t>
  </si>
  <si>
    <t>פארמה</t>
  </si>
  <si>
    <t>נייס- נייס</t>
  </si>
  <si>
    <t>273011</t>
  </si>
  <si>
    <t>520036872</t>
  </si>
  <si>
    <t>בזק- בזק</t>
  </si>
  <si>
    <t>230011</t>
  </si>
  <si>
    <t>סה"כ תל אביב 90</t>
  </si>
  <si>
    <t>אנלייט אנרגיה- אנלייט אנרגיה</t>
  </si>
  <si>
    <t>720011</t>
  </si>
  <si>
    <t>שוב אנרגיה- שוב אנרגיה</t>
  </si>
  <si>
    <t>1188242</t>
  </si>
  <si>
    <t>510459928</t>
  </si>
  <si>
    <t>כלל ביטוח- כלל עסקי ביטוח</t>
  </si>
  <si>
    <t>224014</t>
  </si>
  <si>
    <t>520036120</t>
  </si>
  <si>
    <t>אפריקה מגורים- אפריקה מגורים</t>
  </si>
  <si>
    <t>1097948</t>
  </si>
  <si>
    <t>דמרי- דמרי</t>
  </si>
  <si>
    <t>1090315</t>
  </si>
  <si>
    <t>חג'ג' נדל"ן- חג'ג' נדלן</t>
  </si>
  <si>
    <t>823013</t>
  </si>
  <si>
    <t>520033309</t>
  </si>
  <si>
    <t>אלקו- אלקו</t>
  </si>
  <si>
    <t>694034</t>
  </si>
  <si>
    <t>520025370</t>
  </si>
  <si>
    <t>ישראמקו יהש- ישראמקו יהש</t>
  </si>
  <si>
    <t>232017</t>
  </si>
  <si>
    <t>אלקטרה נדלן- אלקטרה נדל"ן</t>
  </si>
  <si>
    <t>1094044</t>
  </si>
  <si>
    <t>510607328</t>
  </si>
  <si>
    <t>סאמיט- סאמיט</t>
  </si>
  <si>
    <t>1081686</t>
  </si>
  <si>
    <t>ריט 1- 1 ריט</t>
  </si>
  <si>
    <t>1098920</t>
  </si>
  <si>
    <t>513821488</t>
  </si>
  <si>
    <t>מגה אור- מגה אור</t>
  </si>
  <si>
    <t>1104488</t>
  </si>
  <si>
    <t>513257873</t>
  </si>
  <si>
    <t>פוקס- פוקס</t>
  </si>
  <si>
    <t>1087022</t>
  </si>
  <si>
    <t>512157603</t>
  </si>
  <si>
    <t>שופרסל- שופרסל</t>
  </si>
  <si>
    <t>777037</t>
  </si>
  <si>
    <t>וואן תוכנה- וואן טכנולוגיות</t>
  </si>
  <si>
    <t>161018</t>
  </si>
  <si>
    <t>520034695</t>
  </si>
  <si>
    <t>שרותי מידע</t>
  </si>
  <si>
    <t>פורמולה- פורמולה מערכות</t>
  </si>
  <si>
    <t>256016</t>
  </si>
  <si>
    <t>520036690</t>
  </si>
  <si>
    <t>אלטשולר פיננסים- אלטשולר שחם פנ</t>
  </si>
  <si>
    <t>1184936</t>
  </si>
  <si>
    <t>516508603</t>
  </si>
  <si>
    <t>ישראכרט- ישראכרט</t>
  </si>
  <si>
    <t>1157403</t>
  </si>
  <si>
    <t>סלקום- סלקום</t>
  </si>
  <si>
    <t>1101534</t>
  </si>
  <si>
    <t>511930125</t>
  </si>
  <si>
    <t>פרטנר- פרטנר</t>
  </si>
  <si>
    <t>1083484</t>
  </si>
  <si>
    <t>סה"כ מניות היתר</t>
  </si>
  <si>
    <t>איי ספאק 1- איי ספאק</t>
  </si>
  <si>
    <t>1179589</t>
  </si>
  <si>
    <t>516247772</t>
  </si>
  <si>
    <t>קיסטון ריט- קיסטון ריט</t>
  </si>
  <si>
    <t>1175934</t>
  </si>
  <si>
    <t>515983476</t>
  </si>
  <si>
    <t>אימד יהש- אימד אינפיניטי</t>
  </si>
  <si>
    <t>1171230</t>
  </si>
  <si>
    <t>540299518</t>
  </si>
  <si>
    <t>השקעות במדעי החיים</t>
  </si>
  <si>
    <t>מגוריט- מגוריט</t>
  </si>
  <si>
    <t>1139195</t>
  </si>
  <si>
    <t>515434074</t>
  </si>
  <si>
    <t>ג'נסל- ג'נסל</t>
  </si>
  <si>
    <t>1169689</t>
  </si>
  <si>
    <t>514579887</t>
  </si>
  <si>
    <t>משביר לצרכן- 365 המשביר</t>
  </si>
  <si>
    <t>1104959</t>
  </si>
  <si>
    <t>513389270</t>
  </si>
  <si>
    <t>סה"כ call 001 אופציות</t>
  </si>
  <si>
    <t>PERION NETWORK</t>
  </si>
  <si>
    <t>IL0010958192</t>
  </si>
  <si>
    <t>NASDAQ</t>
  </si>
  <si>
    <t>5277</t>
  </si>
  <si>
    <t>Software &amp; Services</t>
  </si>
  <si>
    <t>REE AUTOMOTIVE- REE</t>
  </si>
  <si>
    <t>IL0011786154</t>
  </si>
  <si>
    <t>514557339</t>
  </si>
  <si>
    <t>ARBE ROBITICS- Arbe Robotics</t>
  </si>
  <si>
    <t>IL0011796625</t>
  </si>
  <si>
    <t>515333128</t>
  </si>
  <si>
    <t>Technology Hardware &amp; Equip</t>
  </si>
  <si>
    <t>LEONARDO DRS- LEONARDO DRS</t>
  </si>
  <si>
    <t>US52661A1088</t>
  </si>
  <si>
    <t>253583</t>
  </si>
  <si>
    <t>AEROSPACE &amp; DEFENSE</t>
  </si>
  <si>
    <t>GOOG GOOGLE C Class- GOOGLE</t>
  </si>
  <si>
    <t>US02079K1079</t>
  </si>
  <si>
    <t>960</t>
  </si>
  <si>
    <t>Media</t>
  </si>
  <si>
    <t>FB - FACEBOOK</t>
  </si>
  <si>
    <t>US30303M1027</t>
  </si>
  <si>
    <t>5097</t>
  </si>
  <si>
    <t>NVIDIA CORP - NVDA</t>
  </si>
  <si>
    <t>US67066G1040</t>
  </si>
  <si>
    <t>4967</t>
  </si>
  <si>
    <t>TSM - TAIWAN SEMICONDUCTOR- TAIWAN SEMI</t>
  </si>
  <si>
    <t>us8740391003</t>
  </si>
  <si>
    <t>5088</t>
  </si>
  <si>
    <t>AMAZON-AMZN COM</t>
  </si>
  <si>
    <t>US0231351067</t>
  </si>
  <si>
    <t>4865</t>
  </si>
  <si>
    <t>MSFT -  MICROSOFT- MICROSOFT</t>
  </si>
  <si>
    <t>us5949181045</t>
  </si>
  <si>
    <t>5083</t>
  </si>
  <si>
    <t>AAPL - Apple</t>
  </si>
  <si>
    <t>US0378331005</t>
  </si>
  <si>
    <t>930</t>
  </si>
  <si>
    <t>SMSN LI - SAMSUNG</t>
  </si>
  <si>
    <t>US7960508882</t>
  </si>
  <si>
    <t>FWB</t>
  </si>
  <si>
    <t>5093</t>
  </si>
  <si>
    <t>סה"כ שמחקות מדדי מניות בישראל</t>
  </si>
  <si>
    <t>MTF סל (4A) ת"א-בנייה- מגדל קרנות נאמנ</t>
  </si>
  <si>
    <t>1165653</t>
  </si>
  <si>
    <t>511303661</t>
  </si>
  <si>
    <t>מניות</t>
  </si>
  <si>
    <t>תכלית סל (4A) ת"א בנקים- מיטב קרנות נאמנ</t>
  </si>
  <si>
    <t>1143726</t>
  </si>
  <si>
    <t>513534974</t>
  </si>
  <si>
    <t>סה"כ שמחקות מדדי מניות בחו"ל</t>
  </si>
  <si>
    <t>פסגות DAX 30 מנוטרל- פסגות קרנות נאמ</t>
  </si>
  <si>
    <t>1149830</t>
  </si>
  <si>
    <t>513765339</t>
  </si>
  <si>
    <t>FTSE CHINA 50 (D4) ETF קסם- קסם קרנות נאמנו</t>
  </si>
  <si>
    <t>1146521</t>
  </si>
  <si>
    <t>510938608</t>
  </si>
  <si>
    <t>Indxx China Internet (4D) ETF קסם- קסם קרנות נאמנו</t>
  </si>
  <si>
    <t>1170844</t>
  </si>
  <si>
    <t>סה"כ שמחקות מדדים אחרים בישראל</t>
  </si>
  <si>
    <t>פסגות סל תל בונד 60 סדרה 3- פסגות קרנות נאמ</t>
  </si>
  <si>
    <t>1148006</t>
  </si>
  <si>
    <t>אג"ח</t>
  </si>
  <si>
    <t>סה"כ שמחקות מדדים אחרים בחו"ל</t>
  </si>
  <si>
    <t>סה"כ short</t>
  </si>
  <si>
    <t>סה"כ שמחקות מדדי מניות</t>
  </si>
  <si>
    <t>ARK INNOVATION ETF- ARK INVESTMENT MANAGEMENT</t>
  </si>
  <si>
    <t>US00214Q1040</t>
  </si>
  <si>
    <t>5346</t>
  </si>
  <si>
    <t>EWY - SOUTH KOREA- BlackRock</t>
  </si>
  <si>
    <t>US4642867729</t>
  </si>
  <si>
    <t>2235</t>
  </si>
  <si>
    <t>RSP-S&amp;P 500 EQUAL WEI- Guggenheim Funds</t>
  </si>
  <si>
    <t>US46137V3574</t>
  </si>
  <si>
    <t>4205</t>
  </si>
  <si>
    <t>Invesco KBW Bank ETF- INVESCO POWERSHARES</t>
  </si>
  <si>
    <t>US46138E6288</t>
  </si>
  <si>
    <t>1290</t>
  </si>
  <si>
    <t>FXI - CHINA 50- ISHARES</t>
  </si>
  <si>
    <t>US4642871846</t>
  </si>
  <si>
    <t>4601</t>
  </si>
  <si>
    <t>ISHARE JAPAN EWJ- ISHARES</t>
  </si>
  <si>
    <t>US46434G8226</t>
  </si>
  <si>
    <t>JETS ETF- JETS</t>
  </si>
  <si>
    <t>US26922A8421</t>
  </si>
  <si>
    <t>4992</t>
  </si>
  <si>
    <t>SPY - S&amp;P 500</t>
  </si>
  <si>
    <t>US78462F1030</t>
  </si>
  <si>
    <t>4640</t>
  </si>
  <si>
    <t>WISDOMTREE INDIA</t>
  </si>
  <si>
    <t>US97717W4226</t>
  </si>
  <si>
    <t>3115</t>
  </si>
  <si>
    <t>סה"כ שמחקות מדדים אחרים</t>
  </si>
  <si>
    <t>ISHARES LQD US IBOXX</t>
  </si>
  <si>
    <t>US4642872422</t>
  </si>
  <si>
    <t>סה"כ אג"ח ממשלתי</t>
  </si>
  <si>
    <t>סה"כ אגח קונצרני</t>
  </si>
  <si>
    <t>איביאי טכנולוגיה עלית- איביאי טכ עילית</t>
  </si>
  <si>
    <t>1142538</t>
  </si>
  <si>
    <t>510791031</t>
  </si>
  <si>
    <t>ASHOKA INDIA OPPORTUNITIES</t>
  </si>
  <si>
    <t>IE00BH3N4915</t>
  </si>
  <si>
    <t>5223</t>
  </si>
  <si>
    <t>לא מדורג</t>
  </si>
  <si>
    <t>INDIA  FRONTLINE- Aditya Birla Sun Life Asset Management</t>
  </si>
  <si>
    <t>IE00BJ8RGN06</t>
  </si>
  <si>
    <t>5355</t>
  </si>
  <si>
    <t>סה"כ כתבי אופציות בישראל</t>
  </si>
  <si>
    <t>אייספאק 1  אפ 1_10/12/2023- איי ספאק</t>
  </si>
  <si>
    <t>1179613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</si>
  <si>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</si>
  <si>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</si>
  <si>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</si>
  <si>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</si>
  <si>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</si>
  <si>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</si>
  <si>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DAX - DFWH3 -17/03/23</t>
  </si>
  <si>
    <t>DE000C6LWM17</t>
  </si>
  <si>
    <t>Other</t>
  </si>
  <si>
    <t>E- Mini RUSS 2000 - RTYH3 - 17/03/2023</t>
  </si>
  <si>
    <t>BBG013ZHHCQ3</t>
  </si>
  <si>
    <t>FTSE 100 - Z H3 - 17/03/2023</t>
  </si>
  <si>
    <t>GB00K0S0MK63</t>
  </si>
  <si>
    <t>FUT VAL EUR HSBC - רוו"ה מחוזים</t>
  </si>
  <si>
    <t>333740</t>
  </si>
  <si>
    <t>FUT VAL GBP HSB - רוו"ה מחוזים</t>
  </si>
  <si>
    <t>333732</t>
  </si>
  <si>
    <t>FUT VAL USD - רוו"ה מחוזים</t>
  </si>
  <si>
    <t>415349</t>
  </si>
  <si>
    <t>NASDAQ 100 MINI - NQH3 - 17/03/2023</t>
  </si>
  <si>
    <t>BBG013ZHH944</t>
  </si>
  <si>
    <t>S&amp;P500 EMINI  ESH3 17/03/23</t>
  </si>
  <si>
    <t>BBG011BQCMM0</t>
  </si>
  <si>
    <t>US TREASURY NOTE 2 YEAR- TUH3 -31/03/23</t>
  </si>
  <si>
    <t>BBG018JV8511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</si>
  <si>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</si>
  <si>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</si>
  <si>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</si>
  <si>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</si>
  <si>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</si>
  <si>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</si>
  <si>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</si>
  <si>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</si>
  <si>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</si>
  <si>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</si>
  <si>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</si>
  <si>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</si>
  <si>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</si>
  <si>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</si>
  <si>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</si>
  <si>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</si>
  <si>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פיקדון בנק לאומי 6.6% -24/01/27- לאומי</t>
  </si>
  <si>
    <t>200035059</t>
  </si>
  <si>
    <t>25/12/02</t>
  </si>
  <si>
    <t>מימון ישיר אג"ח א-רמ- מימון ישיר קב</t>
  </si>
  <si>
    <t>1139740</t>
  </si>
  <si>
    <t>513893123</t>
  </si>
  <si>
    <t>אשראי חוץ בנקאי</t>
  </si>
  <si>
    <t>04/08/20</t>
  </si>
  <si>
    <t>8% דיידלנד א- דיידלנד</t>
  </si>
  <si>
    <t>1104835</t>
  </si>
  <si>
    <t>4130</t>
  </si>
  <si>
    <t>10/06/07</t>
  </si>
  <si>
    <t>אנטר הולד אגח ב- אנטר הולדינגס 1</t>
  </si>
  <si>
    <t>4740163</t>
  </si>
  <si>
    <t>985</t>
  </si>
  <si>
    <t>04/11/09</t>
  </si>
  <si>
    <t>אנטר הולדינגס אג"ח 1- אנטר הולדינגס 1</t>
  </si>
  <si>
    <t>4740130</t>
  </si>
  <si>
    <t>29/11/06</t>
  </si>
  <si>
    <t>אנטר הולדינגס אגחא 09\7- אנטר הולדינגס 1</t>
  </si>
  <si>
    <t>4740189</t>
  </si>
  <si>
    <t>לגנא הולדינגס בע"מ אגח 1- לגנא</t>
  </si>
  <si>
    <t>3520046</t>
  </si>
  <si>
    <t>4707</t>
  </si>
  <si>
    <t>קאר אנד גו(סדרה א')בע"מ- קאר אנד גו</t>
  </si>
  <si>
    <t>1088202</t>
  </si>
  <si>
    <t>513406835</t>
  </si>
  <si>
    <t>כלל תעש אג טז-רמ- כלל תעשיות</t>
  </si>
  <si>
    <t>6080238</t>
  </si>
  <si>
    <t>520021874</t>
  </si>
  <si>
    <t>29/12/19</t>
  </si>
  <si>
    <t>גדות מסף אגא-רמ- גדות מסופים כימ</t>
  </si>
  <si>
    <t>1162320</t>
  </si>
  <si>
    <t>520040775</t>
  </si>
  <si>
    <t>14/01/20</t>
  </si>
  <si>
    <t>SMART SHOOTER LTD-מניה לא סחירה- סמארט שוטר</t>
  </si>
  <si>
    <t>74213</t>
  </si>
  <si>
    <t>514615590</t>
  </si>
  <si>
    <t>סינמה סיטי-מניה-ל.סחיר- סינמה סיטי</t>
  </si>
  <si>
    <t>66602</t>
  </si>
  <si>
    <t>513910265</t>
  </si>
  <si>
    <t>איי.איי.אם. יהש - שותף כללי- אימד אינפיניטי</t>
  </si>
  <si>
    <t>74211</t>
  </si>
  <si>
    <t>בראון  הוטלס- מלונות בראון</t>
  </si>
  <si>
    <t>74194</t>
  </si>
  <si>
    <t>513956938</t>
  </si>
  <si>
    <t>מלונאות ותיירות</t>
  </si>
  <si>
    <t>גדות למסופים כימיקלים- ווליו אל.בי.אייצ. גדות משקיעים, שותפות מוגבלת</t>
  </si>
  <si>
    <t>74222</t>
  </si>
  <si>
    <t>540308624</t>
  </si>
  <si>
    <t>גדות נמל חיפה- ווליו אל.בי.אייצ. גדות משקיעים, שותפות מוגבלת</t>
  </si>
  <si>
    <t>74245</t>
  </si>
  <si>
    <t>דאון טאון חיפה- טרה אמפריום אייץ (דאון טאון)</t>
  </si>
  <si>
    <t>74209</t>
  </si>
  <si>
    <t>514829126</t>
  </si>
  <si>
    <t>מור נדל"ן בינלאומי בע"מ-חדש- מור נדל"ן</t>
  </si>
  <si>
    <t>74164</t>
  </si>
  <si>
    <t>513842690</t>
  </si>
  <si>
    <t>קבוצת מיי טאון- קבוצת מיי טאון</t>
  </si>
  <si>
    <t>96049</t>
  </si>
  <si>
    <t>514444660</t>
  </si>
  <si>
    <t>וואן זירו הבנק הדיגיטלי בע"מ- וואן זירו הבנק הדיגיטלי</t>
  </si>
  <si>
    <t>74229</t>
  </si>
  <si>
    <t>515981728</t>
  </si>
  <si>
    <t>Metro- Metro</t>
  </si>
  <si>
    <t>74227</t>
  </si>
  <si>
    <t>5307</t>
  </si>
  <si>
    <t>Real Estate</t>
  </si>
  <si>
    <t>בניין צרפת- LRC- בניין צרפת- LRC</t>
  </si>
  <si>
    <t>74191</t>
  </si>
  <si>
    <t>5162</t>
  </si>
  <si>
    <t>14% חברות הנכס בראון גרמניה- מלונות בראון</t>
  </si>
  <si>
    <t>74195</t>
  </si>
  <si>
    <t>סה"כ קרנות הון סיכון</t>
  </si>
  <si>
    <t>קרן FinTLV 2- FINTLV 2</t>
  </si>
  <si>
    <t>12/08/21</t>
  </si>
  <si>
    <t>First Time 2 קרן- First Time</t>
  </si>
  <si>
    <t>11/10/22</t>
  </si>
  <si>
    <t>First Time 3- First Time</t>
  </si>
  <si>
    <t>ION CROSS OVER קרן- ION</t>
  </si>
  <si>
    <t>07/07/20</t>
  </si>
  <si>
    <t>קרן ION CROSS OVER 2- ION</t>
  </si>
  <si>
    <t>ורטקס אופרטיוניטי 2- ורטקס אופרטיוניטי</t>
  </si>
  <si>
    <t>15/08/22</t>
  </si>
  <si>
    <t>סה"כ קרנות גידור</t>
  </si>
  <si>
    <t>קרן טוטאל - משתתף- טוטאל קפיטל</t>
  </si>
  <si>
    <t>02/03/22</t>
  </si>
  <si>
    <t>קרן ברוש- קרן ברוש</t>
  </si>
  <si>
    <t>25/07/18</t>
  </si>
  <si>
    <t>קרן ואר- קרן ואר</t>
  </si>
  <si>
    <t>31/07/18</t>
  </si>
  <si>
    <t>סה"כ קרנות נדל"ן</t>
  </si>
  <si>
    <t>קרן 2 JTLV  אלעד מגורים- קרן 2 JTLV</t>
  </si>
  <si>
    <t>30/09/21</t>
  </si>
  <si>
    <t>קרן 2 JTLV- קרן 2 JTLV</t>
  </si>
  <si>
    <t>14/12/22</t>
  </si>
  <si>
    <t>קרן 3 JTLV- קרן JTLV 3</t>
  </si>
  <si>
    <t>02/10/22</t>
  </si>
  <si>
    <t>סה"כ קרנות השקעה אחרות</t>
  </si>
  <si>
    <t>FIMI 6 קרן- פימי</t>
  </si>
  <si>
    <t>01/11/21</t>
  </si>
  <si>
    <t>קרן גיזה הלוואות מורכבות- קרן גיזה חוב</t>
  </si>
  <si>
    <t>15/12/22</t>
  </si>
  <si>
    <t>קרן להב 1- קרן להב</t>
  </si>
  <si>
    <t>קרן להב 2- קרן להב</t>
  </si>
  <si>
    <t>02/09/20</t>
  </si>
  <si>
    <t>קרן להב 3- קרן להב</t>
  </si>
  <si>
    <t>18/12/22</t>
  </si>
  <si>
    <t>קרן קוגיטו 2- קרן קוגיטו</t>
  </si>
  <si>
    <t>קרן קוגיטו- קרן קוגיטו</t>
  </si>
  <si>
    <t>22/09/22</t>
  </si>
  <si>
    <t>קרן ריאלטי חוב 4- קרן ריאלטי חוב</t>
  </si>
  <si>
    <t>קרן שקד- קרן שקד</t>
  </si>
  <si>
    <t>דן תחבורה- דן תחבורה</t>
  </si>
  <si>
    <t>11/02/21</t>
  </si>
  <si>
    <t>IDE קרן אלפא 2- קרן אלפא</t>
  </si>
  <si>
    <t>28/02/19</t>
  </si>
  <si>
    <t>IDE קרן אלפא 3- קרן אלפא</t>
  </si>
  <si>
    <t>24/03/20</t>
  </si>
  <si>
    <t>קרן הליוס 4- קרן הליוס</t>
  </si>
  <si>
    <t>13/06/22</t>
  </si>
  <si>
    <t>סה"כ קרנות הון סיכון בחו"ל</t>
  </si>
  <si>
    <t>SG VC 3 קרן- SG VC</t>
  </si>
  <si>
    <t>27/08/20</t>
  </si>
  <si>
    <t>SG VC 4 קרן- SG VC</t>
  </si>
  <si>
    <t>09/11/21</t>
  </si>
  <si>
    <t>SG VC 5 קרן- SG VC</t>
  </si>
  <si>
    <t>22/09/21</t>
  </si>
  <si>
    <t>SG VC 6 קרן- SG VC</t>
  </si>
  <si>
    <t>31/08/22</t>
  </si>
  <si>
    <t>סה"כ קרנות גידור בחו"ל</t>
  </si>
  <si>
    <t>קרן דפנה- DAFNA INTERNATIONAL FUND</t>
  </si>
  <si>
    <t>23/04/19</t>
  </si>
  <si>
    <t>Sphera Biotech FUND- Sphera Biotech FUND</t>
  </si>
  <si>
    <t>01/05/19</t>
  </si>
  <si>
    <t>סה"כ קרנות נדל"ן בחו"ל</t>
  </si>
  <si>
    <t>LION SANTANDER- LION SANTANDER</t>
  </si>
  <si>
    <t>קרן פארו פוינט- Faropoint Frg</t>
  </si>
  <si>
    <t>23/10/19</t>
  </si>
  <si>
    <t>אלקטרה נדל"ן (MF) קרן מספר 2- Electra Multifamily Investments Fund II LP</t>
  </si>
  <si>
    <t>19/09/19</t>
  </si>
  <si>
    <t>אלקטרה נדל"ן (MF) קרן מספר 3- Electra Multifamily Investments Fund III LP</t>
  </si>
  <si>
    <t>24/11/21</t>
  </si>
  <si>
    <t>LCN Sterling Fund SLP- LCN Sterling Fund SLP</t>
  </si>
  <si>
    <t>מיילסטון 4 MREI- MREI</t>
  </si>
  <si>
    <t>קרן הראל פיננסיים השקעות בנדל"ן- קרן הראל פיננסים השקעות בנדל"ן</t>
  </si>
  <si>
    <t>12/11/18</t>
  </si>
  <si>
    <t>סה"כ קרנות השקעה אחרות בחו"ל</t>
  </si>
  <si>
    <t>קרן חוב פונטיפקס 4- Pontifax Medison Debt Financing</t>
  </si>
  <si>
    <t>07/07/22</t>
  </si>
  <si>
    <t>LPA  Nordic Power- LPA  Nordic Power</t>
  </si>
  <si>
    <t>24/11/20</t>
  </si>
  <si>
    <t>אלקטרה נדל"ן קרן חוב- Electra Capital PM Fund LP</t>
  </si>
  <si>
    <t>FUSE 11 FUND- FUSE 11 FUND</t>
  </si>
  <si>
    <t>קרן REVOLVER- REVOLVER</t>
  </si>
  <si>
    <t>קרן הפניקס קו-אינווסט- הפניקס</t>
  </si>
  <si>
    <t>19/12/22</t>
  </si>
  <si>
    <t>קרן COLLER 8 (Phoenix Value CIP) - קרן COLLER 8</t>
  </si>
  <si>
    <t>13/12/22</t>
  </si>
  <si>
    <t>קרן ויולה קרדיט 6- קרן ויולה</t>
  </si>
  <si>
    <t>AGATE Medical  2- AGATE MEDICAL</t>
  </si>
  <si>
    <t>AGATE Medical- AGATE MEDICAL</t>
  </si>
  <si>
    <t>Fattal European Partnership II- Fattal European Partnership II</t>
  </si>
  <si>
    <t>סה"כ כתבי אופציה בישראל</t>
  </si>
  <si>
    <t>SMART SHOOTER LTD אופציה לא סחירה 18/02/23- סמארט שוטר</t>
  </si>
  <si>
    <t>742131</t>
  </si>
  <si>
    <t>23/02/21</t>
  </si>
  <si>
    <t>SMART SHOOTER LTD אופציה לא סחירה 21/02/25- סמארט שוטר</t>
  </si>
  <si>
    <t>742132</t>
  </si>
  <si>
    <t>26/04/22</t>
  </si>
  <si>
    <t>אופ ב . המשביר ידני- 365 המשביר</t>
  </si>
  <si>
    <t>11049511</t>
  </si>
  <si>
    <t>24/12/18</t>
  </si>
  <si>
    <t>סה"כ מט"ח/מט"ח</t>
  </si>
  <si>
    <t>פורוורד אירו/שקל 3.4435 24/01/23 154182</t>
  </si>
  <si>
    <t>154182</t>
  </si>
  <si>
    <t>20/09/22</t>
  </si>
  <si>
    <t>פורוורד אירו/שקל 3.4451 24/01/23 154186</t>
  </si>
  <si>
    <t>154186</t>
  </si>
  <si>
    <t>פורוורד דולר/שקל 3.4060 24/01/23 154181</t>
  </si>
  <si>
    <t>154181</t>
  </si>
  <si>
    <t>פורוורד דולר/שקל 3.45 24/01/23 154223</t>
  </si>
  <si>
    <t>154223</t>
  </si>
  <si>
    <t>21/11/22</t>
  </si>
  <si>
    <t>פורוורד דולר/שקל 3.4847 24/01/23 154205</t>
  </si>
  <si>
    <t>154205</t>
  </si>
  <si>
    <t>27/10/22</t>
  </si>
  <si>
    <t>פורוורד ליש"ט/שקל 3.915 24/01/23 154184</t>
  </si>
  <si>
    <t>154184</t>
  </si>
  <si>
    <t>פורוורד אירו/דולר 1.05985 24/01/23 154242</t>
  </si>
  <si>
    <t>154242</t>
  </si>
  <si>
    <t>פורוורד אירו/דולר 1.0692 24/01/23 154249</t>
  </si>
  <si>
    <t>154249</t>
  </si>
  <si>
    <t>פורוורד אירו/דולר 1.0807 12/01/23 154111</t>
  </si>
  <si>
    <t>154111</t>
  </si>
  <si>
    <t>פורוורד אירו/דולר 1.0868 12/01/23 154103</t>
  </si>
  <si>
    <t>154103</t>
  </si>
  <si>
    <t>24/05/22</t>
  </si>
  <si>
    <t>פורוורד אירו/דולר 1.1248 12/01/23 154049</t>
  </si>
  <si>
    <t>154049</t>
  </si>
  <si>
    <t>03/03/22</t>
  </si>
  <si>
    <t>פורוורד אירו/דולר 1.14605 12/01/2023 154017</t>
  </si>
  <si>
    <t>154017</t>
  </si>
  <si>
    <t>10/01/22</t>
  </si>
  <si>
    <t>פורוורד ליש"ט/דולר 1.1474 24/01/23 154183</t>
  </si>
  <si>
    <t>154183</t>
  </si>
  <si>
    <t>סה"כ כנגד חסכון עמיתים/מבוטחים</t>
  </si>
  <si>
    <t>לא</t>
  </si>
  <si>
    <t>1300</t>
  </si>
  <si>
    <t>AA+</t>
  </si>
  <si>
    <t>29/09/22</t>
  </si>
  <si>
    <t>דירוג פנימי</t>
  </si>
  <si>
    <t>הלוואות עמיתים</t>
  </si>
  <si>
    <t>1301</t>
  </si>
  <si>
    <t>02/06/22</t>
  </si>
  <si>
    <t>סה"כ מבוטחות במשכנתא או תיקי משכנתאות</t>
  </si>
  <si>
    <t>סה"כ מובטחות בערבות בנקאית</t>
  </si>
  <si>
    <t>סה"כ מובטחות בבטחונות אחרים</t>
  </si>
  <si>
    <t>בראון ג רכיב התחייבותי</t>
  </si>
  <si>
    <t>96026</t>
  </si>
  <si>
    <t>NR1</t>
  </si>
  <si>
    <t>הלוואה – מלונות בראון ג' 01.04.2023</t>
  </si>
  <si>
    <t>96023</t>
  </si>
  <si>
    <t>31/03/20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</si>
  <si>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</si>
  <si>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</si>
  <si>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</si>
  <si>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</si>
  <si>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</si>
  <si>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</si>
  <si>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הלוואה – מקס איט COCO (עמיתים) 31.03.2024</t>
  </si>
  <si>
    <t>96021</t>
  </si>
  <si>
    <t>512905423</t>
  </si>
  <si>
    <t>27/03/19</t>
  </si>
  <si>
    <t>סינמה סיטי הלוואה 1 08/01/27</t>
  </si>
  <si>
    <t>96039</t>
  </si>
  <si>
    <t>30/06/21</t>
  </si>
  <si>
    <t>סה"כ מובטחות במשכנתא או תיקי משכנתאות</t>
  </si>
  <si>
    <t>סה"כ נקוב במט"ח</t>
  </si>
  <si>
    <t>סה"כ צמודי מט"ח</t>
  </si>
  <si>
    <t>פיקדון גיזה אס.פי.סי (שננדואה) 3.4% ד' 6/1/23- גיזה מזנין אס.פי.סי</t>
  </si>
  <si>
    <t>742341</t>
  </si>
  <si>
    <t>ilRF</t>
  </si>
  <si>
    <t>סה"כ מניב</t>
  </si>
  <si>
    <t>אשדוד - משרדים</t>
  </si>
  <si>
    <t>24/08/22</t>
  </si>
  <si>
    <t>משרדים</t>
  </si>
  <si>
    <t>אשדוד</t>
  </si>
  <si>
    <t>אשדוד סנטר</t>
  </si>
  <si>
    <t>הוצאות לשלם אשדוד</t>
  </si>
  <si>
    <t>26/07/21</t>
  </si>
  <si>
    <t>סה"כ לא מניב</t>
  </si>
  <si>
    <t>MONEY CHF HSBC - בטחונות</t>
  </si>
  <si>
    <t>327080</t>
  </si>
  <si>
    <t>MONEY GBP HSBC - בטחונות</t>
  </si>
  <si>
    <t>327114</t>
  </si>
  <si>
    <t>MONEY HKD HSBC - בטחונות</t>
  </si>
  <si>
    <t>327106</t>
  </si>
  <si>
    <t>MONEY EUR HSBC - בטחונות</t>
  </si>
  <si>
    <t>327064</t>
  </si>
  <si>
    <t>MONEY USD HSBC - בטחונות</t>
  </si>
  <si>
    <t>415323</t>
  </si>
  <si>
    <t xml:space="preserve">פימי 6
</t>
  </si>
  <si>
    <t xml:space="preserve"> שקד 
</t>
  </si>
  <si>
    <t xml:space="preserve"> first time2 
</t>
  </si>
  <si>
    <t xml:space="preserve">קרן הליוס
</t>
  </si>
  <si>
    <t>JTLV2</t>
  </si>
  <si>
    <t>JTLV2 אלעד מגורים</t>
  </si>
  <si>
    <t>ION 2</t>
  </si>
  <si>
    <t>להב 3</t>
  </si>
  <si>
    <t>FINTLV 2</t>
  </si>
  <si>
    <t>ורטקס אופרטיוניטי 2</t>
  </si>
  <si>
    <t>קוגיטו 2</t>
  </si>
  <si>
    <t>קרן 3 JTLV</t>
  </si>
  <si>
    <t>קרן ריאלטי חוב 4</t>
  </si>
  <si>
    <t xml:space="preserve">   קרן גיזה הלוואות מורכבות</t>
  </si>
  <si>
    <t xml:space="preserve"> first time3 </t>
  </si>
  <si>
    <t xml:space="preserve">מיילסטון
 MREI 4 
</t>
  </si>
  <si>
    <t>קרן חוב פונטיפקס 4</t>
  </si>
  <si>
    <t>הפניקס קו-אינווסט</t>
  </si>
  <si>
    <t>REVOLVER</t>
  </si>
  <si>
    <t>ויולה קרדיט 6</t>
  </si>
  <si>
    <t>Fattal European Partnership II</t>
  </si>
  <si>
    <t>קרן COLLER 8</t>
  </si>
  <si>
    <t>SG VC 6</t>
  </si>
  <si>
    <t>LCN Sterling Fund SLP</t>
  </si>
  <si>
    <t xml:space="preserve">קוגיטו
</t>
  </si>
  <si>
    <t>הלוואות עמיתים  צמוד</t>
  </si>
  <si>
    <t>הלוואות עמיתים שיקלי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</si>
</sst>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1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0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4" fontId="20" fillId="4" borderId="0" xfId="0" applyNumberFormat="1" applyFont="1" applyFill="1"/>
    <xf numFmtId="0" fontId="20" fillId="0" borderId="0" xfId="0" applyFont="1"/>
    <xf numFmtId="3" fontId="20" fillId="0" borderId="0" xfId="0" applyNumberFormat="1" applyFont="1"/>
    <xf numFmtId="0" fontId="1" fillId="0" borderId="0" xfId="0" applyFont="1" applyAlignment="1">
      <alignment horizontal="right" indent="1"/>
    </xf>
    <xf numFmtId="43" fontId="1" fillId="0" borderId="0" xfId="11" applyFont="1" applyFill="1" applyAlignment="1">
      <alignment horizontal="center" vertical="center" wrapText="1"/>
    </xf>
    <xf numFmtId="14" fontId="0" fillId="0" borderId="0" xfId="0" applyNumberFormat="1" applyFill="1"/>
    <xf numFmtId="0" fontId="0" fillId="0" borderId="0" xfId="0" applyAlignment="1">
      <alignment horizontal="right"/>
    </xf>
    <xf numFmtId="0" fontId="1" fillId="0" borderId="0" xfId="0" applyFont="1" applyAlignment="1">
      <alignment horizontal="right" wrapText="1" indent="1"/>
    </xf>
    <xf numFmtId="43" fontId="0" fillId="0" borderId="0" xfId="11" applyFont="1"/>
    <xf numFmtId="0" fontId="2" fillId="0" borderId="0" xfId="0" applyFont="1" applyFill="1" applyAlignment="1">
      <alignment horizontal="center"/>
    </xf>
    <xf numFmtId="166" fontId="0" fillId="0" borderId="0" xfId="0" applyNumberFormat="1" applyFont="1" applyFill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2">
    <cellStyle name="Comma" xfId="11" builtinId="3"/>
    <cellStyle name="Comma 2" xfId="3"/>
    <cellStyle name="Currency [0] _1" xfId="4"/>
    <cellStyle name="Hyperlink" xfId="2" builtinId="8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2"/>
  <sheetViews>
    <sheetView rightToLeft="1" topLeftCell="A19" workbookViewId="0">
      <selection activeCell="A28" sqref="A28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6" width="6.7109375" style="1" customWidth="1"/>
    <col min="7" max="7" width="15.5703125" style="1" bestFit="1" customWidth="1"/>
    <col min="8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  <c r="C2" t="s">
        <v>198</v>
      </c>
    </row>
    <row r="3" spans="1:36">
      <c r="B3" s="2" t="s">
        <v>2</v>
      </c>
      <c r="C3" t="s">
        <v>199</v>
      </c>
    </row>
    <row r="4" spans="1:36">
      <c r="B4" s="2" t="s">
        <v>3</v>
      </c>
      <c r="C4" t="s">
        <v>200</v>
      </c>
    </row>
    <row r="6" spans="1:36" ht="26.25" customHeight="1">
      <c r="B6" s="93" t="s">
        <v>4</v>
      </c>
      <c r="C6" s="94"/>
      <c r="D6" s="95"/>
    </row>
    <row r="7" spans="1:36" s="3" customFormat="1" ht="31.5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f>מזומנים!J11</f>
        <v>123404.89280820602</v>
      </c>
      <c r="D11" s="76">
        <f>C11/$C$42</f>
        <v>7.4319467700552852E-2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255563.7080894</v>
      </c>
      <c r="D13" s="78">
        <f t="shared" ref="D13:D22" si="0">C13/$C$42</f>
        <v>0.15391090512353403</v>
      </c>
    </row>
    <row r="14" spans="1:36">
      <c r="A14" s="10" t="s">
        <v>13</v>
      </c>
      <c r="B14" s="70" t="s">
        <v>17</v>
      </c>
      <c r="C14" s="77">
        <v>0</v>
      </c>
      <c r="D14" s="78">
        <f t="shared" si="0"/>
        <v>0</v>
      </c>
    </row>
    <row r="15" spans="1:36">
      <c r="A15" s="10" t="s">
        <v>13</v>
      </c>
      <c r="B15" s="70" t="s">
        <v>18</v>
      </c>
      <c r="C15" s="77">
        <v>148115.512804592</v>
      </c>
      <c r="D15" s="78">
        <f t="shared" si="0"/>
        <v>8.9201212523558157E-2</v>
      </c>
    </row>
    <row r="16" spans="1:36">
      <c r="A16" s="10" t="s">
        <v>13</v>
      </c>
      <c r="B16" s="70" t="s">
        <v>19</v>
      </c>
      <c r="C16" s="77">
        <v>290534.38235469238</v>
      </c>
      <c r="D16" s="78">
        <f t="shared" si="0"/>
        <v>0.17497167376392564</v>
      </c>
    </row>
    <row r="17" spans="1:4">
      <c r="A17" s="10" t="s">
        <v>13</v>
      </c>
      <c r="B17" s="70" t="s">
        <v>195</v>
      </c>
      <c r="C17" s="77">
        <v>115470.45099093999</v>
      </c>
      <c r="D17" s="78">
        <f t="shared" si="0"/>
        <v>6.9541022705858074E-2</v>
      </c>
    </row>
    <row r="18" spans="1:4">
      <c r="A18" s="10" t="s">
        <v>13</v>
      </c>
      <c r="B18" s="70" t="s">
        <v>20</v>
      </c>
      <c r="C18" s="77">
        <v>16682.996263084999</v>
      </c>
      <c r="D18" s="78">
        <f t="shared" si="0"/>
        <v>1.0047181871870986E-2</v>
      </c>
    </row>
    <row r="19" spans="1:4">
      <c r="A19" s="10" t="s">
        <v>13</v>
      </c>
      <c r="B19" s="70" t="s">
        <v>21</v>
      </c>
      <c r="C19" s="77">
        <v>806.4</v>
      </c>
      <c r="D19" s="78">
        <f t="shared" si="0"/>
        <v>4.8564702249585844E-4</v>
      </c>
    </row>
    <row r="20" spans="1:4">
      <c r="A20" s="10" t="s">
        <v>13</v>
      </c>
      <c r="B20" s="70" t="s">
        <v>22</v>
      </c>
      <c r="C20" s="77">
        <v>0</v>
      </c>
      <c r="D20" s="78">
        <f t="shared" si="0"/>
        <v>0</v>
      </c>
    </row>
    <row r="21" spans="1:4">
      <c r="A21" s="10" t="s">
        <v>13</v>
      </c>
      <c r="B21" s="70" t="s">
        <v>23</v>
      </c>
      <c r="C21" s="77">
        <v>-9868.7857741527605</v>
      </c>
      <c r="D21" s="78">
        <f t="shared" si="0"/>
        <v>-5.943385946015344E-3</v>
      </c>
    </row>
    <row r="22" spans="1:4">
      <c r="A22" s="10" t="s">
        <v>13</v>
      </c>
      <c r="B22" s="70" t="s">
        <v>24</v>
      </c>
      <c r="C22" s="77">
        <v>0</v>
      </c>
      <c r="D22" s="78">
        <f t="shared" si="0"/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f t="shared" ref="D24:D37" si="1">C24/$C$42</f>
        <v>0</v>
      </c>
    </row>
    <row r="25" spans="1:4">
      <c r="A25" s="10" t="s">
        <v>13</v>
      </c>
      <c r="B25" s="70" t="s">
        <v>27</v>
      </c>
      <c r="C25" s="77">
        <v>0</v>
      </c>
      <c r="D25" s="78">
        <f t="shared" si="1"/>
        <v>0</v>
      </c>
    </row>
    <row r="26" spans="1:4">
      <c r="A26" s="10" t="s">
        <v>13</v>
      </c>
      <c r="B26" s="70" t="s">
        <v>18</v>
      </c>
      <c r="C26" s="77">
        <v>8875.4731593366796</v>
      </c>
      <c r="D26" s="78">
        <f t="shared" si="1"/>
        <v>5.345172511252193E-3</v>
      </c>
    </row>
    <row r="27" spans="1:4">
      <c r="A27" s="10" t="s">
        <v>13</v>
      </c>
      <c r="B27" s="70" t="s">
        <v>28</v>
      </c>
      <c r="C27" s="77">
        <v>110802.49244696491</v>
      </c>
      <c r="D27" s="78">
        <f t="shared" si="1"/>
        <v>6.6729787378457778E-2</v>
      </c>
    </row>
    <row r="28" spans="1:4">
      <c r="A28" s="10" t="s">
        <v>13</v>
      </c>
      <c r="B28" s="70" t="s">
        <v>29</v>
      </c>
      <c r="C28" s="77">
        <v>424551.96684811648</v>
      </c>
      <c r="D28" s="78">
        <f t="shared" si="1"/>
        <v>0.25568253793966789</v>
      </c>
    </row>
    <row r="29" spans="1:4">
      <c r="A29" s="10" t="s">
        <v>13</v>
      </c>
      <c r="B29" s="70" t="s">
        <v>30</v>
      </c>
      <c r="C29" s="77">
        <v>1232.5756795533757</v>
      </c>
      <c r="D29" s="78">
        <f t="shared" si="1"/>
        <v>7.4230742655742338E-4</v>
      </c>
    </row>
    <row r="30" spans="1:4">
      <c r="A30" s="10" t="s">
        <v>13</v>
      </c>
      <c r="B30" s="70" t="s">
        <v>31</v>
      </c>
      <c r="C30" s="77">
        <v>0</v>
      </c>
      <c r="D30" s="78">
        <f t="shared" si="1"/>
        <v>0</v>
      </c>
    </row>
    <row r="31" spans="1:4">
      <c r="A31" s="10" t="s">
        <v>13</v>
      </c>
      <c r="B31" s="70" t="s">
        <v>32</v>
      </c>
      <c r="C31" s="77">
        <v>-13113.10631335339</v>
      </c>
      <c r="D31" s="78">
        <f t="shared" si="1"/>
        <v>-7.8972483094639345E-3</v>
      </c>
    </row>
    <row r="32" spans="1:4">
      <c r="A32" s="10" t="s">
        <v>13</v>
      </c>
      <c r="B32" s="70" t="s">
        <v>33</v>
      </c>
      <c r="C32" s="77">
        <v>0</v>
      </c>
      <c r="D32" s="78">
        <f t="shared" si="1"/>
        <v>0</v>
      </c>
    </row>
    <row r="33" spans="1:4">
      <c r="A33" s="10" t="s">
        <v>13</v>
      </c>
      <c r="B33" s="69" t="s">
        <v>34</v>
      </c>
      <c r="C33" s="77">
        <v>20714.441436635498</v>
      </c>
      <c r="D33" s="78">
        <f t="shared" si="1"/>
        <v>1.2475082845197001E-2</v>
      </c>
    </row>
    <row r="34" spans="1:4">
      <c r="A34" s="10" t="s">
        <v>13</v>
      </c>
      <c r="B34" s="69" t="s">
        <v>35</v>
      </c>
      <c r="C34" s="77">
        <v>2632.0248264019201</v>
      </c>
      <c r="D34" s="78">
        <f t="shared" si="1"/>
        <v>1.585112872119632E-3</v>
      </c>
    </row>
    <row r="35" spans="1:4">
      <c r="A35" s="10" t="s">
        <v>13</v>
      </c>
      <c r="B35" s="69" t="s">
        <v>36</v>
      </c>
      <c r="C35" s="77">
        <v>136855.00048064711</v>
      </c>
      <c r="D35" s="78">
        <f t="shared" si="1"/>
        <v>8.2419671995406174E-2</v>
      </c>
    </row>
    <row r="36" spans="1:4">
      <c r="A36" s="10" t="s">
        <v>13</v>
      </c>
      <c r="B36" s="69" t="s">
        <v>37</v>
      </c>
      <c r="C36" s="77">
        <v>0</v>
      </c>
      <c r="D36" s="78">
        <f t="shared" si="1"/>
        <v>0</v>
      </c>
    </row>
    <row r="37" spans="1:4">
      <c r="A37" s="10" t="s">
        <v>13</v>
      </c>
      <c r="B37" s="69" t="s">
        <v>38</v>
      </c>
      <c r="C37" s="77">
        <v>27204.814385149999</v>
      </c>
      <c r="D37" s="78">
        <f t="shared" si="1"/>
        <v>1.6383850575025539E-2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f t="shared" ref="D39:D42" si="2">C39/$C$42</f>
        <v>0</v>
      </c>
    </row>
    <row r="40" spans="1:4">
      <c r="A40" s="10" t="s">
        <v>13</v>
      </c>
      <c r="B40" s="72" t="s">
        <v>41</v>
      </c>
      <c r="C40" s="77">
        <v>0</v>
      </c>
      <c r="D40" s="78">
        <f t="shared" si="2"/>
        <v>0</v>
      </c>
    </row>
    <row r="41" spans="1:4">
      <c r="A41" s="10" t="s">
        <v>13</v>
      </c>
      <c r="B41" s="72" t="s">
        <v>42</v>
      </c>
      <c r="C41" s="77">
        <v>0</v>
      </c>
      <c r="D41" s="78">
        <f t="shared" si="2"/>
        <v>0</v>
      </c>
    </row>
    <row r="42" spans="1:4">
      <c r="B42" s="72" t="s">
        <v>43</v>
      </c>
      <c r="C42" s="77">
        <f>SUM(C11:C41)</f>
        <v>1660465.2404862153</v>
      </c>
      <c r="D42" s="78">
        <f t="shared" si="2"/>
        <v>1</v>
      </c>
    </row>
    <row r="43" spans="1:4">
      <c r="A43" s="10" t="s">
        <v>13</v>
      </c>
      <c r="B43" s="73" t="s">
        <v>44</v>
      </c>
      <c r="C43" s="77">
        <f>'יתרת התחייבות להשקעה'!C11</f>
        <v>104524.93415998001</v>
      </c>
      <c r="D43" s="78">
        <v>0</v>
      </c>
    </row>
    <row r="44" spans="1:4">
      <c r="B44" s="11" t="s">
        <v>201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202</v>
      </c>
      <c r="D47">
        <v>3.8151000000000002</v>
      </c>
    </row>
    <row r="48" spans="1:4">
      <c r="C48" t="s">
        <v>110</v>
      </c>
      <c r="D48">
        <v>3.7530000000000001</v>
      </c>
    </row>
    <row r="49" spans="3:4">
      <c r="C49" t="s">
        <v>203</v>
      </c>
      <c r="D49">
        <v>0.45119999999999999</v>
      </c>
    </row>
    <row r="50" spans="3:4">
      <c r="C50" t="s">
        <v>106</v>
      </c>
      <c r="D50">
        <v>3.5190000000000001</v>
      </c>
    </row>
    <row r="51" spans="3:4">
      <c r="C51" t="s">
        <v>113</v>
      </c>
      <c r="D51">
        <v>4.2375999999999996</v>
      </c>
    </row>
    <row r="52" spans="3:4">
      <c r="C52" t="s">
        <v>123</v>
      </c>
      <c r="D52">
        <v>1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topLeftCell="A10" workbookViewId="0">
      <selection activeCell="A33" sqref="A33:XFD33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  <c r="C2" t="s">
        <v>198</v>
      </c>
    </row>
    <row r="3" spans="2:13">
      <c r="B3" s="2" t="s">
        <v>2</v>
      </c>
      <c r="C3" t="s">
        <v>199</v>
      </c>
    </row>
    <row r="4" spans="2:13">
      <c r="B4" s="2" t="s">
        <v>3</v>
      </c>
      <c r="C4" t="s">
        <v>200</v>
      </c>
    </row>
    <row r="5" spans="2:13">
      <c r="B5" s="2"/>
    </row>
    <row r="7" spans="2:13" ht="26.25" customHeight="1">
      <c r="B7" s="96" t="s">
        <v>47</v>
      </c>
      <c r="C7" s="97"/>
      <c r="D7" s="97"/>
      <c r="E7" s="97"/>
      <c r="F7" s="97"/>
      <c r="G7" s="97"/>
      <c r="H7" s="97"/>
      <c r="I7" s="97"/>
      <c r="J7" s="97"/>
      <c r="K7" s="97"/>
      <c r="L7" s="97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f>J12</f>
        <v>123404.89280820602</v>
      </c>
      <c r="K11" s="76">
        <f>J11/$J$11</f>
        <v>1</v>
      </c>
      <c r="L11" s="76">
        <f>J11/'סכום נכסי הקרן'!$C$42</f>
        <v>7.4319467700552852E-2</v>
      </c>
    </row>
    <row r="12" spans="2:13">
      <c r="B12" s="79" t="s">
        <v>204</v>
      </c>
      <c r="C12" s="26"/>
      <c r="D12" s="27"/>
      <c r="E12" s="27"/>
      <c r="F12" s="27"/>
      <c r="G12" s="27"/>
      <c r="H12" s="27"/>
      <c r="I12" s="80">
        <v>0</v>
      </c>
      <c r="J12" s="81">
        <f>J13+J16+J23+J26+J28+J30+J32</f>
        <v>123404.89280820602</v>
      </c>
      <c r="K12" s="80">
        <f t="shared" ref="K12:K38" si="0">J12/$J$11</f>
        <v>1</v>
      </c>
      <c r="L12" s="80">
        <f>J12/'סכום נכסי הקרן'!$C$42</f>
        <v>7.4319467700552852E-2</v>
      </c>
    </row>
    <row r="13" spans="2:13">
      <c r="B13" s="79" t="s">
        <v>205</v>
      </c>
      <c r="C13" s="26"/>
      <c r="D13" s="27"/>
      <c r="E13" s="27"/>
      <c r="F13" s="27"/>
      <c r="G13" s="27"/>
      <c r="H13" s="27"/>
      <c r="I13" s="80">
        <v>0</v>
      </c>
      <c r="J13" s="81">
        <f>J14+J15</f>
        <v>59921.735110000009</v>
      </c>
      <c r="K13" s="80">
        <f t="shared" si="0"/>
        <v>0.48557017267645497</v>
      </c>
      <c r="L13" s="80">
        <f>J13/'סכום נכסי הקרן'!$C$42</f>
        <v>3.6087316764579665E-2</v>
      </c>
    </row>
    <row r="14" spans="2:13">
      <c r="B14" t="s">
        <v>206</v>
      </c>
      <c r="C14" t="s">
        <v>207</v>
      </c>
      <c r="D14" t="s">
        <v>208</v>
      </c>
      <c r="E14" t="s">
        <v>209</v>
      </c>
      <c r="F14" t="s">
        <v>210</v>
      </c>
      <c r="G14" t="s">
        <v>102</v>
      </c>
      <c r="H14" s="78">
        <v>0</v>
      </c>
      <c r="I14" s="78">
        <v>0</v>
      </c>
      <c r="J14" s="77">
        <v>569.98148000000003</v>
      </c>
      <c r="K14" s="78">
        <f t="shared" si="0"/>
        <v>4.6187915813504779E-3</v>
      </c>
      <c r="L14" s="78">
        <f>J14/'סכום נכסי הקרן'!$C$42</f>
        <v>3.4326613174576225E-4</v>
      </c>
    </row>
    <row r="15" spans="2:13">
      <c r="B15" t="s">
        <v>211</v>
      </c>
      <c r="C15" t="s">
        <v>212</v>
      </c>
      <c r="D15" t="s">
        <v>213</v>
      </c>
      <c r="E15" t="s">
        <v>209</v>
      </c>
      <c r="F15" t="s">
        <v>210</v>
      </c>
      <c r="G15" t="s">
        <v>102</v>
      </c>
      <c r="H15" s="78">
        <v>0</v>
      </c>
      <c r="I15" s="78">
        <v>0</v>
      </c>
      <c r="J15" s="77">
        <f>59435.68076-83.92713</f>
        <v>59351.753630000007</v>
      </c>
      <c r="K15" s="78">
        <f t="shared" si="0"/>
        <v>0.48095138109510444</v>
      </c>
      <c r="L15" s="78">
        <f>J15/'סכום נכסי הקרן'!$C$42</f>
        <v>3.5744050632833903E-2</v>
      </c>
    </row>
    <row r="16" spans="2:13">
      <c r="B16" s="79" t="s">
        <v>214</v>
      </c>
      <c r="D16" s="16"/>
      <c r="I16" s="80">
        <v>0</v>
      </c>
      <c r="J16" s="81">
        <v>62674.674488206001</v>
      </c>
      <c r="K16" s="80">
        <f t="shared" si="0"/>
        <v>0.50787835929337111</v>
      </c>
      <c r="L16" s="80">
        <f>J16/'סכום נכסי הקרן'!$C$42</f>
        <v>3.7745249319313473E-2</v>
      </c>
    </row>
    <row r="17" spans="2:12">
      <c r="B17" t="s">
        <v>215</v>
      </c>
      <c r="C17" t="s">
        <v>216</v>
      </c>
      <c r="D17" t="s">
        <v>208</v>
      </c>
      <c r="E17" t="s">
        <v>209</v>
      </c>
      <c r="F17" t="s">
        <v>210</v>
      </c>
      <c r="G17" t="s">
        <v>110</v>
      </c>
      <c r="H17" s="78">
        <v>0</v>
      </c>
      <c r="I17" s="78">
        <v>0</v>
      </c>
      <c r="J17" s="77">
        <v>0.44529344999999998</v>
      </c>
      <c r="K17" s="78">
        <f t="shared" si="0"/>
        <v>3.6083937991994226E-6</v>
      </c>
      <c r="L17" s="78">
        <f>J17/'סכום נכסי הקרן'!$C$42</f>
        <v>2.681739064104767E-7</v>
      </c>
    </row>
    <row r="18" spans="2:12">
      <c r="B18" t="s">
        <v>217</v>
      </c>
      <c r="C18" t="s">
        <v>218</v>
      </c>
      <c r="D18" t="s">
        <v>213</v>
      </c>
      <c r="E18" t="s">
        <v>209</v>
      </c>
      <c r="F18" t="s">
        <v>210</v>
      </c>
      <c r="G18" t="s">
        <v>110</v>
      </c>
      <c r="H18" s="78">
        <v>0</v>
      </c>
      <c r="I18" s="78">
        <v>0</v>
      </c>
      <c r="J18" s="77">
        <v>18228.179474370001</v>
      </c>
      <c r="K18" s="78">
        <f t="shared" si="0"/>
        <v>0.14771034648277648</v>
      </c>
      <c r="L18" s="78">
        <f>J18/'סכום נכסי הקרן'!$C$42</f>
        <v>1.0977754324464177E-2</v>
      </c>
    </row>
    <row r="19" spans="2:12">
      <c r="B19" t="s">
        <v>219</v>
      </c>
      <c r="C19" t="s">
        <v>220</v>
      </c>
      <c r="D19" t="s">
        <v>221</v>
      </c>
      <c r="E19" t="s">
        <v>209</v>
      </c>
      <c r="F19" t="s">
        <v>210</v>
      </c>
      <c r="G19" t="s">
        <v>106</v>
      </c>
      <c r="H19" s="78">
        <v>0</v>
      </c>
      <c r="I19" s="78">
        <v>0</v>
      </c>
      <c r="J19" s="77">
        <v>399.94008596999998</v>
      </c>
      <c r="K19" s="78">
        <f t="shared" si="0"/>
        <v>3.240877058185859E-3</v>
      </c>
      <c r="L19" s="78">
        <f>J19/'סכום נכסי הקרן'!$C$42</f>
        <v>2.4086025784730671E-4</v>
      </c>
    </row>
    <row r="20" spans="2:12">
      <c r="B20" t="s">
        <v>222</v>
      </c>
      <c r="C20" t="s">
        <v>223</v>
      </c>
      <c r="D20" t="s">
        <v>208</v>
      </c>
      <c r="E20" t="s">
        <v>209</v>
      </c>
      <c r="F20" t="s">
        <v>210</v>
      </c>
      <c r="G20" t="s">
        <v>106</v>
      </c>
      <c r="H20" s="78">
        <v>0</v>
      </c>
      <c r="I20" s="78">
        <v>0</v>
      </c>
      <c r="J20" s="77">
        <v>2176.5455578800002</v>
      </c>
      <c r="K20" s="78">
        <f t="shared" si="0"/>
        <v>1.7637433235834124E-2</v>
      </c>
      <c r="L20" s="78">
        <f>J20/'סכום נכסי הקרן'!$C$42</f>
        <v>1.3108046496912316E-3</v>
      </c>
    </row>
    <row r="21" spans="2:12">
      <c r="B21" t="s">
        <v>224</v>
      </c>
      <c r="C21" t="s">
        <v>225</v>
      </c>
      <c r="D21" t="s">
        <v>213</v>
      </c>
      <c r="E21" t="s">
        <v>209</v>
      </c>
      <c r="F21" t="s">
        <v>210</v>
      </c>
      <c r="G21" t="s">
        <v>106</v>
      </c>
      <c r="H21" s="78">
        <v>0</v>
      </c>
      <c r="I21" s="78">
        <v>0</v>
      </c>
      <c r="J21" s="77">
        <v>39812.695922519997</v>
      </c>
      <c r="K21" s="78">
        <f t="shared" si="0"/>
        <v>0.32261845552911972</v>
      </c>
      <c r="L21" s="78">
        <f>J21/'סכום נכסי הקרן'!$C$42</f>
        <v>2.3976831885298661E-2</v>
      </c>
    </row>
    <row r="22" spans="2:12">
      <c r="B22" t="s">
        <v>226</v>
      </c>
      <c r="C22" t="s">
        <v>227</v>
      </c>
      <c r="D22" t="s">
        <v>213</v>
      </c>
      <c r="E22" t="s">
        <v>209</v>
      </c>
      <c r="F22" t="s">
        <v>210</v>
      </c>
      <c r="G22" t="s">
        <v>113</v>
      </c>
      <c r="H22" s="78">
        <v>0</v>
      </c>
      <c r="I22" s="78">
        <v>0</v>
      </c>
      <c r="J22" s="77">
        <v>2056.8681540160001</v>
      </c>
      <c r="K22" s="78">
        <f t="shared" si="0"/>
        <v>1.6667638593655706E-2</v>
      </c>
      <c r="L22" s="78">
        <f>J22/'סכום נכסי הקרן'!$C$42</f>
        <v>1.2387300281056835E-3</v>
      </c>
    </row>
    <row r="23" spans="2:12">
      <c r="B23" s="79" t="s">
        <v>228</v>
      </c>
      <c r="D23" s="16"/>
      <c r="I23" s="80">
        <v>0</v>
      </c>
      <c r="J23" s="81">
        <v>808.48320999999999</v>
      </c>
      <c r="K23" s="80">
        <f t="shared" si="0"/>
        <v>6.5514680301739098E-3</v>
      </c>
      <c r="L23" s="80">
        <f>J23/'סכום נכסי הקרן'!$C$42</f>
        <v>4.8690161665971459E-4</v>
      </c>
    </row>
    <row r="24" spans="2:12">
      <c r="B24" t="s">
        <v>229</v>
      </c>
      <c r="C24" t="s">
        <v>230</v>
      </c>
      <c r="D24" t="s">
        <v>221</v>
      </c>
      <c r="E24" t="s">
        <v>209</v>
      </c>
      <c r="F24" t="s">
        <v>210</v>
      </c>
      <c r="G24" t="s">
        <v>102</v>
      </c>
      <c r="H24" s="78">
        <v>0</v>
      </c>
      <c r="I24" s="78">
        <v>0</v>
      </c>
      <c r="J24" s="77">
        <v>804.31512999999995</v>
      </c>
      <c r="K24" s="78">
        <f t="shared" si="0"/>
        <v>6.5176923839645011E-3</v>
      </c>
      <c r="L24" s="78">
        <f>J24/'סכום נכסי הקרן'!$C$42</f>
        <v>4.8439142861218907E-4</v>
      </c>
    </row>
    <row r="25" spans="2:12">
      <c r="B25" t="s">
        <v>231</v>
      </c>
      <c r="C25" t="s">
        <v>232</v>
      </c>
      <c r="D25" t="s">
        <v>208</v>
      </c>
      <c r="E25" t="s">
        <v>209</v>
      </c>
      <c r="F25" t="s">
        <v>210</v>
      </c>
      <c r="G25" t="s">
        <v>102</v>
      </c>
      <c r="H25" s="78">
        <v>0</v>
      </c>
      <c r="I25" s="78">
        <v>0</v>
      </c>
      <c r="J25" s="77">
        <v>4.1680799999999998</v>
      </c>
      <c r="K25" s="78">
        <f t="shared" si="0"/>
        <v>3.3775646209408935E-5</v>
      </c>
      <c r="L25" s="78">
        <f>J25/'סכום נכסי הקרן'!$C$42</f>
        <v>2.510188047525468E-6</v>
      </c>
    </row>
    <row r="26" spans="2:12">
      <c r="B26" s="79" t="s">
        <v>233</v>
      </c>
      <c r="D26" s="16"/>
      <c r="I26" s="80">
        <v>0</v>
      </c>
      <c r="J26" s="81">
        <v>0</v>
      </c>
      <c r="K26" s="80">
        <f t="shared" si="0"/>
        <v>0</v>
      </c>
      <c r="L26" s="80">
        <f>J26/'סכום נכסי הקרן'!$C$42</f>
        <v>0</v>
      </c>
    </row>
    <row r="27" spans="2:12">
      <c r="B27" t="s">
        <v>234</v>
      </c>
      <c r="C27" t="s">
        <v>234</v>
      </c>
      <c r="D27" s="16"/>
      <c r="E27" t="s">
        <v>234</v>
      </c>
      <c r="G27" t="s">
        <v>234</v>
      </c>
      <c r="H27" s="78">
        <v>0</v>
      </c>
      <c r="I27" s="78">
        <v>0</v>
      </c>
      <c r="J27" s="77">
        <v>0</v>
      </c>
      <c r="K27" s="78">
        <f t="shared" si="0"/>
        <v>0</v>
      </c>
      <c r="L27" s="78">
        <f>J27/'סכום נכסי הקרן'!$C$42</f>
        <v>0</v>
      </c>
    </row>
    <row r="28" spans="2:12">
      <c r="B28" s="79" t="s">
        <v>235</v>
      </c>
      <c r="D28" s="16"/>
      <c r="I28" s="80">
        <v>0</v>
      </c>
      <c r="J28" s="81">
        <v>0</v>
      </c>
      <c r="K28" s="80">
        <f t="shared" si="0"/>
        <v>0</v>
      </c>
      <c r="L28" s="80">
        <f>J28/'סכום נכסי הקרן'!$C$42</f>
        <v>0</v>
      </c>
    </row>
    <row r="29" spans="2:12">
      <c r="B29" t="s">
        <v>234</v>
      </c>
      <c r="C29" t="s">
        <v>234</v>
      </c>
      <c r="D29" s="16"/>
      <c r="E29" t="s">
        <v>234</v>
      </c>
      <c r="G29" t="s">
        <v>234</v>
      </c>
      <c r="H29" s="78">
        <v>0</v>
      </c>
      <c r="I29" s="78">
        <v>0</v>
      </c>
      <c r="J29" s="77">
        <v>0</v>
      </c>
      <c r="K29" s="78">
        <f t="shared" si="0"/>
        <v>0</v>
      </c>
      <c r="L29" s="78">
        <f>J29/'סכום נכסי הקרן'!$C$42</f>
        <v>0</v>
      </c>
    </row>
    <row r="30" spans="2:12">
      <c r="B30" s="79" t="s">
        <v>236</v>
      </c>
      <c r="D30" s="16"/>
      <c r="I30" s="80">
        <v>0</v>
      </c>
      <c r="J30" s="81">
        <v>0</v>
      </c>
      <c r="K30" s="80">
        <f t="shared" si="0"/>
        <v>0</v>
      </c>
      <c r="L30" s="80">
        <f>J30/'סכום נכסי הקרן'!$C$42</f>
        <v>0</v>
      </c>
    </row>
    <row r="31" spans="2:12">
      <c r="B31" t="s">
        <v>234</v>
      </c>
      <c r="C31" t="s">
        <v>234</v>
      </c>
      <c r="D31" s="16"/>
      <c r="E31" t="s">
        <v>234</v>
      </c>
      <c r="G31" t="s">
        <v>234</v>
      </c>
      <c r="H31" s="78">
        <v>0</v>
      </c>
      <c r="I31" s="78">
        <v>0</v>
      </c>
      <c r="J31" s="77">
        <v>0</v>
      </c>
      <c r="K31" s="78">
        <f t="shared" si="0"/>
        <v>0</v>
      </c>
      <c r="L31" s="78">
        <f>J31/'סכום נכסי הקרן'!$C$42</f>
        <v>0</v>
      </c>
    </row>
    <row r="32" spans="2:12">
      <c r="B32" s="79" t="s">
        <v>237</v>
      </c>
      <c r="D32" s="16"/>
      <c r="I32" s="80">
        <v>0</v>
      </c>
      <c r="J32" s="81">
        <v>0</v>
      </c>
      <c r="K32" s="80">
        <f t="shared" si="0"/>
        <v>0</v>
      </c>
      <c r="L32" s="80">
        <f>J32/'סכום נכסי הקרן'!$C$42</f>
        <v>0</v>
      </c>
    </row>
    <row r="33" spans="2:12">
      <c r="B33" t="s">
        <v>234</v>
      </c>
      <c r="C33" t="s">
        <v>234</v>
      </c>
      <c r="D33" s="16"/>
      <c r="E33" t="s">
        <v>234</v>
      </c>
      <c r="G33" t="s">
        <v>234</v>
      </c>
      <c r="H33" s="78">
        <v>0</v>
      </c>
      <c r="I33" s="78">
        <v>0</v>
      </c>
      <c r="J33" s="77">
        <v>0</v>
      </c>
      <c r="K33" s="78">
        <f t="shared" si="0"/>
        <v>0</v>
      </c>
      <c r="L33" s="78">
        <f>J33/'סכום נכסי הקרן'!$C$42</f>
        <v>0</v>
      </c>
    </row>
    <row r="34" spans="2:12">
      <c r="B34" s="79" t="s">
        <v>238</v>
      </c>
      <c r="D34" s="16"/>
      <c r="I34" s="80">
        <v>0</v>
      </c>
      <c r="J34" s="81">
        <v>0</v>
      </c>
      <c r="K34" s="80">
        <f t="shared" si="0"/>
        <v>0</v>
      </c>
      <c r="L34" s="80">
        <f>J34/'סכום נכסי הקרן'!$C$42</f>
        <v>0</v>
      </c>
    </row>
    <row r="35" spans="2:12">
      <c r="B35" s="79" t="s">
        <v>239</v>
      </c>
      <c r="D35" s="16"/>
      <c r="I35" s="80">
        <v>0</v>
      </c>
      <c r="J35" s="81">
        <v>0</v>
      </c>
      <c r="K35" s="80">
        <f t="shared" si="0"/>
        <v>0</v>
      </c>
      <c r="L35" s="80">
        <f>J35/'סכום נכסי הקרן'!$C$42</f>
        <v>0</v>
      </c>
    </row>
    <row r="36" spans="2:12">
      <c r="B36" t="s">
        <v>234</v>
      </c>
      <c r="C36" t="s">
        <v>234</v>
      </c>
      <c r="D36" s="16"/>
      <c r="E36" t="s">
        <v>234</v>
      </c>
      <c r="G36" t="s">
        <v>234</v>
      </c>
      <c r="H36" s="78">
        <v>0</v>
      </c>
      <c r="I36" s="78">
        <v>0</v>
      </c>
      <c r="J36" s="77">
        <v>0</v>
      </c>
      <c r="K36" s="78">
        <f t="shared" si="0"/>
        <v>0</v>
      </c>
      <c r="L36" s="78">
        <f>J36/'סכום נכסי הקרן'!$C$42</f>
        <v>0</v>
      </c>
    </row>
    <row r="37" spans="2:12">
      <c r="B37" s="79" t="s">
        <v>237</v>
      </c>
      <c r="D37" s="16"/>
      <c r="I37" s="80">
        <v>0</v>
      </c>
      <c r="J37" s="81">
        <v>0</v>
      </c>
      <c r="K37" s="80">
        <f t="shared" si="0"/>
        <v>0</v>
      </c>
      <c r="L37" s="80">
        <f>J37/'סכום נכסי הקרן'!$C$42</f>
        <v>0</v>
      </c>
    </row>
    <row r="38" spans="2:12">
      <c r="B38" t="s">
        <v>234</v>
      </c>
      <c r="C38" t="s">
        <v>234</v>
      </c>
      <c r="D38" s="16"/>
      <c r="E38" t="s">
        <v>234</v>
      </c>
      <c r="G38" t="s">
        <v>234</v>
      </c>
      <c r="H38" s="78">
        <v>0</v>
      </c>
      <c r="I38" s="78">
        <v>0</v>
      </c>
      <c r="J38" s="77">
        <v>0</v>
      </c>
      <c r="K38" s="78">
        <f t="shared" si="0"/>
        <v>0</v>
      </c>
      <c r="L38" s="78">
        <f>J38/'סכום נכסי הקרן'!$C$42</f>
        <v>0</v>
      </c>
    </row>
    <row r="39" spans="2:12">
      <c r="B39" t="s">
        <v>240</v>
      </c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  <c r="C2" t="s">
        <v>198</v>
      </c>
    </row>
    <row r="3" spans="2:53">
      <c r="B3" s="2" t="s">
        <v>2</v>
      </c>
      <c r="C3" t="s">
        <v>199</v>
      </c>
    </row>
    <row r="4" spans="2:53">
      <c r="B4" s="2" t="s">
        <v>3</v>
      </c>
      <c r="C4" t="s">
        <v>200</v>
      </c>
    </row>
    <row r="6" spans="2:53" ht="21.75" customHeight="1">
      <c r="B6" s="98" t="s">
        <v>68</v>
      </c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  <c r="R6" s="100"/>
    </row>
    <row r="7" spans="2:53" ht="27.75" customHeight="1">
      <c r="B7" s="101" t="s">
        <v>69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3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3.52</v>
      </c>
      <c r="I11" s="7"/>
      <c r="J11" s="7"/>
      <c r="K11" s="76">
        <v>2.64E-2</v>
      </c>
      <c r="L11" s="75">
        <v>243921999</v>
      </c>
      <c r="M11" s="7"/>
      <c r="N11" s="75">
        <v>0</v>
      </c>
      <c r="O11" s="75">
        <v>255563.7080894</v>
      </c>
      <c r="P11" s="7"/>
      <c r="Q11" s="76">
        <v>1</v>
      </c>
      <c r="R11" s="76">
        <v>0.15390000000000001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204</v>
      </c>
      <c r="C12" s="16"/>
      <c r="D12" s="16"/>
      <c r="H12" s="81">
        <v>3.52</v>
      </c>
      <c r="K12" s="80">
        <v>2.64E-2</v>
      </c>
      <c r="L12" s="81">
        <v>243921999</v>
      </c>
      <c r="N12" s="81">
        <v>0</v>
      </c>
      <c r="O12" s="81">
        <v>255563.7080894</v>
      </c>
      <c r="Q12" s="80">
        <v>1</v>
      </c>
      <c r="R12" s="80">
        <v>0.15390000000000001</v>
      </c>
    </row>
    <row r="13" spans="2:53">
      <c r="B13" s="79" t="s">
        <v>241</v>
      </c>
      <c r="C13" s="16"/>
      <c r="D13" s="16"/>
      <c r="H13" s="81">
        <v>3.56</v>
      </c>
      <c r="K13" s="80">
        <v>5.7000000000000002E-3</v>
      </c>
      <c r="L13" s="81">
        <v>71796228</v>
      </c>
      <c r="N13" s="81">
        <v>0</v>
      </c>
      <c r="O13" s="81">
        <v>84704.159981499994</v>
      </c>
      <c r="Q13" s="80">
        <v>0.33139999999999997</v>
      </c>
      <c r="R13" s="80">
        <v>5.0999999999999997E-2</v>
      </c>
    </row>
    <row r="14" spans="2:53">
      <c r="B14" s="79" t="s">
        <v>242</v>
      </c>
      <c r="C14" s="16"/>
      <c r="D14" s="16"/>
      <c r="H14" s="81">
        <v>3.56</v>
      </c>
      <c r="K14" s="80">
        <v>5.7000000000000002E-3</v>
      </c>
      <c r="L14" s="81">
        <v>71796228</v>
      </c>
      <c r="N14" s="81">
        <v>0</v>
      </c>
      <c r="O14" s="81">
        <v>84704.159981499994</v>
      </c>
      <c r="Q14" s="80">
        <v>0.33139999999999997</v>
      </c>
      <c r="R14" s="80">
        <v>5.0999999999999997E-2</v>
      </c>
    </row>
    <row r="15" spans="2:53">
      <c r="B15" t="s">
        <v>243</v>
      </c>
      <c r="C15" t="s">
        <v>244</v>
      </c>
      <c r="D15" t="s">
        <v>100</v>
      </c>
      <c r="E15" t="s">
        <v>245</v>
      </c>
      <c r="G15" t="s">
        <v>246</v>
      </c>
      <c r="H15" s="77">
        <v>1.55</v>
      </c>
      <c r="I15" t="s">
        <v>102</v>
      </c>
      <c r="J15" s="78">
        <v>0.04</v>
      </c>
      <c r="K15" s="78">
        <v>5.7999999999999996E-3</v>
      </c>
      <c r="L15" s="77">
        <v>20062320</v>
      </c>
      <c r="M15" s="77">
        <v>142.6</v>
      </c>
      <c r="N15" s="77">
        <v>0</v>
      </c>
      <c r="O15" s="77">
        <v>28608.868320000001</v>
      </c>
      <c r="P15" s="78">
        <v>1.4E-3</v>
      </c>
      <c r="Q15" s="78">
        <v>0.1119</v>
      </c>
      <c r="R15" s="78">
        <v>1.72E-2</v>
      </c>
    </row>
    <row r="16" spans="2:53">
      <c r="B16" t="s">
        <v>247</v>
      </c>
      <c r="C16" t="s">
        <v>248</v>
      </c>
      <c r="D16" t="s">
        <v>100</v>
      </c>
      <c r="E16" t="s">
        <v>245</v>
      </c>
      <c r="G16" t="s">
        <v>249</v>
      </c>
      <c r="H16" s="77">
        <v>0.75</v>
      </c>
      <c r="I16" t="s">
        <v>102</v>
      </c>
      <c r="J16" s="78">
        <v>1.7500000000000002E-2</v>
      </c>
      <c r="K16" s="78">
        <v>5.8999999999999999E-3</v>
      </c>
      <c r="L16" s="77">
        <v>17737914</v>
      </c>
      <c r="M16" s="77">
        <v>111.17</v>
      </c>
      <c r="N16" s="77">
        <v>0</v>
      </c>
      <c r="O16" s="77">
        <v>19719.238993800001</v>
      </c>
      <c r="P16" s="78">
        <v>1.1000000000000001E-3</v>
      </c>
      <c r="Q16" s="78">
        <v>7.7200000000000005E-2</v>
      </c>
      <c r="R16" s="78">
        <v>1.1900000000000001E-2</v>
      </c>
    </row>
    <row r="17" spans="2:18">
      <c r="B17" t="s">
        <v>250</v>
      </c>
      <c r="C17" t="s">
        <v>251</v>
      </c>
      <c r="D17" t="s">
        <v>100</v>
      </c>
      <c r="E17" t="s">
        <v>245</v>
      </c>
      <c r="G17" t="s">
        <v>252</v>
      </c>
      <c r="H17" s="77">
        <v>6.31</v>
      </c>
      <c r="I17" t="s">
        <v>102</v>
      </c>
      <c r="J17" s="78">
        <v>5.0000000000000001E-3</v>
      </c>
      <c r="K17" s="78">
        <v>8.6E-3</v>
      </c>
      <c r="L17" s="77">
        <v>16193011</v>
      </c>
      <c r="M17" s="77">
        <v>105.8</v>
      </c>
      <c r="N17" s="77">
        <v>0</v>
      </c>
      <c r="O17" s="77">
        <v>17132.205637999999</v>
      </c>
      <c r="P17" s="78">
        <v>8.0000000000000004E-4</v>
      </c>
      <c r="Q17" s="78">
        <v>6.7000000000000004E-2</v>
      </c>
      <c r="R17" s="78">
        <v>1.03E-2</v>
      </c>
    </row>
    <row r="18" spans="2:18">
      <c r="B18" t="s">
        <v>253</v>
      </c>
      <c r="C18" t="s">
        <v>254</v>
      </c>
      <c r="D18" t="s">
        <v>100</v>
      </c>
      <c r="E18" t="s">
        <v>245</v>
      </c>
      <c r="G18" t="s">
        <v>255</v>
      </c>
      <c r="H18" s="77">
        <v>3.58</v>
      </c>
      <c r="I18" t="s">
        <v>102</v>
      </c>
      <c r="J18" s="78">
        <v>1E-3</v>
      </c>
      <c r="K18" s="78">
        <v>8.8000000000000005E-3</v>
      </c>
      <c r="L18" s="77">
        <v>518514</v>
      </c>
      <c r="M18" s="77">
        <v>105.01</v>
      </c>
      <c r="N18" s="77">
        <v>0</v>
      </c>
      <c r="O18" s="77">
        <v>544.49155140000005</v>
      </c>
      <c r="P18" s="78">
        <v>0</v>
      </c>
      <c r="Q18" s="78">
        <v>2.0999999999999999E-3</v>
      </c>
      <c r="R18" s="78">
        <v>2.9999999999999997E-4</v>
      </c>
    </row>
    <row r="19" spans="2:18">
      <c r="B19" t="s">
        <v>256</v>
      </c>
      <c r="C19" t="s">
        <v>257</v>
      </c>
      <c r="D19" t="s">
        <v>100</v>
      </c>
      <c r="E19" t="s">
        <v>245</v>
      </c>
      <c r="G19" t="s">
        <v>255</v>
      </c>
      <c r="H19" s="77">
        <v>2.81</v>
      </c>
      <c r="I19" t="s">
        <v>102</v>
      </c>
      <c r="J19" s="78">
        <v>7.4999999999999997E-3</v>
      </c>
      <c r="K19" s="78">
        <v>8.6999999999999994E-3</v>
      </c>
      <c r="L19" s="77">
        <v>7750560</v>
      </c>
      <c r="M19" s="77">
        <v>108.1</v>
      </c>
      <c r="N19" s="77">
        <v>0</v>
      </c>
      <c r="O19" s="77">
        <v>8378.3553599999996</v>
      </c>
      <c r="P19" s="78">
        <v>4.0000000000000002E-4</v>
      </c>
      <c r="Q19" s="78">
        <v>3.2800000000000003E-2</v>
      </c>
      <c r="R19" s="78">
        <v>5.0000000000000001E-3</v>
      </c>
    </row>
    <row r="20" spans="2:18">
      <c r="B20" t="s">
        <v>258</v>
      </c>
      <c r="C20" t="s">
        <v>259</v>
      </c>
      <c r="D20" t="s">
        <v>100</v>
      </c>
      <c r="E20" t="s">
        <v>245</v>
      </c>
      <c r="G20" t="s">
        <v>252</v>
      </c>
      <c r="H20" s="77">
        <v>4.3499999999999996</v>
      </c>
      <c r="I20" t="s">
        <v>102</v>
      </c>
      <c r="J20" s="78">
        <v>7.4999999999999997E-3</v>
      </c>
      <c r="K20" s="78">
        <v>-1.09E-2</v>
      </c>
      <c r="L20" s="77">
        <v>5746108</v>
      </c>
      <c r="M20" s="77">
        <v>108.8</v>
      </c>
      <c r="N20" s="77">
        <v>0</v>
      </c>
      <c r="O20" s="77">
        <v>6251.765504</v>
      </c>
      <c r="P20" s="78">
        <v>2.9999999999999997E-4</v>
      </c>
      <c r="Q20" s="78">
        <v>2.4500000000000001E-2</v>
      </c>
      <c r="R20" s="78">
        <v>3.8E-3</v>
      </c>
    </row>
    <row r="21" spans="2:18">
      <c r="B21" t="s">
        <v>260</v>
      </c>
      <c r="C21" t="s">
        <v>261</v>
      </c>
      <c r="D21" t="s">
        <v>100</v>
      </c>
      <c r="E21" t="s">
        <v>245</v>
      </c>
      <c r="G21" t="s">
        <v>262</v>
      </c>
      <c r="H21" s="77">
        <v>20.059999999999999</v>
      </c>
      <c r="I21" t="s">
        <v>102</v>
      </c>
      <c r="J21" s="78">
        <v>0.01</v>
      </c>
      <c r="K21" s="78">
        <v>1.09E-2</v>
      </c>
      <c r="L21" s="77">
        <v>3787801</v>
      </c>
      <c r="M21" s="77">
        <v>107.43</v>
      </c>
      <c r="N21" s="77">
        <v>0</v>
      </c>
      <c r="O21" s="77">
        <v>4069.2346143</v>
      </c>
      <c r="P21" s="78">
        <v>2.0000000000000001E-4</v>
      </c>
      <c r="Q21" s="78">
        <v>1.5900000000000001E-2</v>
      </c>
      <c r="R21" s="78">
        <v>2.5000000000000001E-3</v>
      </c>
    </row>
    <row r="22" spans="2:18">
      <c r="B22" s="79" t="s">
        <v>263</v>
      </c>
      <c r="C22" s="16"/>
      <c r="D22" s="16"/>
      <c r="H22" s="81">
        <v>3.51</v>
      </c>
      <c r="K22" s="80">
        <v>3.6700000000000003E-2</v>
      </c>
      <c r="L22" s="81">
        <v>172125771</v>
      </c>
      <c r="N22" s="81">
        <v>0</v>
      </c>
      <c r="O22" s="81">
        <v>170859.54810789999</v>
      </c>
      <c r="Q22" s="80">
        <v>0.66859999999999997</v>
      </c>
      <c r="R22" s="80">
        <v>0.10290000000000001</v>
      </c>
    </row>
    <row r="23" spans="2:18">
      <c r="B23" s="79" t="s">
        <v>264</v>
      </c>
      <c r="C23" s="16"/>
      <c r="D23" s="16"/>
      <c r="H23" s="81">
        <v>0.73</v>
      </c>
      <c r="K23" s="80">
        <v>3.7199999999999997E-2</v>
      </c>
      <c r="L23" s="81">
        <v>90447411</v>
      </c>
      <c r="N23" s="81">
        <v>0</v>
      </c>
      <c r="O23" s="81">
        <v>88078.445867000002</v>
      </c>
      <c r="Q23" s="80">
        <v>0.34460000000000002</v>
      </c>
      <c r="R23" s="80">
        <v>5.2999999999999999E-2</v>
      </c>
    </row>
    <row r="24" spans="2:18">
      <c r="B24" t="s">
        <v>265</v>
      </c>
      <c r="C24" t="s">
        <v>266</v>
      </c>
      <c r="D24" t="s">
        <v>100</v>
      </c>
      <c r="E24" t="s">
        <v>245</v>
      </c>
      <c r="G24" t="s">
        <v>267</v>
      </c>
      <c r="H24" s="77">
        <v>0.68</v>
      </c>
      <c r="I24" t="s">
        <v>102</v>
      </c>
      <c r="J24" s="78">
        <v>0</v>
      </c>
      <c r="K24" s="78">
        <v>3.6999999999999998E-2</v>
      </c>
      <c r="L24" s="77">
        <v>12497651</v>
      </c>
      <c r="M24" s="77">
        <v>97.55</v>
      </c>
      <c r="N24" s="77">
        <v>0</v>
      </c>
      <c r="O24" s="77">
        <v>12191.4585505</v>
      </c>
      <c r="P24" s="78">
        <v>1E-3</v>
      </c>
      <c r="Q24" s="78">
        <v>4.7699999999999999E-2</v>
      </c>
      <c r="R24" s="78">
        <v>7.3000000000000001E-3</v>
      </c>
    </row>
    <row r="25" spans="2:18">
      <c r="B25" t="s">
        <v>268</v>
      </c>
      <c r="C25" t="s">
        <v>269</v>
      </c>
      <c r="D25" t="s">
        <v>100</v>
      </c>
      <c r="E25" t="s">
        <v>245</v>
      </c>
      <c r="G25" t="s">
        <v>270</v>
      </c>
      <c r="H25" s="77">
        <v>0.78</v>
      </c>
      <c r="I25" t="s">
        <v>102</v>
      </c>
      <c r="J25" s="78">
        <v>0</v>
      </c>
      <c r="K25" s="78">
        <v>3.7199999999999997E-2</v>
      </c>
      <c r="L25" s="77">
        <v>3634653</v>
      </c>
      <c r="M25" s="77">
        <v>97.2</v>
      </c>
      <c r="N25" s="77">
        <v>0</v>
      </c>
      <c r="O25" s="77">
        <v>3532.8827160000001</v>
      </c>
      <c r="P25" s="78">
        <v>2.0000000000000001E-4</v>
      </c>
      <c r="Q25" s="78">
        <v>1.38E-2</v>
      </c>
      <c r="R25" s="78">
        <v>2.0999999999999999E-3</v>
      </c>
    </row>
    <row r="26" spans="2:18">
      <c r="B26" t="s">
        <v>271</v>
      </c>
      <c r="C26" t="s">
        <v>272</v>
      </c>
      <c r="D26" t="s">
        <v>100</v>
      </c>
      <c r="E26" t="s">
        <v>245</v>
      </c>
      <c r="G26" t="s">
        <v>273</v>
      </c>
      <c r="H26" s="77">
        <v>0.93</v>
      </c>
      <c r="I26" t="s">
        <v>102</v>
      </c>
      <c r="J26" s="78">
        <v>0</v>
      </c>
      <c r="K26" s="78">
        <v>3.6999999999999998E-2</v>
      </c>
      <c r="L26" s="77">
        <v>15753330</v>
      </c>
      <c r="M26" s="77">
        <v>96.67</v>
      </c>
      <c r="N26" s="77">
        <v>0</v>
      </c>
      <c r="O26" s="77">
        <v>15228.744111</v>
      </c>
      <c r="P26" s="78">
        <v>5.0000000000000001E-4</v>
      </c>
      <c r="Q26" s="78">
        <v>5.96E-2</v>
      </c>
      <c r="R26" s="78">
        <v>9.1999999999999998E-3</v>
      </c>
    </row>
    <row r="27" spans="2:18">
      <c r="B27" t="s">
        <v>274</v>
      </c>
      <c r="C27" t="s">
        <v>275</v>
      </c>
      <c r="D27" t="s">
        <v>100</v>
      </c>
      <c r="E27" t="s">
        <v>245</v>
      </c>
      <c r="G27" t="s">
        <v>276</v>
      </c>
      <c r="H27" s="77">
        <v>0.85</v>
      </c>
      <c r="I27" t="s">
        <v>102</v>
      </c>
      <c r="J27" s="78">
        <v>0</v>
      </c>
      <c r="K27" s="78">
        <v>3.6999999999999998E-2</v>
      </c>
      <c r="L27" s="77">
        <v>20328028</v>
      </c>
      <c r="M27" s="77">
        <v>96.94</v>
      </c>
      <c r="N27" s="77">
        <v>0</v>
      </c>
      <c r="O27" s="77">
        <v>19705.990343199999</v>
      </c>
      <c r="P27" s="78">
        <v>8.9999999999999998E-4</v>
      </c>
      <c r="Q27" s="78">
        <v>7.7100000000000002E-2</v>
      </c>
      <c r="R27" s="78">
        <v>1.1900000000000001E-2</v>
      </c>
    </row>
    <row r="28" spans="2:18">
      <c r="B28" t="s">
        <v>277</v>
      </c>
      <c r="C28" t="s">
        <v>278</v>
      </c>
      <c r="D28" t="s">
        <v>100</v>
      </c>
      <c r="E28" t="s">
        <v>245</v>
      </c>
      <c r="G28" t="s">
        <v>279</v>
      </c>
      <c r="H28" s="77">
        <v>0.59</v>
      </c>
      <c r="I28" t="s">
        <v>102</v>
      </c>
      <c r="J28" s="78">
        <v>0</v>
      </c>
      <c r="K28" s="78">
        <v>3.7400000000000003E-2</v>
      </c>
      <c r="L28" s="77">
        <v>38233749</v>
      </c>
      <c r="M28" s="77">
        <v>97.87</v>
      </c>
      <c r="N28" s="77">
        <v>0</v>
      </c>
      <c r="O28" s="77">
        <v>37419.370146300003</v>
      </c>
      <c r="P28" s="78">
        <v>3.2000000000000002E-3</v>
      </c>
      <c r="Q28" s="78">
        <v>0.1464</v>
      </c>
      <c r="R28" s="78">
        <v>2.2499999999999999E-2</v>
      </c>
    </row>
    <row r="29" spans="2:18">
      <c r="B29" s="79" t="s">
        <v>280</v>
      </c>
      <c r="C29" s="16"/>
      <c r="D29" s="16"/>
      <c r="H29" s="81">
        <v>6.46</v>
      </c>
      <c r="K29" s="80">
        <v>3.6200000000000003E-2</v>
      </c>
      <c r="L29" s="81">
        <v>81678360</v>
      </c>
      <c r="N29" s="81">
        <v>0</v>
      </c>
      <c r="O29" s="81">
        <v>82781.1022409</v>
      </c>
      <c r="Q29" s="80">
        <v>0.32390000000000002</v>
      </c>
      <c r="R29" s="80">
        <v>4.99E-2</v>
      </c>
    </row>
    <row r="30" spans="2:18">
      <c r="B30" t="s">
        <v>281</v>
      </c>
      <c r="C30" t="s">
        <v>282</v>
      </c>
      <c r="D30" t="s">
        <v>100</v>
      </c>
      <c r="E30" t="s">
        <v>245</v>
      </c>
      <c r="G30" t="s">
        <v>283</v>
      </c>
      <c r="H30" s="77">
        <v>1.83</v>
      </c>
      <c r="I30" t="s">
        <v>102</v>
      </c>
      <c r="J30" s="78">
        <v>4.0000000000000001E-3</v>
      </c>
      <c r="K30" s="78">
        <v>3.56E-2</v>
      </c>
      <c r="L30" s="77">
        <v>23344565</v>
      </c>
      <c r="M30" s="77">
        <v>94.54</v>
      </c>
      <c r="N30" s="77">
        <v>0</v>
      </c>
      <c r="O30" s="77">
        <v>22069.951751000001</v>
      </c>
      <c r="P30" s="78">
        <v>1.4E-3</v>
      </c>
      <c r="Q30" s="78">
        <v>8.6400000000000005E-2</v>
      </c>
      <c r="R30" s="78">
        <v>1.3299999999999999E-2</v>
      </c>
    </row>
    <row r="31" spans="2:18">
      <c r="B31" t="s">
        <v>284</v>
      </c>
      <c r="C31" t="s">
        <v>285</v>
      </c>
      <c r="D31" t="s">
        <v>100</v>
      </c>
      <c r="E31" t="s">
        <v>245</v>
      </c>
      <c r="G31" t="s">
        <v>286</v>
      </c>
      <c r="H31" s="77">
        <v>15.92</v>
      </c>
      <c r="I31" t="s">
        <v>102</v>
      </c>
      <c r="J31" s="78">
        <v>3.7499999999999999E-2</v>
      </c>
      <c r="K31" s="78">
        <v>3.73E-2</v>
      </c>
      <c r="L31" s="77">
        <v>10721961</v>
      </c>
      <c r="M31" s="77">
        <v>103.13</v>
      </c>
      <c r="N31" s="77">
        <v>0</v>
      </c>
      <c r="O31" s="77">
        <v>11057.558379300001</v>
      </c>
      <c r="P31" s="78">
        <v>4.0000000000000002E-4</v>
      </c>
      <c r="Q31" s="78">
        <v>4.3299999999999998E-2</v>
      </c>
      <c r="R31" s="78">
        <v>6.7000000000000002E-3</v>
      </c>
    </row>
    <row r="32" spans="2:18">
      <c r="B32" t="s">
        <v>287</v>
      </c>
      <c r="C32" t="s">
        <v>288</v>
      </c>
      <c r="D32" t="s">
        <v>100</v>
      </c>
      <c r="E32" t="s">
        <v>245</v>
      </c>
      <c r="G32" t="s">
        <v>289</v>
      </c>
      <c r="H32" s="77">
        <v>12.69</v>
      </c>
      <c r="I32" t="s">
        <v>102</v>
      </c>
      <c r="J32" s="78">
        <v>1.4999999999999999E-2</v>
      </c>
      <c r="K32" s="78">
        <v>3.6600000000000001E-2</v>
      </c>
      <c r="L32" s="77">
        <v>9589234</v>
      </c>
      <c r="M32" s="77">
        <v>77</v>
      </c>
      <c r="N32" s="77">
        <v>0</v>
      </c>
      <c r="O32" s="77">
        <v>7383.71018</v>
      </c>
      <c r="P32" s="78">
        <v>5.0000000000000001E-4</v>
      </c>
      <c r="Q32" s="78">
        <v>2.8899999999999999E-2</v>
      </c>
      <c r="R32" s="78">
        <v>4.4000000000000003E-3</v>
      </c>
    </row>
    <row r="33" spans="2:18">
      <c r="B33" t="s">
        <v>290</v>
      </c>
      <c r="C33" t="s">
        <v>291</v>
      </c>
      <c r="D33" t="s">
        <v>100</v>
      </c>
      <c r="E33" t="s">
        <v>245</v>
      </c>
      <c r="G33" t="s">
        <v>283</v>
      </c>
      <c r="H33" s="77">
        <v>1.21</v>
      </c>
      <c r="I33" t="s">
        <v>102</v>
      </c>
      <c r="J33" s="78">
        <v>3.7499999999999999E-2</v>
      </c>
      <c r="K33" s="78">
        <v>3.6200000000000003E-2</v>
      </c>
      <c r="L33" s="77">
        <v>23520806</v>
      </c>
      <c r="M33" s="77">
        <v>102.96</v>
      </c>
      <c r="N33" s="77">
        <v>0</v>
      </c>
      <c r="O33" s="77">
        <v>24217.021857600001</v>
      </c>
      <c r="P33" s="78">
        <v>1.1000000000000001E-3</v>
      </c>
      <c r="Q33" s="78">
        <v>9.4799999999999995E-2</v>
      </c>
      <c r="R33" s="78">
        <v>1.46E-2</v>
      </c>
    </row>
    <row r="34" spans="2:18">
      <c r="B34" t="s">
        <v>292</v>
      </c>
      <c r="C34" t="s">
        <v>293</v>
      </c>
      <c r="D34" t="s">
        <v>100</v>
      </c>
      <c r="E34" t="s">
        <v>245</v>
      </c>
      <c r="G34" t="s">
        <v>294</v>
      </c>
      <c r="H34" s="77">
        <v>0.57999999999999996</v>
      </c>
      <c r="I34" t="s">
        <v>102</v>
      </c>
      <c r="J34" s="78">
        <v>1.5E-3</v>
      </c>
      <c r="K34" s="78">
        <v>3.61E-2</v>
      </c>
      <c r="L34" s="77">
        <v>2651887</v>
      </c>
      <c r="M34" s="77">
        <v>98.11</v>
      </c>
      <c r="N34" s="77">
        <v>0</v>
      </c>
      <c r="O34" s="77">
        <v>2601.7663357000001</v>
      </c>
      <c r="P34" s="78">
        <v>2.0000000000000001E-4</v>
      </c>
      <c r="Q34" s="78">
        <v>1.0200000000000001E-2</v>
      </c>
      <c r="R34" s="78">
        <v>1.6000000000000001E-3</v>
      </c>
    </row>
    <row r="35" spans="2:18">
      <c r="B35" t="s">
        <v>295</v>
      </c>
      <c r="C35" t="s">
        <v>296</v>
      </c>
      <c r="D35" t="s">
        <v>100</v>
      </c>
      <c r="E35" t="s">
        <v>245</v>
      </c>
      <c r="G35" t="s">
        <v>297</v>
      </c>
      <c r="H35" s="77">
        <v>12.56</v>
      </c>
      <c r="I35" t="s">
        <v>102</v>
      </c>
      <c r="J35" s="78">
        <v>5.5E-2</v>
      </c>
      <c r="K35" s="78">
        <v>3.6299999999999999E-2</v>
      </c>
      <c r="L35" s="77">
        <v>11849907</v>
      </c>
      <c r="M35" s="77">
        <v>130.38999999999999</v>
      </c>
      <c r="N35" s="77">
        <v>0</v>
      </c>
      <c r="O35" s="77">
        <v>15451.0937373</v>
      </c>
      <c r="P35" s="78">
        <v>5.9999999999999995E-4</v>
      </c>
      <c r="Q35" s="78">
        <v>6.0499999999999998E-2</v>
      </c>
      <c r="R35" s="78">
        <v>9.2999999999999992E-3</v>
      </c>
    </row>
    <row r="36" spans="2:18">
      <c r="B36" s="79" t="s">
        <v>298</v>
      </c>
      <c r="C36" s="16"/>
      <c r="D36" s="16"/>
      <c r="H36" s="81">
        <v>0</v>
      </c>
      <c r="K36" s="80">
        <v>0</v>
      </c>
      <c r="L36" s="81">
        <v>0</v>
      </c>
      <c r="N36" s="81">
        <v>0</v>
      </c>
      <c r="O36" s="81">
        <v>0</v>
      </c>
      <c r="Q36" s="80">
        <v>0</v>
      </c>
      <c r="R36" s="80">
        <v>0</v>
      </c>
    </row>
    <row r="37" spans="2:18">
      <c r="B37" t="s">
        <v>234</v>
      </c>
      <c r="C37" t="s">
        <v>234</v>
      </c>
      <c r="D37" s="16"/>
      <c r="E37" t="s">
        <v>234</v>
      </c>
      <c r="H37" s="77">
        <v>0</v>
      </c>
      <c r="I37" t="s">
        <v>234</v>
      </c>
      <c r="J37" s="78">
        <v>0</v>
      </c>
      <c r="K37" s="78">
        <v>0</v>
      </c>
      <c r="L37" s="77">
        <v>0</v>
      </c>
      <c r="M37" s="77">
        <v>0</v>
      </c>
      <c r="O37" s="77">
        <v>0</v>
      </c>
      <c r="P37" s="78">
        <v>0</v>
      </c>
      <c r="Q37" s="78">
        <v>0</v>
      </c>
      <c r="R37" s="78">
        <v>0</v>
      </c>
    </row>
    <row r="38" spans="2:18">
      <c r="B38" s="79" t="s">
        <v>299</v>
      </c>
      <c r="C38" s="16"/>
      <c r="D38" s="16"/>
      <c r="H38" s="81">
        <v>0</v>
      </c>
      <c r="K38" s="80">
        <v>0</v>
      </c>
      <c r="L38" s="81">
        <v>0</v>
      </c>
      <c r="N38" s="81">
        <v>0</v>
      </c>
      <c r="O38" s="81">
        <v>0</v>
      </c>
      <c r="Q38" s="80">
        <v>0</v>
      </c>
      <c r="R38" s="80">
        <v>0</v>
      </c>
    </row>
    <row r="39" spans="2:18">
      <c r="B39" t="s">
        <v>234</v>
      </c>
      <c r="C39" t="s">
        <v>234</v>
      </c>
      <c r="D39" s="16"/>
      <c r="E39" t="s">
        <v>234</v>
      </c>
      <c r="H39" s="77">
        <v>0</v>
      </c>
      <c r="I39" t="s">
        <v>234</v>
      </c>
      <c r="J39" s="78">
        <v>0</v>
      </c>
      <c r="K39" s="78">
        <v>0</v>
      </c>
      <c r="L39" s="77">
        <v>0</v>
      </c>
      <c r="M39" s="77">
        <v>0</v>
      </c>
      <c r="O39" s="77">
        <v>0</v>
      </c>
      <c r="P39" s="78">
        <v>0</v>
      </c>
      <c r="Q39" s="78">
        <v>0</v>
      </c>
      <c r="R39" s="78">
        <v>0</v>
      </c>
    </row>
    <row r="40" spans="2:18">
      <c r="B40" s="79" t="s">
        <v>238</v>
      </c>
      <c r="C40" s="16"/>
      <c r="D40" s="16"/>
      <c r="H40" s="81">
        <v>0</v>
      </c>
      <c r="K40" s="80">
        <v>0</v>
      </c>
      <c r="L40" s="81">
        <v>0</v>
      </c>
      <c r="N40" s="81">
        <v>0</v>
      </c>
      <c r="O40" s="81">
        <v>0</v>
      </c>
      <c r="Q40" s="80">
        <v>0</v>
      </c>
      <c r="R40" s="80">
        <v>0</v>
      </c>
    </row>
    <row r="41" spans="2:18">
      <c r="B41" s="79" t="s">
        <v>300</v>
      </c>
      <c r="C41" s="16"/>
      <c r="D41" s="16"/>
      <c r="H41" s="81">
        <v>0</v>
      </c>
      <c r="K41" s="80">
        <v>0</v>
      </c>
      <c r="L41" s="81">
        <v>0</v>
      </c>
      <c r="N41" s="81">
        <v>0</v>
      </c>
      <c r="O41" s="81">
        <v>0</v>
      </c>
      <c r="Q41" s="80">
        <v>0</v>
      </c>
      <c r="R41" s="80">
        <v>0</v>
      </c>
    </row>
    <row r="42" spans="2:18">
      <c r="B42" t="s">
        <v>234</v>
      </c>
      <c r="C42" t="s">
        <v>234</v>
      </c>
      <c r="D42" s="16"/>
      <c r="E42" t="s">
        <v>234</v>
      </c>
      <c r="H42" s="77">
        <v>0</v>
      </c>
      <c r="I42" t="s">
        <v>234</v>
      </c>
      <c r="J42" s="78">
        <v>0</v>
      </c>
      <c r="K42" s="78">
        <v>0</v>
      </c>
      <c r="L42" s="77">
        <v>0</v>
      </c>
      <c r="M42" s="77">
        <v>0</v>
      </c>
      <c r="O42" s="77">
        <v>0</v>
      </c>
      <c r="P42" s="78">
        <v>0</v>
      </c>
      <c r="Q42" s="78">
        <v>0</v>
      </c>
      <c r="R42" s="78">
        <v>0</v>
      </c>
    </row>
    <row r="43" spans="2:18">
      <c r="B43" s="79" t="s">
        <v>301</v>
      </c>
      <c r="C43" s="16"/>
      <c r="D43" s="16"/>
      <c r="H43" s="81">
        <v>0</v>
      </c>
      <c r="K43" s="80">
        <v>0</v>
      </c>
      <c r="L43" s="81">
        <v>0</v>
      </c>
      <c r="N43" s="81">
        <v>0</v>
      </c>
      <c r="O43" s="81">
        <v>0</v>
      </c>
      <c r="Q43" s="80">
        <v>0</v>
      </c>
      <c r="R43" s="80">
        <v>0</v>
      </c>
    </row>
    <row r="44" spans="2:18">
      <c r="B44" t="s">
        <v>234</v>
      </c>
      <c r="C44" t="s">
        <v>234</v>
      </c>
      <c r="D44" s="16"/>
      <c r="E44" t="s">
        <v>234</v>
      </c>
      <c r="H44" s="77">
        <v>0</v>
      </c>
      <c r="I44" t="s">
        <v>234</v>
      </c>
      <c r="J44" s="78">
        <v>0</v>
      </c>
      <c r="K44" s="78">
        <v>0</v>
      </c>
      <c r="L44" s="77">
        <v>0</v>
      </c>
      <c r="M44" s="77">
        <v>0</v>
      </c>
      <c r="O44" s="77">
        <v>0</v>
      </c>
      <c r="P44" s="78">
        <v>0</v>
      </c>
      <c r="Q44" s="78">
        <v>0</v>
      </c>
      <c r="R44" s="78">
        <v>0</v>
      </c>
    </row>
    <row r="45" spans="2:18">
      <c r="B45" t="s">
        <v>302</v>
      </c>
      <c r="C45" s="16"/>
      <c r="D45" s="16"/>
    </row>
    <row r="46" spans="2:18">
      <c r="B46" t="s">
        <v>303</v>
      </c>
      <c r="C46" s="16"/>
      <c r="D46" s="16"/>
    </row>
    <row r="47" spans="2:18">
      <c r="B47" t="s">
        <v>304</v>
      </c>
      <c r="C47" s="16"/>
      <c r="D47" s="16"/>
    </row>
    <row r="48" spans="2:18">
      <c r="B48" t="s">
        <v>305</v>
      </c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  <c r="C2" t="s">
        <v>198</v>
      </c>
    </row>
    <row r="3" spans="2:68">
      <c r="B3" s="2" t="s">
        <v>2</v>
      </c>
      <c r="C3" t="s">
        <v>199</v>
      </c>
    </row>
    <row r="4" spans="2:68">
      <c r="B4" s="2" t="s">
        <v>3</v>
      </c>
      <c r="C4" t="s">
        <v>200</v>
      </c>
    </row>
    <row r="6" spans="2:68" ht="26.25" customHeight="1">
      <c r="B6" s="101" t="s">
        <v>68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5"/>
      <c r="BP6" s="19"/>
    </row>
    <row r="7" spans="2:68" ht="26.25" customHeight="1">
      <c r="B7" s="101" t="s">
        <v>82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5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204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306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234</v>
      </c>
      <c r="C14" t="s">
        <v>234</v>
      </c>
      <c r="D14" s="16"/>
      <c r="E14" s="16"/>
      <c r="F14" s="16"/>
      <c r="G14" t="s">
        <v>234</v>
      </c>
      <c r="H14" t="s">
        <v>234</v>
      </c>
      <c r="K14" s="77">
        <v>0</v>
      </c>
      <c r="L14" t="s">
        <v>234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263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234</v>
      </c>
      <c r="C16" t="s">
        <v>234</v>
      </c>
      <c r="D16" s="16"/>
      <c r="E16" s="16"/>
      <c r="F16" s="16"/>
      <c r="G16" t="s">
        <v>234</v>
      </c>
      <c r="H16" t="s">
        <v>234</v>
      </c>
      <c r="K16" s="77">
        <v>0</v>
      </c>
      <c r="L16" t="s">
        <v>234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307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234</v>
      </c>
      <c r="C18" t="s">
        <v>234</v>
      </c>
      <c r="D18" s="16"/>
      <c r="E18" s="16"/>
      <c r="F18" s="16"/>
      <c r="G18" t="s">
        <v>234</v>
      </c>
      <c r="H18" t="s">
        <v>234</v>
      </c>
      <c r="K18" s="77">
        <v>0</v>
      </c>
      <c r="L18" t="s">
        <v>234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238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308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234</v>
      </c>
      <c r="C21" t="s">
        <v>234</v>
      </c>
      <c r="D21" s="16"/>
      <c r="E21" s="16"/>
      <c r="F21" s="16"/>
      <c r="G21" t="s">
        <v>234</v>
      </c>
      <c r="H21" t="s">
        <v>234</v>
      </c>
      <c r="K21" s="77">
        <v>0</v>
      </c>
      <c r="L21" t="s">
        <v>234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309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234</v>
      </c>
      <c r="C23" t="s">
        <v>234</v>
      </c>
      <c r="D23" s="16"/>
      <c r="E23" s="16"/>
      <c r="F23" s="16"/>
      <c r="G23" t="s">
        <v>234</v>
      </c>
      <c r="H23" t="s">
        <v>234</v>
      </c>
      <c r="K23" s="77">
        <v>0</v>
      </c>
      <c r="L23" t="s">
        <v>234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240</v>
      </c>
      <c r="C24" s="16"/>
      <c r="D24" s="16"/>
      <c r="E24" s="16"/>
      <c r="F24" s="16"/>
      <c r="G24" s="16"/>
    </row>
    <row r="25" spans="2:21">
      <c r="B25" t="s">
        <v>302</v>
      </c>
      <c r="C25" s="16"/>
      <c r="D25" s="16"/>
      <c r="E25" s="16"/>
      <c r="F25" s="16"/>
      <c r="G25" s="16"/>
    </row>
    <row r="26" spans="2:21">
      <c r="B26" t="s">
        <v>303</v>
      </c>
      <c r="C26" s="16"/>
      <c r="D26" s="16"/>
      <c r="E26" s="16"/>
      <c r="F26" s="16"/>
      <c r="G26" s="16"/>
    </row>
    <row r="27" spans="2:21">
      <c r="B27" t="s">
        <v>304</v>
      </c>
      <c r="C27" s="16"/>
      <c r="D27" s="16"/>
      <c r="E27" s="16"/>
      <c r="F27" s="16"/>
      <c r="G27" s="16"/>
    </row>
    <row r="28" spans="2:21">
      <c r="B28" t="s">
        <v>305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  <c r="C2" t="s">
        <v>198</v>
      </c>
    </row>
    <row r="3" spans="2:66">
      <c r="B3" s="2" t="s">
        <v>2</v>
      </c>
      <c r="C3" t="s">
        <v>199</v>
      </c>
    </row>
    <row r="4" spans="2:66">
      <c r="B4" s="2" t="s">
        <v>3</v>
      </c>
      <c r="C4" t="s">
        <v>200</v>
      </c>
    </row>
    <row r="6" spans="2:66" ht="26.25" customHeight="1">
      <c r="B6" s="106" t="s">
        <v>68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7"/>
      <c r="T6" s="107"/>
      <c r="U6" s="108"/>
    </row>
    <row r="7" spans="2:66" ht="26.25" customHeight="1">
      <c r="B7" s="106" t="s">
        <v>89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7"/>
      <c r="U7" s="108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4.24</v>
      </c>
      <c r="L11" s="7"/>
      <c r="M11" s="7"/>
      <c r="N11" s="76">
        <v>1.52E-2</v>
      </c>
      <c r="O11" s="75">
        <v>130031368.43000001</v>
      </c>
      <c r="P11" s="33"/>
      <c r="Q11" s="75">
        <v>1775.2031300000001</v>
      </c>
      <c r="R11" s="75">
        <v>148115.512804592</v>
      </c>
      <c r="S11" s="7"/>
      <c r="T11" s="76">
        <v>1</v>
      </c>
      <c r="U11" s="76">
        <v>8.9200000000000002E-2</v>
      </c>
      <c r="V11" s="35"/>
      <c r="BI11" s="16"/>
      <c r="BJ11" s="19"/>
      <c r="BK11" s="16"/>
      <c r="BN11" s="16"/>
    </row>
    <row r="12" spans="2:66">
      <c r="B12" s="79" t="s">
        <v>204</v>
      </c>
      <c r="C12" s="16"/>
      <c r="D12" s="16"/>
      <c r="E12" s="16"/>
      <c r="F12" s="16"/>
      <c r="K12" s="81">
        <v>4.1900000000000004</v>
      </c>
      <c r="N12" s="80">
        <v>1.24E-2</v>
      </c>
      <c r="O12" s="81">
        <v>127850368.43000001</v>
      </c>
      <c r="Q12" s="81">
        <v>1775.2031300000001</v>
      </c>
      <c r="R12" s="81">
        <v>140662.06235662699</v>
      </c>
      <c r="T12" s="80">
        <v>0.94969999999999999</v>
      </c>
      <c r="U12" s="80">
        <v>8.4699999999999998E-2</v>
      </c>
    </row>
    <row r="13" spans="2:66">
      <c r="B13" s="79" t="s">
        <v>306</v>
      </c>
      <c r="C13" s="16"/>
      <c r="D13" s="16"/>
      <c r="E13" s="16"/>
      <c r="F13" s="16"/>
      <c r="K13" s="81">
        <v>4.8899999999999997</v>
      </c>
      <c r="N13" s="80">
        <v>2.6800000000000001E-2</v>
      </c>
      <c r="O13" s="81">
        <v>74518471.269999996</v>
      </c>
      <c r="Q13" s="81">
        <v>943.62401</v>
      </c>
      <c r="R13" s="81">
        <v>86585.305722942998</v>
      </c>
      <c r="T13" s="80">
        <v>0.58460000000000001</v>
      </c>
      <c r="U13" s="80">
        <v>5.21E-2</v>
      </c>
    </row>
    <row r="14" spans="2:66">
      <c r="B14" t="s">
        <v>310</v>
      </c>
      <c r="C14" t="s">
        <v>311</v>
      </c>
      <c r="D14" t="s">
        <v>100</v>
      </c>
      <c r="E14" t="s">
        <v>123</v>
      </c>
      <c r="F14" t="s">
        <v>312</v>
      </c>
      <c r="G14" t="s">
        <v>313</v>
      </c>
      <c r="H14" t="s">
        <v>314</v>
      </c>
      <c r="I14" t="s">
        <v>150</v>
      </c>
      <c r="J14" t="s">
        <v>315</v>
      </c>
      <c r="K14" s="77">
        <v>4.16</v>
      </c>
      <c r="L14" t="s">
        <v>102</v>
      </c>
      <c r="M14" s="78">
        <v>1E-3</v>
      </c>
      <c r="N14" s="78">
        <v>1.7600000000000001E-2</v>
      </c>
      <c r="O14" s="77">
        <v>4440000</v>
      </c>
      <c r="P14" s="77">
        <v>97.15</v>
      </c>
      <c r="Q14" s="77">
        <v>0</v>
      </c>
      <c r="R14" s="77">
        <v>4313.46</v>
      </c>
      <c r="S14" s="78">
        <v>3.8E-3</v>
      </c>
      <c r="T14" s="78">
        <v>2.9100000000000001E-2</v>
      </c>
      <c r="U14" s="78">
        <v>2.5999999999999999E-3</v>
      </c>
    </row>
    <row r="15" spans="2:66">
      <c r="B15" t="s">
        <v>316</v>
      </c>
      <c r="C15" t="s">
        <v>317</v>
      </c>
      <c r="D15" t="s">
        <v>100</v>
      </c>
      <c r="E15" t="s">
        <v>123</v>
      </c>
      <c r="F15" t="s">
        <v>312</v>
      </c>
      <c r="G15" t="s">
        <v>313</v>
      </c>
      <c r="H15" t="s">
        <v>314</v>
      </c>
      <c r="I15" t="s">
        <v>150</v>
      </c>
      <c r="J15" t="s">
        <v>318</v>
      </c>
      <c r="K15" s="77">
        <v>3.46</v>
      </c>
      <c r="L15" t="s">
        <v>102</v>
      </c>
      <c r="M15" s="78">
        <v>3.8E-3</v>
      </c>
      <c r="N15" s="78">
        <v>1.6500000000000001E-2</v>
      </c>
      <c r="O15" s="77">
        <v>2221574</v>
      </c>
      <c r="P15" s="77">
        <v>101.89</v>
      </c>
      <c r="Q15" s="77">
        <v>0</v>
      </c>
      <c r="R15" s="77">
        <v>2263.5617486000001</v>
      </c>
      <c r="S15" s="78">
        <v>6.9999999999999999E-4</v>
      </c>
      <c r="T15" s="78">
        <v>1.5299999999999999E-2</v>
      </c>
      <c r="U15" s="78">
        <v>1.4E-3</v>
      </c>
    </row>
    <row r="16" spans="2:66">
      <c r="B16" t="s">
        <v>319</v>
      </c>
      <c r="C16" t="s">
        <v>320</v>
      </c>
      <c r="D16" t="s">
        <v>100</v>
      </c>
      <c r="E16" t="s">
        <v>123</v>
      </c>
      <c r="F16" t="s">
        <v>321</v>
      </c>
      <c r="G16" t="s">
        <v>322</v>
      </c>
      <c r="H16" t="s">
        <v>209</v>
      </c>
      <c r="I16" t="s">
        <v>210</v>
      </c>
      <c r="J16" t="s">
        <v>323</v>
      </c>
      <c r="K16" s="77">
        <v>13.15</v>
      </c>
      <c r="L16" t="s">
        <v>102</v>
      </c>
      <c r="M16" s="78">
        <v>2.07E-2</v>
      </c>
      <c r="N16" s="78">
        <v>2.1700000000000001E-2</v>
      </c>
      <c r="O16" s="77">
        <v>4246927.5199999996</v>
      </c>
      <c r="P16" s="77">
        <v>105</v>
      </c>
      <c r="Q16" s="77">
        <v>192.14598000000001</v>
      </c>
      <c r="R16" s="77">
        <v>4651.4198759999999</v>
      </c>
      <c r="S16" s="78">
        <v>1.5E-3</v>
      </c>
      <c r="T16" s="78">
        <v>3.1399999999999997E-2</v>
      </c>
      <c r="U16" s="78">
        <v>2.8E-3</v>
      </c>
    </row>
    <row r="17" spans="2:21">
      <c r="B17" t="s">
        <v>324</v>
      </c>
      <c r="C17" t="s">
        <v>325</v>
      </c>
      <c r="D17" t="s">
        <v>100</v>
      </c>
      <c r="E17" t="s">
        <v>123</v>
      </c>
      <c r="F17" t="s">
        <v>326</v>
      </c>
      <c r="G17" t="s">
        <v>327</v>
      </c>
      <c r="H17" t="s">
        <v>314</v>
      </c>
      <c r="I17" t="s">
        <v>150</v>
      </c>
      <c r="J17" t="s">
        <v>318</v>
      </c>
      <c r="K17" s="77">
        <v>2.88</v>
      </c>
      <c r="L17" t="s">
        <v>102</v>
      </c>
      <c r="M17" s="78">
        <v>8.3000000000000001E-3</v>
      </c>
      <c r="N17" s="78">
        <v>1.6400000000000001E-2</v>
      </c>
      <c r="O17" s="77">
        <v>2176582.5</v>
      </c>
      <c r="P17" s="77">
        <v>106.3</v>
      </c>
      <c r="Q17" s="77">
        <v>273.98638</v>
      </c>
      <c r="R17" s="77">
        <v>2587.6935775000002</v>
      </c>
      <c r="S17" s="78">
        <v>1.6000000000000001E-3</v>
      </c>
      <c r="T17" s="78">
        <v>1.7500000000000002E-2</v>
      </c>
      <c r="U17" s="78">
        <v>1.6000000000000001E-3</v>
      </c>
    </row>
    <row r="18" spans="2:21">
      <c r="B18" t="s">
        <v>328</v>
      </c>
      <c r="C18" t="s">
        <v>329</v>
      </c>
      <c r="D18" t="s">
        <v>100</v>
      </c>
      <c r="E18" t="s">
        <v>123</v>
      </c>
      <c r="F18" t="s">
        <v>330</v>
      </c>
      <c r="G18" t="s">
        <v>313</v>
      </c>
      <c r="H18" t="s">
        <v>314</v>
      </c>
      <c r="I18" t="s">
        <v>150</v>
      </c>
      <c r="J18" t="s">
        <v>331</v>
      </c>
      <c r="K18" s="77">
        <v>4.83</v>
      </c>
      <c r="L18" t="s">
        <v>102</v>
      </c>
      <c r="M18" s="78">
        <v>1E-3</v>
      </c>
      <c r="N18" s="78">
        <v>1.6500000000000001E-2</v>
      </c>
      <c r="O18" s="77">
        <v>4629600</v>
      </c>
      <c r="P18" s="77">
        <v>97.57</v>
      </c>
      <c r="Q18" s="77">
        <v>0</v>
      </c>
      <c r="R18" s="77">
        <v>4517.1007200000004</v>
      </c>
      <c r="S18" s="78">
        <v>1.6000000000000001E-3</v>
      </c>
      <c r="T18" s="78">
        <v>3.0499999999999999E-2</v>
      </c>
      <c r="U18" s="78">
        <v>2.7000000000000001E-3</v>
      </c>
    </row>
    <row r="19" spans="2:21">
      <c r="B19" t="s">
        <v>332</v>
      </c>
      <c r="C19" t="s">
        <v>333</v>
      </c>
      <c r="D19" t="s">
        <v>100</v>
      </c>
      <c r="E19" t="s">
        <v>123</v>
      </c>
      <c r="F19" t="s">
        <v>330</v>
      </c>
      <c r="G19" t="s">
        <v>313</v>
      </c>
      <c r="H19" t="s">
        <v>314</v>
      </c>
      <c r="I19" t="s">
        <v>150</v>
      </c>
      <c r="J19" t="s">
        <v>334</v>
      </c>
      <c r="K19" s="77">
        <v>5.17</v>
      </c>
      <c r="L19" t="s">
        <v>102</v>
      </c>
      <c r="M19" s="78">
        <v>1.3899999999999999E-2</v>
      </c>
      <c r="N19" s="78">
        <v>1.78E-2</v>
      </c>
      <c r="O19" s="77">
        <v>2521000</v>
      </c>
      <c r="P19" s="77">
        <v>98.24</v>
      </c>
      <c r="Q19" s="77">
        <v>0</v>
      </c>
      <c r="R19" s="77">
        <v>2476.6304</v>
      </c>
      <c r="S19" s="78">
        <v>1.2999999999999999E-3</v>
      </c>
      <c r="T19" s="78">
        <v>1.67E-2</v>
      </c>
      <c r="U19" s="78">
        <v>1.5E-3</v>
      </c>
    </row>
    <row r="20" spans="2:21">
      <c r="B20" t="s">
        <v>335</v>
      </c>
      <c r="C20" t="s">
        <v>336</v>
      </c>
      <c r="D20" t="s">
        <v>100</v>
      </c>
      <c r="E20" t="s">
        <v>123</v>
      </c>
      <c r="F20" t="s">
        <v>337</v>
      </c>
      <c r="G20" t="s">
        <v>313</v>
      </c>
      <c r="H20" t="s">
        <v>314</v>
      </c>
      <c r="I20" t="s">
        <v>150</v>
      </c>
      <c r="J20" t="s">
        <v>338</v>
      </c>
      <c r="K20" s="77">
        <v>0.59</v>
      </c>
      <c r="L20" t="s">
        <v>102</v>
      </c>
      <c r="M20" s="78">
        <v>0.05</v>
      </c>
      <c r="N20" s="78">
        <v>1.77E-2</v>
      </c>
      <c r="O20" s="77">
        <v>739902.48</v>
      </c>
      <c r="P20" s="77">
        <v>115.69</v>
      </c>
      <c r="Q20" s="77">
        <v>0</v>
      </c>
      <c r="R20" s="77">
        <v>855.99317911200001</v>
      </c>
      <c r="S20" s="78">
        <v>6.9999999999999999E-4</v>
      </c>
      <c r="T20" s="78">
        <v>5.7999999999999996E-3</v>
      </c>
      <c r="U20" s="78">
        <v>5.0000000000000001E-4</v>
      </c>
    </row>
    <row r="21" spans="2:21">
      <c r="B21" t="s">
        <v>339</v>
      </c>
      <c r="C21" t="s">
        <v>340</v>
      </c>
      <c r="D21" t="s">
        <v>100</v>
      </c>
      <c r="E21" t="s">
        <v>123</v>
      </c>
      <c r="F21" t="s">
        <v>337</v>
      </c>
      <c r="G21" t="s">
        <v>313</v>
      </c>
      <c r="H21" t="s">
        <v>314</v>
      </c>
      <c r="I21" t="s">
        <v>150</v>
      </c>
      <c r="J21" t="s">
        <v>318</v>
      </c>
      <c r="K21" s="77">
        <v>4.34</v>
      </c>
      <c r="L21" t="s">
        <v>102</v>
      </c>
      <c r="M21" s="78">
        <v>1.7500000000000002E-2</v>
      </c>
      <c r="N21" s="78">
        <v>2.9999999999999997E-4</v>
      </c>
      <c r="O21" s="77">
        <v>1140149.44</v>
      </c>
      <c r="P21" s="77">
        <v>107.76</v>
      </c>
      <c r="Q21" s="77">
        <v>0</v>
      </c>
      <c r="R21" s="77">
        <v>1228.6250365440001</v>
      </c>
      <c r="S21" s="78">
        <v>2.9999999999999997E-4</v>
      </c>
      <c r="T21" s="78">
        <v>8.3000000000000001E-3</v>
      </c>
      <c r="U21" s="78">
        <v>6.9999999999999999E-4</v>
      </c>
    </row>
    <row r="22" spans="2:21">
      <c r="B22" t="s">
        <v>341</v>
      </c>
      <c r="C22" t="s">
        <v>342</v>
      </c>
      <c r="D22" t="s">
        <v>100</v>
      </c>
      <c r="E22" t="s">
        <v>123</v>
      </c>
      <c r="F22" t="s">
        <v>343</v>
      </c>
      <c r="G22" t="s">
        <v>344</v>
      </c>
      <c r="H22" t="s">
        <v>345</v>
      </c>
      <c r="I22" t="s">
        <v>150</v>
      </c>
      <c r="J22" t="s">
        <v>346</v>
      </c>
      <c r="K22" s="77">
        <v>7.3</v>
      </c>
      <c r="L22" t="s">
        <v>102</v>
      </c>
      <c r="M22" s="78">
        <v>2.3900000000000001E-2</v>
      </c>
      <c r="N22" s="78">
        <v>1.17E-2</v>
      </c>
      <c r="O22" s="77">
        <v>3030000</v>
      </c>
      <c r="P22" s="77">
        <v>109.95</v>
      </c>
      <c r="Q22" s="77">
        <v>0</v>
      </c>
      <c r="R22" s="77">
        <v>3331.4850000000001</v>
      </c>
      <c r="S22" s="78">
        <v>8.0000000000000004E-4</v>
      </c>
      <c r="T22" s="78">
        <v>2.2499999999999999E-2</v>
      </c>
      <c r="U22" s="78">
        <v>2E-3</v>
      </c>
    </row>
    <row r="23" spans="2:21">
      <c r="B23" t="s">
        <v>347</v>
      </c>
      <c r="C23" t="s">
        <v>348</v>
      </c>
      <c r="D23" t="s">
        <v>100</v>
      </c>
      <c r="E23" t="s">
        <v>123</v>
      </c>
      <c r="F23" t="s">
        <v>343</v>
      </c>
      <c r="G23" t="s">
        <v>344</v>
      </c>
      <c r="H23" t="s">
        <v>345</v>
      </c>
      <c r="I23" t="s">
        <v>150</v>
      </c>
      <c r="J23" t="s">
        <v>349</v>
      </c>
      <c r="K23" s="77">
        <v>4.83</v>
      </c>
      <c r="L23" t="s">
        <v>102</v>
      </c>
      <c r="M23" s="78">
        <v>3.85E-2</v>
      </c>
      <c r="N23" s="78">
        <v>2.0500000000000001E-2</v>
      </c>
      <c r="O23" s="77">
        <v>1832250.07</v>
      </c>
      <c r="P23" s="77">
        <v>119.26</v>
      </c>
      <c r="Q23" s="77">
        <v>0</v>
      </c>
      <c r="R23" s="77">
        <v>2185.1414334820001</v>
      </c>
      <c r="S23" s="78">
        <v>6.9999999999999999E-4</v>
      </c>
      <c r="T23" s="78">
        <v>1.4800000000000001E-2</v>
      </c>
      <c r="U23" s="78">
        <v>1.2999999999999999E-3</v>
      </c>
    </row>
    <row r="24" spans="2:21">
      <c r="B24" t="s">
        <v>350</v>
      </c>
      <c r="C24" t="s">
        <v>351</v>
      </c>
      <c r="D24" t="s">
        <v>100</v>
      </c>
      <c r="E24" t="s">
        <v>123</v>
      </c>
      <c r="F24" t="s">
        <v>352</v>
      </c>
      <c r="G24" t="s">
        <v>327</v>
      </c>
      <c r="H24" t="s">
        <v>353</v>
      </c>
      <c r="I24" t="s">
        <v>210</v>
      </c>
      <c r="J24" t="s">
        <v>354</v>
      </c>
      <c r="K24" s="77">
        <v>8.44</v>
      </c>
      <c r="L24" t="s">
        <v>102</v>
      </c>
      <c r="M24" s="78">
        <v>8.9999999999999993E-3</v>
      </c>
      <c r="N24" s="78">
        <v>2.69E-2</v>
      </c>
      <c r="O24" s="77">
        <v>2732796</v>
      </c>
      <c r="P24" s="77">
        <v>91.48</v>
      </c>
      <c r="Q24" s="77">
        <v>13.061629999999999</v>
      </c>
      <c r="R24" s="77">
        <v>2513.0234108</v>
      </c>
      <c r="S24" s="78">
        <v>1.4E-3</v>
      </c>
      <c r="T24" s="78">
        <v>1.7000000000000001E-2</v>
      </c>
      <c r="U24" s="78">
        <v>1.5E-3</v>
      </c>
    </row>
    <row r="25" spans="2:21">
      <c r="B25" t="s">
        <v>355</v>
      </c>
      <c r="C25" t="s">
        <v>356</v>
      </c>
      <c r="D25" t="s">
        <v>100</v>
      </c>
      <c r="E25" t="s">
        <v>123</v>
      </c>
      <c r="F25" t="s">
        <v>352</v>
      </c>
      <c r="G25" t="s">
        <v>327</v>
      </c>
      <c r="H25" t="s">
        <v>345</v>
      </c>
      <c r="I25" t="s">
        <v>150</v>
      </c>
      <c r="J25" t="s">
        <v>357</v>
      </c>
      <c r="K25" s="77">
        <v>3.87</v>
      </c>
      <c r="L25" t="s">
        <v>102</v>
      </c>
      <c r="M25" s="78">
        <v>1.34E-2</v>
      </c>
      <c r="N25" s="78">
        <v>1.8800000000000001E-2</v>
      </c>
      <c r="O25" s="77">
        <v>2454525</v>
      </c>
      <c r="P25" s="77">
        <v>106.99</v>
      </c>
      <c r="Q25" s="77">
        <v>178.71199999999999</v>
      </c>
      <c r="R25" s="77">
        <v>2804.8082975000002</v>
      </c>
      <c r="S25" s="78">
        <v>6.9999999999999999E-4</v>
      </c>
      <c r="T25" s="78">
        <v>1.89E-2</v>
      </c>
      <c r="U25" s="78">
        <v>1.6999999999999999E-3</v>
      </c>
    </row>
    <row r="26" spans="2:21">
      <c r="B26" t="s">
        <v>358</v>
      </c>
      <c r="C26" t="s">
        <v>359</v>
      </c>
      <c r="D26" t="s">
        <v>100</v>
      </c>
      <c r="E26" t="s">
        <v>123</v>
      </c>
      <c r="F26" t="s">
        <v>352</v>
      </c>
      <c r="G26" t="s">
        <v>327</v>
      </c>
      <c r="H26" t="s">
        <v>353</v>
      </c>
      <c r="I26" t="s">
        <v>210</v>
      </c>
      <c r="J26" t="s">
        <v>360</v>
      </c>
      <c r="K26" s="77">
        <v>11.89</v>
      </c>
      <c r="L26" t="s">
        <v>102</v>
      </c>
      <c r="M26" s="78">
        <v>1.6899999999999998E-2</v>
      </c>
      <c r="N26" s="78">
        <v>2.8899999999999999E-2</v>
      </c>
      <c r="O26" s="77">
        <v>4271058</v>
      </c>
      <c r="P26" s="77">
        <v>92.36</v>
      </c>
      <c r="Q26" s="77">
        <v>38.332749999999997</v>
      </c>
      <c r="R26" s="77">
        <v>3983.0819188</v>
      </c>
      <c r="S26" s="78">
        <v>1.6000000000000001E-3</v>
      </c>
      <c r="T26" s="78">
        <v>2.69E-2</v>
      </c>
      <c r="U26" s="78">
        <v>2.3999999999999998E-3</v>
      </c>
    </row>
    <row r="27" spans="2:21">
      <c r="B27" t="s">
        <v>361</v>
      </c>
      <c r="C27" t="s">
        <v>362</v>
      </c>
      <c r="D27" t="s">
        <v>100</v>
      </c>
      <c r="E27" t="s">
        <v>123</v>
      </c>
      <c r="F27" t="s">
        <v>363</v>
      </c>
      <c r="G27" t="s">
        <v>327</v>
      </c>
      <c r="H27" t="s">
        <v>364</v>
      </c>
      <c r="I27" t="s">
        <v>210</v>
      </c>
      <c r="J27" t="s">
        <v>365</v>
      </c>
      <c r="K27" s="77">
        <v>2.82</v>
      </c>
      <c r="L27" t="s">
        <v>102</v>
      </c>
      <c r="M27" s="78">
        <v>2.3400000000000001E-2</v>
      </c>
      <c r="N27" s="78">
        <v>2.1000000000000001E-2</v>
      </c>
      <c r="O27" s="77">
        <v>1700906.92</v>
      </c>
      <c r="P27" s="77">
        <v>110.4</v>
      </c>
      <c r="Q27" s="77">
        <v>0</v>
      </c>
      <c r="R27" s="77">
        <v>1877.80123968</v>
      </c>
      <c r="S27" s="78">
        <v>5.9999999999999995E-4</v>
      </c>
      <c r="T27" s="78">
        <v>1.2699999999999999E-2</v>
      </c>
      <c r="U27" s="78">
        <v>1.1000000000000001E-3</v>
      </c>
    </row>
    <row r="28" spans="2:21">
      <c r="B28" t="s">
        <v>366</v>
      </c>
      <c r="C28" t="s">
        <v>367</v>
      </c>
      <c r="D28" t="s">
        <v>100</v>
      </c>
      <c r="E28" t="s">
        <v>123</v>
      </c>
      <c r="F28" t="s">
        <v>368</v>
      </c>
      <c r="G28" t="s">
        <v>327</v>
      </c>
      <c r="H28" t="s">
        <v>369</v>
      </c>
      <c r="I28" t="s">
        <v>150</v>
      </c>
      <c r="J28" t="s">
        <v>370</v>
      </c>
      <c r="K28" s="77">
        <v>6.87</v>
      </c>
      <c r="L28" t="s">
        <v>102</v>
      </c>
      <c r="M28" s="78">
        <v>5.8999999999999999E-3</v>
      </c>
      <c r="N28" s="78">
        <v>2.8400000000000002E-2</v>
      </c>
      <c r="O28" s="77">
        <v>2268271</v>
      </c>
      <c r="P28" s="77">
        <v>89.83</v>
      </c>
      <c r="Q28" s="77">
        <v>7.0103499999999999</v>
      </c>
      <c r="R28" s="77">
        <v>2044.5981893000001</v>
      </c>
      <c r="S28" s="78">
        <v>2.0999999999999999E-3</v>
      </c>
      <c r="T28" s="78">
        <v>1.38E-2</v>
      </c>
      <c r="U28" s="78">
        <v>1.1999999999999999E-3</v>
      </c>
    </row>
    <row r="29" spans="2:21">
      <c r="B29" t="s">
        <v>371</v>
      </c>
      <c r="C29" t="s">
        <v>372</v>
      </c>
      <c r="D29" t="s">
        <v>100</v>
      </c>
      <c r="E29" t="s">
        <v>123</v>
      </c>
      <c r="F29" t="s">
        <v>373</v>
      </c>
      <c r="G29" t="s">
        <v>327</v>
      </c>
      <c r="H29" t="s">
        <v>369</v>
      </c>
      <c r="I29" t="s">
        <v>150</v>
      </c>
      <c r="J29" t="s">
        <v>374</v>
      </c>
      <c r="K29" s="77">
        <v>4.8099999999999996</v>
      </c>
      <c r="L29" t="s">
        <v>102</v>
      </c>
      <c r="M29" s="78">
        <v>2.81E-2</v>
      </c>
      <c r="N29" s="78">
        <v>2.3E-2</v>
      </c>
      <c r="O29" s="77">
        <v>97167.2</v>
      </c>
      <c r="P29" s="77">
        <v>110.61</v>
      </c>
      <c r="Q29" s="77">
        <v>1.4894799999999999</v>
      </c>
      <c r="R29" s="77">
        <v>108.96611992</v>
      </c>
      <c r="S29" s="78">
        <v>1E-4</v>
      </c>
      <c r="T29" s="78">
        <v>6.9999999999999999E-4</v>
      </c>
      <c r="U29" s="78">
        <v>1E-4</v>
      </c>
    </row>
    <row r="30" spans="2:21">
      <c r="B30" t="s">
        <v>375</v>
      </c>
      <c r="C30" t="s">
        <v>376</v>
      </c>
      <c r="D30" t="s">
        <v>100</v>
      </c>
      <c r="E30" t="s">
        <v>123</v>
      </c>
      <c r="F30" t="s">
        <v>373</v>
      </c>
      <c r="G30" t="s">
        <v>327</v>
      </c>
      <c r="H30" t="s">
        <v>364</v>
      </c>
      <c r="I30" t="s">
        <v>210</v>
      </c>
      <c r="J30" t="s">
        <v>377</v>
      </c>
      <c r="K30" s="77">
        <v>1.62</v>
      </c>
      <c r="L30" t="s">
        <v>102</v>
      </c>
      <c r="M30" s="78">
        <v>2.8500000000000001E-2</v>
      </c>
      <c r="N30" s="78">
        <v>1.8599999999999998E-2</v>
      </c>
      <c r="O30" s="77">
        <v>1814874.73</v>
      </c>
      <c r="P30" s="77">
        <v>112.51</v>
      </c>
      <c r="Q30" s="77">
        <v>0</v>
      </c>
      <c r="R30" s="77">
        <v>2041.915558723</v>
      </c>
      <c r="S30" s="78">
        <v>3.2000000000000002E-3</v>
      </c>
      <c r="T30" s="78">
        <v>1.38E-2</v>
      </c>
      <c r="U30" s="78">
        <v>1.1999999999999999E-3</v>
      </c>
    </row>
    <row r="31" spans="2:21">
      <c r="B31" t="s">
        <v>378</v>
      </c>
      <c r="C31" t="s">
        <v>379</v>
      </c>
      <c r="D31" t="s">
        <v>100</v>
      </c>
      <c r="E31" t="s">
        <v>123</v>
      </c>
      <c r="F31" t="s">
        <v>380</v>
      </c>
      <c r="G31" t="s">
        <v>327</v>
      </c>
      <c r="H31" t="s">
        <v>364</v>
      </c>
      <c r="I31" t="s">
        <v>210</v>
      </c>
      <c r="J31" t="s">
        <v>381</v>
      </c>
      <c r="K31" s="77">
        <v>6.6</v>
      </c>
      <c r="L31" t="s">
        <v>102</v>
      </c>
      <c r="M31" s="78">
        <v>2.5000000000000001E-3</v>
      </c>
      <c r="N31" s="78">
        <v>2.5100000000000001E-2</v>
      </c>
      <c r="O31" s="77">
        <v>2940320</v>
      </c>
      <c r="P31" s="77">
        <v>91.26</v>
      </c>
      <c r="Q31" s="77">
        <v>70.156930000000003</v>
      </c>
      <c r="R31" s="77">
        <v>2753.4929619999998</v>
      </c>
      <c r="S31" s="78">
        <v>2.2000000000000001E-3</v>
      </c>
      <c r="T31" s="78">
        <v>1.8599999999999998E-2</v>
      </c>
      <c r="U31" s="78">
        <v>1.6999999999999999E-3</v>
      </c>
    </row>
    <row r="32" spans="2:21">
      <c r="B32" t="s">
        <v>382</v>
      </c>
      <c r="C32" t="s">
        <v>383</v>
      </c>
      <c r="D32" t="s">
        <v>100</v>
      </c>
      <c r="E32" t="s">
        <v>123</v>
      </c>
      <c r="F32" t="s">
        <v>337</v>
      </c>
      <c r="G32" t="s">
        <v>313</v>
      </c>
      <c r="H32" t="s">
        <v>369</v>
      </c>
      <c r="I32" t="s">
        <v>150</v>
      </c>
      <c r="J32" t="s">
        <v>384</v>
      </c>
      <c r="K32" s="77">
        <v>0.33</v>
      </c>
      <c r="L32" t="s">
        <v>102</v>
      </c>
      <c r="M32" s="78">
        <v>1.4200000000000001E-2</v>
      </c>
      <c r="N32" s="78">
        <v>0.04</v>
      </c>
      <c r="O32" s="77">
        <v>163</v>
      </c>
      <c r="P32" s="77">
        <v>5462000</v>
      </c>
      <c r="Q32" s="77">
        <v>0</v>
      </c>
      <c r="R32" s="77">
        <v>8903.06</v>
      </c>
      <c r="S32" s="78">
        <v>0</v>
      </c>
      <c r="T32" s="78">
        <v>6.0100000000000001E-2</v>
      </c>
      <c r="U32" s="78">
        <v>5.4000000000000003E-3</v>
      </c>
    </row>
    <row r="33" spans="2:21">
      <c r="B33" t="s">
        <v>385</v>
      </c>
      <c r="C33" t="s">
        <v>386</v>
      </c>
      <c r="D33" t="s">
        <v>100</v>
      </c>
      <c r="E33" t="s">
        <v>123</v>
      </c>
      <c r="F33" t="s">
        <v>387</v>
      </c>
      <c r="G33" t="s">
        <v>388</v>
      </c>
      <c r="H33" t="s">
        <v>364</v>
      </c>
      <c r="I33" t="s">
        <v>210</v>
      </c>
      <c r="J33" t="s">
        <v>389</v>
      </c>
      <c r="K33" s="77">
        <v>3.11</v>
      </c>
      <c r="L33" t="s">
        <v>102</v>
      </c>
      <c r="M33" s="78">
        <v>4.2999999999999997E-2</v>
      </c>
      <c r="N33" s="78">
        <v>1.72E-2</v>
      </c>
      <c r="O33" s="77">
        <v>1274437.74</v>
      </c>
      <c r="P33" s="77">
        <v>117.55</v>
      </c>
      <c r="Q33" s="77">
        <v>0</v>
      </c>
      <c r="R33" s="77">
        <v>1498.1015633699999</v>
      </c>
      <c r="S33" s="78">
        <v>2.0999999999999999E-3</v>
      </c>
      <c r="T33" s="78">
        <v>1.01E-2</v>
      </c>
      <c r="U33" s="78">
        <v>8.9999999999999998E-4</v>
      </c>
    </row>
    <row r="34" spans="2:21">
      <c r="B34" t="s">
        <v>390</v>
      </c>
      <c r="C34" t="s">
        <v>391</v>
      </c>
      <c r="D34" t="s">
        <v>100</v>
      </c>
      <c r="E34" t="s">
        <v>123</v>
      </c>
      <c r="F34" t="s">
        <v>392</v>
      </c>
      <c r="G34" t="s">
        <v>393</v>
      </c>
      <c r="H34" t="s">
        <v>394</v>
      </c>
      <c r="I34" t="s">
        <v>210</v>
      </c>
      <c r="J34" t="s">
        <v>395</v>
      </c>
      <c r="K34" s="77">
        <v>6.31</v>
      </c>
      <c r="L34" t="s">
        <v>102</v>
      </c>
      <c r="M34" s="78">
        <v>5.1499999999999997E-2</v>
      </c>
      <c r="N34" s="78">
        <v>2.76E-2</v>
      </c>
      <c r="O34" s="77">
        <v>2056301.29</v>
      </c>
      <c r="P34" s="77">
        <v>150.84</v>
      </c>
      <c r="Q34" s="77">
        <v>0</v>
      </c>
      <c r="R34" s="77">
        <v>3101.7248658359999</v>
      </c>
      <c r="S34" s="78">
        <v>6.9999999999999999E-4</v>
      </c>
      <c r="T34" s="78">
        <v>2.0899999999999998E-2</v>
      </c>
      <c r="U34" s="78">
        <v>1.9E-3</v>
      </c>
    </row>
    <row r="35" spans="2:21">
      <c r="B35" t="s">
        <v>396</v>
      </c>
      <c r="C35" t="s">
        <v>397</v>
      </c>
      <c r="D35" t="s">
        <v>100</v>
      </c>
      <c r="E35" t="s">
        <v>123</v>
      </c>
      <c r="F35" t="s">
        <v>398</v>
      </c>
      <c r="G35" t="s">
        <v>327</v>
      </c>
      <c r="H35" t="s">
        <v>399</v>
      </c>
      <c r="I35" t="s">
        <v>150</v>
      </c>
      <c r="J35" t="s">
        <v>318</v>
      </c>
      <c r="K35" s="77">
        <v>0.15</v>
      </c>
      <c r="L35" t="s">
        <v>102</v>
      </c>
      <c r="M35" s="78">
        <v>4.4499999999999998E-2</v>
      </c>
      <c r="N35" s="78">
        <v>1.9400000000000001E-2</v>
      </c>
      <c r="O35" s="77">
        <v>771092</v>
      </c>
      <c r="P35" s="77">
        <v>115.95</v>
      </c>
      <c r="Q35" s="77">
        <v>0</v>
      </c>
      <c r="R35" s="77">
        <v>894.08117400000003</v>
      </c>
      <c r="S35" s="78">
        <v>3.7000000000000002E-3</v>
      </c>
      <c r="T35" s="78">
        <v>6.0000000000000001E-3</v>
      </c>
      <c r="U35" s="78">
        <v>5.0000000000000001E-4</v>
      </c>
    </row>
    <row r="36" spans="2:21">
      <c r="B36" t="s">
        <v>400</v>
      </c>
      <c r="C36" t="s">
        <v>401</v>
      </c>
      <c r="D36" t="s">
        <v>100</v>
      </c>
      <c r="E36" t="s">
        <v>123</v>
      </c>
      <c r="F36" t="s">
        <v>402</v>
      </c>
      <c r="G36" t="s">
        <v>327</v>
      </c>
      <c r="H36" t="s">
        <v>399</v>
      </c>
      <c r="I36" t="s">
        <v>150</v>
      </c>
      <c r="J36" t="s">
        <v>403</v>
      </c>
      <c r="K36" s="77">
        <v>5.52</v>
      </c>
      <c r="L36" t="s">
        <v>102</v>
      </c>
      <c r="M36" s="78">
        <v>1.3299999999999999E-2</v>
      </c>
      <c r="N36" s="78">
        <v>3.6999999999999998E-2</v>
      </c>
      <c r="O36" s="77">
        <v>2230000</v>
      </c>
      <c r="P36" s="77">
        <v>94.95</v>
      </c>
      <c r="Q36" s="77">
        <v>0</v>
      </c>
      <c r="R36" s="77">
        <v>2117.3850000000002</v>
      </c>
      <c r="S36" s="78">
        <v>1.8E-3</v>
      </c>
      <c r="T36" s="78">
        <v>1.43E-2</v>
      </c>
      <c r="U36" s="78">
        <v>1.2999999999999999E-3</v>
      </c>
    </row>
    <row r="37" spans="2:21">
      <c r="B37" t="s">
        <v>404</v>
      </c>
      <c r="C37" t="s">
        <v>405</v>
      </c>
      <c r="D37" t="s">
        <v>100</v>
      </c>
      <c r="E37" t="s">
        <v>123</v>
      </c>
      <c r="F37" t="s">
        <v>402</v>
      </c>
      <c r="G37" t="s">
        <v>327</v>
      </c>
      <c r="H37" t="s">
        <v>394</v>
      </c>
      <c r="I37" t="s">
        <v>210</v>
      </c>
      <c r="J37" t="s">
        <v>406</v>
      </c>
      <c r="K37" s="77">
        <v>6.04</v>
      </c>
      <c r="L37" t="s">
        <v>102</v>
      </c>
      <c r="M37" s="78">
        <v>1.8700000000000001E-2</v>
      </c>
      <c r="N37" s="78">
        <v>3.8199999999999998E-2</v>
      </c>
      <c r="O37" s="77">
        <v>2674000</v>
      </c>
      <c r="P37" s="77">
        <v>92.39</v>
      </c>
      <c r="Q37" s="77">
        <v>0</v>
      </c>
      <c r="R37" s="77">
        <v>2470.5086000000001</v>
      </c>
      <c r="S37" s="78">
        <v>4.4999999999999997E-3</v>
      </c>
      <c r="T37" s="78">
        <v>1.67E-2</v>
      </c>
      <c r="U37" s="78">
        <v>1.5E-3</v>
      </c>
    </row>
    <row r="38" spans="2:21">
      <c r="B38" t="s">
        <v>407</v>
      </c>
      <c r="C38" t="s">
        <v>408</v>
      </c>
      <c r="D38" t="s">
        <v>100</v>
      </c>
      <c r="E38" t="s">
        <v>123</v>
      </c>
      <c r="F38" t="s">
        <v>409</v>
      </c>
      <c r="G38" t="s">
        <v>327</v>
      </c>
      <c r="H38" t="s">
        <v>399</v>
      </c>
      <c r="I38" t="s">
        <v>150</v>
      </c>
      <c r="J38" t="s">
        <v>365</v>
      </c>
      <c r="K38" s="77">
        <v>4.55</v>
      </c>
      <c r="L38" t="s">
        <v>102</v>
      </c>
      <c r="M38" s="78">
        <v>1.9599999999999999E-2</v>
      </c>
      <c r="N38" s="78">
        <v>2.52E-2</v>
      </c>
      <c r="O38" s="77">
        <v>170926</v>
      </c>
      <c r="P38" s="77">
        <v>106.25</v>
      </c>
      <c r="Q38" s="77">
        <v>0</v>
      </c>
      <c r="R38" s="77">
        <v>181.60887500000001</v>
      </c>
      <c r="S38" s="78">
        <v>2.0000000000000001E-4</v>
      </c>
      <c r="T38" s="78">
        <v>1.1999999999999999E-3</v>
      </c>
      <c r="U38" s="78">
        <v>1E-4</v>
      </c>
    </row>
    <row r="39" spans="2:21">
      <c r="B39" t="s">
        <v>410</v>
      </c>
      <c r="C39" t="s">
        <v>411</v>
      </c>
      <c r="D39" t="s">
        <v>100</v>
      </c>
      <c r="E39" t="s">
        <v>123</v>
      </c>
      <c r="F39" t="s">
        <v>412</v>
      </c>
      <c r="G39" t="s">
        <v>327</v>
      </c>
      <c r="H39" t="s">
        <v>394</v>
      </c>
      <c r="I39" t="s">
        <v>210</v>
      </c>
      <c r="J39" t="s">
        <v>413</v>
      </c>
      <c r="K39" s="77">
        <v>2.9</v>
      </c>
      <c r="L39" t="s">
        <v>102</v>
      </c>
      <c r="M39" s="78">
        <v>2.1499999999999998E-2</v>
      </c>
      <c r="N39" s="78">
        <v>2.8299999999999999E-2</v>
      </c>
      <c r="O39" s="77">
        <v>2304163.4</v>
      </c>
      <c r="P39" s="77">
        <v>107.47</v>
      </c>
      <c r="Q39" s="77">
        <v>0</v>
      </c>
      <c r="R39" s="77">
        <v>2476.28440598</v>
      </c>
      <c r="S39" s="78">
        <v>1.1999999999999999E-3</v>
      </c>
      <c r="T39" s="78">
        <v>1.67E-2</v>
      </c>
      <c r="U39" s="78">
        <v>1.5E-3</v>
      </c>
    </row>
    <row r="40" spans="2:21">
      <c r="B40" t="s">
        <v>414</v>
      </c>
      <c r="C40" t="s">
        <v>415</v>
      </c>
      <c r="D40" t="s">
        <v>100</v>
      </c>
      <c r="E40" t="s">
        <v>123</v>
      </c>
      <c r="F40" t="s">
        <v>416</v>
      </c>
      <c r="G40" t="s">
        <v>344</v>
      </c>
      <c r="H40" t="s">
        <v>417</v>
      </c>
      <c r="I40" t="s">
        <v>210</v>
      </c>
      <c r="J40" t="s">
        <v>318</v>
      </c>
      <c r="K40" s="77">
        <v>4.2699999999999996</v>
      </c>
      <c r="L40" t="s">
        <v>102</v>
      </c>
      <c r="M40" s="78">
        <v>1.23E-2</v>
      </c>
      <c r="N40" s="78">
        <v>2.3099999999999999E-2</v>
      </c>
      <c r="O40" s="77">
        <v>1801353.84</v>
      </c>
      <c r="P40" s="77">
        <v>103.68</v>
      </c>
      <c r="Q40" s="77">
        <v>0</v>
      </c>
      <c r="R40" s="77">
        <v>1867.6436613119999</v>
      </c>
      <c r="S40" s="78">
        <v>1.4E-3</v>
      </c>
      <c r="T40" s="78">
        <v>1.26E-2</v>
      </c>
      <c r="U40" s="78">
        <v>1.1000000000000001E-3</v>
      </c>
    </row>
    <row r="41" spans="2:21">
      <c r="B41" t="s">
        <v>418</v>
      </c>
      <c r="C41" t="s">
        <v>419</v>
      </c>
      <c r="D41" t="s">
        <v>100</v>
      </c>
      <c r="E41" t="s">
        <v>123</v>
      </c>
      <c r="F41" t="s">
        <v>420</v>
      </c>
      <c r="G41" t="s">
        <v>421</v>
      </c>
      <c r="H41" t="s">
        <v>422</v>
      </c>
      <c r="I41" t="s">
        <v>150</v>
      </c>
      <c r="J41" t="s">
        <v>318</v>
      </c>
      <c r="K41" s="77">
        <v>1.46</v>
      </c>
      <c r="L41" t="s">
        <v>102</v>
      </c>
      <c r="M41" s="78">
        <v>4.65E-2</v>
      </c>
      <c r="N41" s="78">
        <v>3.39E-2</v>
      </c>
      <c r="O41" s="77">
        <v>1408995.6</v>
      </c>
      <c r="P41" s="77">
        <v>110.35</v>
      </c>
      <c r="Q41" s="77">
        <v>35.490130000000001</v>
      </c>
      <c r="R41" s="77">
        <v>1590.3167745999999</v>
      </c>
      <c r="S41" s="78">
        <v>3.3E-3</v>
      </c>
      <c r="T41" s="78">
        <v>1.0699999999999999E-2</v>
      </c>
      <c r="U41" s="78">
        <v>1E-3</v>
      </c>
    </row>
    <row r="42" spans="2:21">
      <c r="B42" t="s">
        <v>423</v>
      </c>
      <c r="C42" t="s">
        <v>424</v>
      </c>
      <c r="D42" t="s">
        <v>100</v>
      </c>
      <c r="E42" t="s">
        <v>123</v>
      </c>
      <c r="F42" t="s">
        <v>425</v>
      </c>
      <c r="G42" t="s">
        <v>421</v>
      </c>
      <c r="H42" t="s">
        <v>422</v>
      </c>
      <c r="I42" t="s">
        <v>150</v>
      </c>
      <c r="J42" t="s">
        <v>318</v>
      </c>
      <c r="K42" s="77">
        <v>0.33</v>
      </c>
      <c r="L42" t="s">
        <v>102</v>
      </c>
      <c r="M42" s="78">
        <v>3.6999999999999998E-2</v>
      </c>
      <c r="N42" s="78">
        <v>1.8599999999999998E-2</v>
      </c>
      <c r="O42" s="77">
        <v>846098.16</v>
      </c>
      <c r="P42" s="77">
        <v>109.45</v>
      </c>
      <c r="Q42" s="77">
        <v>0</v>
      </c>
      <c r="R42" s="77">
        <v>926.05443611999999</v>
      </c>
      <c r="S42" s="78">
        <v>3.3E-3</v>
      </c>
      <c r="T42" s="78">
        <v>6.3E-3</v>
      </c>
      <c r="U42" s="78">
        <v>5.9999999999999995E-4</v>
      </c>
    </row>
    <row r="43" spans="2:21">
      <c r="B43" t="s">
        <v>426</v>
      </c>
      <c r="C43" t="s">
        <v>427</v>
      </c>
      <c r="D43" t="s">
        <v>100</v>
      </c>
      <c r="E43" t="s">
        <v>123</v>
      </c>
      <c r="F43" t="s">
        <v>428</v>
      </c>
      <c r="G43" t="s">
        <v>327</v>
      </c>
      <c r="H43" t="s">
        <v>429</v>
      </c>
      <c r="I43" t="s">
        <v>210</v>
      </c>
      <c r="J43" t="s">
        <v>430</v>
      </c>
      <c r="K43" s="77">
        <v>2.63</v>
      </c>
      <c r="L43" t="s">
        <v>102</v>
      </c>
      <c r="M43" s="78">
        <v>3.0599999999999999E-2</v>
      </c>
      <c r="N43" s="78">
        <v>2.3599999999999999E-2</v>
      </c>
      <c r="O43" s="77">
        <v>322702.38</v>
      </c>
      <c r="P43" s="77">
        <v>110.78</v>
      </c>
      <c r="Q43" s="77">
        <v>86.367059999999995</v>
      </c>
      <c r="R43" s="77">
        <v>443.85675656400002</v>
      </c>
      <c r="S43" s="78">
        <v>1E-3</v>
      </c>
      <c r="T43" s="78">
        <v>3.0000000000000001E-3</v>
      </c>
      <c r="U43" s="78">
        <v>2.9999999999999997E-4</v>
      </c>
    </row>
    <row r="44" spans="2:21">
      <c r="B44" t="s">
        <v>431</v>
      </c>
      <c r="C44" t="s">
        <v>432</v>
      </c>
      <c r="D44" t="s">
        <v>100</v>
      </c>
      <c r="E44" t="s">
        <v>123</v>
      </c>
      <c r="F44" t="s">
        <v>433</v>
      </c>
      <c r="G44" t="s">
        <v>434</v>
      </c>
      <c r="H44" t="s">
        <v>429</v>
      </c>
      <c r="I44" t="s">
        <v>210</v>
      </c>
      <c r="J44" t="s">
        <v>435</v>
      </c>
      <c r="K44" s="77">
        <v>4.96</v>
      </c>
      <c r="L44" t="s">
        <v>102</v>
      </c>
      <c r="M44" s="78">
        <v>7.4999999999999997E-3</v>
      </c>
      <c r="N44" s="78">
        <v>3.4799999999999998E-2</v>
      </c>
      <c r="O44" s="77">
        <v>2047000</v>
      </c>
      <c r="P44" s="77">
        <v>92.12</v>
      </c>
      <c r="Q44" s="77">
        <v>8.0814500000000002</v>
      </c>
      <c r="R44" s="77">
        <v>1893.7778499999999</v>
      </c>
      <c r="S44" s="78">
        <v>1.5E-3</v>
      </c>
      <c r="T44" s="78">
        <v>1.2800000000000001E-2</v>
      </c>
      <c r="U44" s="78">
        <v>1.1000000000000001E-3</v>
      </c>
    </row>
    <row r="45" spans="2:21">
      <c r="B45" t="s">
        <v>436</v>
      </c>
      <c r="C45" t="s">
        <v>437</v>
      </c>
      <c r="D45" t="s">
        <v>100</v>
      </c>
      <c r="E45" t="s">
        <v>123</v>
      </c>
      <c r="F45" t="s">
        <v>438</v>
      </c>
      <c r="G45" t="s">
        <v>434</v>
      </c>
      <c r="H45" t="s">
        <v>429</v>
      </c>
      <c r="I45" t="s">
        <v>210</v>
      </c>
      <c r="J45" t="s">
        <v>370</v>
      </c>
      <c r="K45" s="77">
        <v>4.82</v>
      </c>
      <c r="L45" t="s">
        <v>102</v>
      </c>
      <c r="M45" s="78">
        <v>3.2500000000000001E-2</v>
      </c>
      <c r="N45" s="78">
        <v>5.3800000000000001E-2</v>
      </c>
      <c r="O45" s="77">
        <v>2289000</v>
      </c>
      <c r="P45" s="77">
        <v>98.83</v>
      </c>
      <c r="Q45" s="77">
        <v>0</v>
      </c>
      <c r="R45" s="77">
        <v>2262.2186999999999</v>
      </c>
      <c r="S45" s="78">
        <v>5.4000000000000003E-3</v>
      </c>
      <c r="T45" s="78">
        <v>1.5299999999999999E-2</v>
      </c>
      <c r="U45" s="78">
        <v>1.4E-3</v>
      </c>
    </row>
    <row r="46" spans="2:21">
      <c r="B46" t="s">
        <v>439</v>
      </c>
      <c r="C46" t="s">
        <v>440</v>
      </c>
      <c r="D46" t="s">
        <v>100</v>
      </c>
      <c r="E46" t="s">
        <v>123</v>
      </c>
      <c r="F46" t="s">
        <v>438</v>
      </c>
      <c r="G46" t="s">
        <v>434</v>
      </c>
      <c r="H46" t="s">
        <v>422</v>
      </c>
      <c r="I46" t="s">
        <v>150</v>
      </c>
      <c r="J46" t="s">
        <v>441</v>
      </c>
      <c r="K46" s="77">
        <v>4.09</v>
      </c>
      <c r="L46" t="s">
        <v>102</v>
      </c>
      <c r="M46" s="78">
        <v>3.9E-2</v>
      </c>
      <c r="N46" s="78">
        <v>5.2900000000000003E-2</v>
      </c>
      <c r="O46" s="77">
        <v>2078733</v>
      </c>
      <c r="P46" s="77">
        <v>103.34</v>
      </c>
      <c r="Q46" s="77">
        <v>0</v>
      </c>
      <c r="R46" s="77">
        <v>2148.1626821999998</v>
      </c>
      <c r="S46" s="78">
        <v>1.4E-3</v>
      </c>
      <c r="T46" s="78">
        <v>1.4500000000000001E-2</v>
      </c>
      <c r="U46" s="78">
        <v>1.2999999999999999E-3</v>
      </c>
    </row>
    <row r="47" spans="2:21">
      <c r="B47" t="s">
        <v>442</v>
      </c>
      <c r="C47" t="s">
        <v>443</v>
      </c>
      <c r="D47" t="s">
        <v>100</v>
      </c>
      <c r="E47" t="s">
        <v>123</v>
      </c>
      <c r="F47" t="s">
        <v>444</v>
      </c>
      <c r="G47" t="s">
        <v>344</v>
      </c>
      <c r="H47" t="s">
        <v>445</v>
      </c>
      <c r="I47" t="s">
        <v>150</v>
      </c>
      <c r="J47" t="s">
        <v>446</v>
      </c>
      <c r="K47" s="77">
        <v>4.54</v>
      </c>
      <c r="L47" t="s">
        <v>102</v>
      </c>
      <c r="M47" s="78">
        <v>1.7999999999999999E-2</v>
      </c>
      <c r="N47" s="78">
        <v>3.0200000000000001E-2</v>
      </c>
      <c r="O47" s="77">
        <v>4800600</v>
      </c>
      <c r="P47" s="77">
        <v>102.89</v>
      </c>
      <c r="Q47" s="77">
        <v>0</v>
      </c>
      <c r="R47" s="77">
        <v>4939.33734</v>
      </c>
      <c r="S47" s="78">
        <v>4.1999999999999997E-3</v>
      </c>
      <c r="T47" s="78">
        <v>3.3300000000000003E-2</v>
      </c>
      <c r="U47" s="78">
        <v>3.0000000000000001E-3</v>
      </c>
    </row>
    <row r="48" spans="2:21">
      <c r="B48" t="s">
        <v>447</v>
      </c>
      <c r="C48" t="s">
        <v>448</v>
      </c>
      <c r="D48" t="s">
        <v>100</v>
      </c>
      <c r="E48" t="s">
        <v>123</v>
      </c>
      <c r="F48" t="s">
        <v>449</v>
      </c>
      <c r="G48" t="s">
        <v>327</v>
      </c>
      <c r="H48" t="s">
        <v>450</v>
      </c>
      <c r="I48" t="s">
        <v>210</v>
      </c>
      <c r="J48" t="s">
        <v>451</v>
      </c>
      <c r="K48" s="77">
        <v>3.48</v>
      </c>
      <c r="L48" t="s">
        <v>102</v>
      </c>
      <c r="M48" s="78">
        <v>3.3000000000000002E-2</v>
      </c>
      <c r="N48" s="78">
        <v>4.0500000000000001E-2</v>
      </c>
      <c r="O48" s="77">
        <v>2185000</v>
      </c>
      <c r="P48" s="77">
        <v>104.97</v>
      </c>
      <c r="Q48" s="77">
        <v>38.789870000000001</v>
      </c>
      <c r="R48" s="77">
        <v>2332.3843700000002</v>
      </c>
      <c r="S48" s="78">
        <v>4.3E-3</v>
      </c>
      <c r="T48" s="78">
        <v>1.5699999999999999E-2</v>
      </c>
      <c r="U48" s="78">
        <v>1.4E-3</v>
      </c>
    </row>
    <row r="49" spans="2:21">
      <c r="B49" s="79" t="s">
        <v>263</v>
      </c>
      <c r="C49" s="16"/>
      <c r="D49" s="16"/>
      <c r="E49" s="16"/>
      <c r="F49" s="16"/>
      <c r="K49" s="81">
        <v>3.46</v>
      </c>
      <c r="N49" s="80">
        <v>-2.6599999999999999E-2</v>
      </c>
      <c r="O49" s="81">
        <v>43375911.700000003</v>
      </c>
      <c r="Q49" s="81">
        <v>831.57911999999999</v>
      </c>
      <c r="R49" s="81">
        <v>44573.208341739999</v>
      </c>
      <c r="T49" s="80">
        <v>0.3009</v>
      </c>
      <c r="U49" s="80">
        <v>2.6800000000000001E-2</v>
      </c>
    </row>
    <row r="50" spans="2:21">
      <c r="B50" t="s">
        <v>452</v>
      </c>
      <c r="C50" t="s">
        <v>453</v>
      </c>
      <c r="D50" t="s">
        <v>100</v>
      </c>
      <c r="E50" t="s">
        <v>123</v>
      </c>
      <c r="F50" t="s">
        <v>454</v>
      </c>
      <c r="G50" t="s">
        <v>313</v>
      </c>
      <c r="H50" t="s">
        <v>209</v>
      </c>
      <c r="I50" t="s">
        <v>210</v>
      </c>
      <c r="J50" t="s">
        <v>455</v>
      </c>
      <c r="K50" s="77">
        <v>0.69</v>
      </c>
      <c r="L50" t="s">
        <v>102</v>
      </c>
      <c r="M50" s="78">
        <v>3.5499999999999997E-2</v>
      </c>
      <c r="N50" s="78">
        <v>-0.92290000000000005</v>
      </c>
      <c r="O50" s="77">
        <v>353000</v>
      </c>
      <c r="P50" s="77">
        <v>1009.26</v>
      </c>
      <c r="Q50" s="77">
        <v>0</v>
      </c>
      <c r="R50" s="77">
        <v>3562.6878000000002</v>
      </c>
      <c r="S50" s="78">
        <v>2.9999999999999997E-4</v>
      </c>
      <c r="T50" s="78">
        <v>2.41E-2</v>
      </c>
      <c r="U50" s="78">
        <v>2.0999999999999999E-3</v>
      </c>
    </row>
    <row r="51" spans="2:21">
      <c r="B51" t="s">
        <v>456</v>
      </c>
      <c r="C51" t="s">
        <v>457</v>
      </c>
      <c r="D51" t="s">
        <v>100</v>
      </c>
      <c r="E51" t="s">
        <v>123</v>
      </c>
      <c r="F51" t="s">
        <v>326</v>
      </c>
      <c r="G51" t="s">
        <v>327</v>
      </c>
      <c r="H51" t="s">
        <v>314</v>
      </c>
      <c r="I51" t="s">
        <v>150</v>
      </c>
      <c r="J51" t="s">
        <v>377</v>
      </c>
      <c r="K51" s="77">
        <v>1.48</v>
      </c>
      <c r="L51" t="s">
        <v>102</v>
      </c>
      <c r="M51" s="78">
        <v>1.6299999999999999E-2</v>
      </c>
      <c r="N51" s="78">
        <v>3.9800000000000002E-2</v>
      </c>
      <c r="O51" s="77">
        <v>1188199</v>
      </c>
      <c r="P51" s="77">
        <v>96.66</v>
      </c>
      <c r="Q51" s="77">
        <v>608.62522999999999</v>
      </c>
      <c r="R51" s="77">
        <v>1757.1383834000001</v>
      </c>
      <c r="S51" s="78">
        <v>5.7000000000000002E-3</v>
      </c>
      <c r="T51" s="78">
        <v>1.1900000000000001E-2</v>
      </c>
      <c r="U51" s="78">
        <v>1.1000000000000001E-3</v>
      </c>
    </row>
    <row r="52" spans="2:21">
      <c r="B52" t="s">
        <v>458</v>
      </c>
      <c r="C52" t="s">
        <v>459</v>
      </c>
      <c r="D52" t="s">
        <v>100</v>
      </c>
      <c r="E52" t="s">
        <v>123</v>
      </c>
      <c r="F52" t="s">
        <v>330</v>
      </c>
      <c r="G52" t="s">
        <v>313</v>
      </c>
      <c r="H52" t="s">
        <v>314</v>
      </c>
      <c r="I52" t="s">
        <v>150</v>
      </c>
      <c r="J52" t="s">
        <v>334</v>
      </c>
      <c r="K52" s="77">
        <v>2.3199999999999998</v>
      </c>
      <c r="L52" t="s">
        <v>102</v>
      </c>
      <c r="M52" s="78">
        <v>3.7600000000000001E-2</v>
      </c>
      <c r="N52" s="78">
        <v>4.1200000000000001E-2</v>
      </c>
      <c r="O52" s="77">
        <v>2524000</v>
      </c>
      <c r="P52" s="77">
        <v>99.6</v>
      </c>
      <c r="Q52" s="77">
        <v>0</v>
      </c>
      <c r="R52" s="77">
        <v>2513.904</v>
      </c>
      <c r="S52" s="78">
        <v>2.0999999999999999E-3</v>
      </c>
      <c r="T52" s="78">
        <v>1.7000000000000001E-2</v>
      </c>
      <c r="U52" s="78">
        <v>1.5E-3</v>
      </c>
    </row>
    <row r="53" spans="2:21">
      <c r="B53" t="s">
        <v>460</v>
      </c>
      <c r="C53" t="s">
        <v>461</v>
      </c>
      <c r="D53" t="s">
        <v>100</v>
      </c>
      <c r="E53" t="s">
        <v>123</v>
      </c>
      <c r="F53" t="s">
        <v>462</v>
      </c>
      <c r="G53" t="s">
        <v>327</v>
      </c>
      <c r="H53" t="s">
        <v>369</v>
      </c>
      <c r="I53" t="s">
        <v>150</v>
      </c>
      <c r="J53" t="s">
        <v>463</v>
      </c>
      <c r="K53" s="77">
        <v>6.67</v>
      </c>
      <c r="L53" t="s">
        <v>102</v>
      </c>
      <c r="M53" s="78">
        <v>2.4400000000000002E-2</v>
      </c>
      <c r="N53" s="78">
        <v>5.0200000000000002E-2</v>
      </c>
      <c r="O53" s="77">
        <v>2749156</v>
      </c>
      <c r="P53" s="77">
        <v>86.59</v>
      </c>
      <c r="Q53" s="77">
        <v>0</v>
      </c>
      <c r="R53" s="77">
        <v>2380.4941804</v>
      </c>
      <c r="S53" s="78">
        <v>2.5000000000000001E-3</v>
      </c>
      <c r="T53" s="78">
        <v>1.61E-2</v>
      </c>
      <c r="U53" s="78">
        <v>1.4E-3</v>
      </c>
    </row>
    <row r="54" spans="2:21">
      <c r="B54" t="s">
        <v>464</v>
      </c>
      <c r="C54" t="s">
        <v>465</v>
      </c>
      <c r="D54" t="s">
        <v>100</v>
      </c>
      <c r="E54" t="s">
        <v>123</v>
      </c>
      <c r="F54" t="s">
        <v>466</v>
      </c>
      <c r="G54" t="s">
        <v>467</v>
      </c>
      <c r="H54" t="s">
        <v>369</v>
      </c>
      <c r="I54" t="s">
        <v>150</v>
      </c>
      <c r="J54" t="s">
        <v>468</v>
      </c>
      <c r="K54" s="77">
        <v>0.91</v>
      </c>
      <c r="L54" t="s">
        <v>102</v>
      </c>
      <c r="M54" s="78">
        <v>1.49E-2</v>
      </c>
      <c r="N54" s="78">
        <v>3.8399999999999997E-2</v>
      </c>
      <c r="O54" s="77">
        <v>23059.95</v>
      </c>
      <c r="P54" s="77">
        <v>98.07</v>
      </c>
      <c r="Q54" s="77">
        <v>0</v>
      </c>
      <c r="R54" s="77">
        <v>22.614892964999999</v>
      </c>
      <c r="S54" s="78">
        <v>1E-4</v>
      </c>
      <c r="T54" s="78">
        <v>2.0000000000000001E-4</v>
      </c>
      <c r="U54" s="78">
        <v>0</v>
      </c>
    </row>
    <row r="55" spans="2:21">
      <c r="B55" t="s">
        <v>469</v>
      </c>
      <c r="C55" t="s">
        <v>470</v>
      </c>
      <c r="D55" t="s">
        <v>100</v>
      </c>
      <c r="E55" t="s">
        <v>123</v>
      </c>
      <c r="F55" t="s">
        <v>471</v>
      </c>
      <c r="G55" t="s">
        <v>393</v>
      </c>
      <c r="H55" t="s">
        <v>364</v>
      </c>
      <c r="I55" t="s">
        <v>210</v>
      </c>
      <c r="J55" t="s">
        <v>472</v>
      </c>
      <c r="K55" s="77">
        <v>0.74</v>
      </c>
      <c r="L55" t="s">
        <v>102</v>
      </c>
      <c r="M55" s="78">
        <v>2.4500000000000001E-2</v>
      </c>
      <c r="N55" s="78">
        <v>3.9300000000000002E-2</v>
      </c>
      <c r="O55" s="77">
        <v>1175000</v>
      </c>
      <c r="P55" s="77">
        <v>99.57</v>
      </c>
      <c r="Q55" s="77">
        <v>0</v>
      </c>
      <c r="R55" s="77">
        <v>1169.9475</v>
      </c>
      <c r="S55" s="78">
        <v>1.5E-3</v>
      </c>
      <c r="T55" s="78">
        <v>7.9000000000000008E-3</v>
      </c>
      <c r="U55" s="78">
        <v>6.9999999999999999E-4</v>
      </c>
    </row>
    <row r="56" spans="2:21">
      <c r="B56" t="s">
        <v>473</v>
      </c>
      <c r="C56" t="s">
        <v>474</v>
      </c>
      <c r="D56" t="s">
        <v>100</v>
      </c>
      <c r="E56" t="s">
        <v>123</v>
      </c>
      <c r="F56" t="s">
        <v>475</v>
      </c>
      <c r="G56" t="s">
        <v>421</v>
      </c>
      <c r="H56" t="s">
        <v>369</v>
      </c>
      <c r="I56" t="s">
        <v>150</v>
      </c>
      <c r="J56" t="s">
        <v>430</v>
      </c>
      <c r="K56" s="77">
        <v>4.99</v>
      </c>
      <c r="L56" t="s">
        <v>102</v>
      </c>
      <c r="M56" s="78">
        <v>3.6900000000000002E-2</v>
      </c>
      <c r="N56" s="78">
        <v>5.33E-2</v>
      </c>
      <c r="O56" s="77">
        <v>1680048.72</v>
      </c>
      <c r="P56" s="77">
        <v>93.99</v>
      </c>
      <c r="Q56" s="77">
        <v>0</v>
      </c>
      <c r="R56" s="77">
        <v>1579.0777919279999</v>
      </c>
      <c r="S56" s="78">
        <v>5.7000000000000002E-3</v>
      </c>
      <c r="T56" s="78">
        <v>1.0699999999999999E-2</v>
      </c>
      <c r="U56" s="78">
        <v>1E-3</v>
      </c>
    </row>
    <row r="57" spans="2:21">
      <c r="B57" t="s">
        <v>476</v>
      </c>
      <c r="C57" t="s">
        <v>477</v>
      </c>
      <c r="D57" t="s">
        <v>100</v>
      </c>
      <c r="E57" t="s">
        <v>123</v>
      </c>
      <c r="F57" t="s">
        <v>398</v>
      </c>
      <c r="G57" t="s">
        <v>327</v>
      </c>
      <c r="H57" t="s">
        <v>399</v>
      </c>
      <c r="I57" t="s">
        <v>150</v>
      </c>
      <c r="J57" t="s">
        <v>455</v>
      </c>
      <c r="K57" s="77">
        <v>7.57</v>
      </c>
      <c r="L57" t="s">
        <v>102</v>
      </c>
      <c r="M57" s="78">
        <v>4.9399999999999999E-2</v>
      </c>
      <c r="N57" s="78">
        <v>5.7599999999999998E-2</v>
      </c>
      <c r="O57" s="77">
        <v>2654000</v>
      </c>
      <c r="P57" s="77">
        <v>95.61</v>
      </c>
      <c r="Q57" s="77">
        <v>0</v>
      </c>
      <c r="R57" s="77">
        <v>2537.4893999999999</v>
      </c>
      <c r="S57" s="78">
        <v>9.1000000000000004E-3</v>
      </c>
      <c r="T57" s="78">
        <v>1.7100000000000001E-2</v>
      </c>
      <c r="U57" s="78">
        <v>1.5E-3</v>
      </c>
    </row>
    <row r="58" spans="2:21">
      <c r="B58" t="s">
        <v>478</v>
      </c>
      <c r="C58" t="s">
        <v>479</v>
      </c>
      <c r="D58" t="s">
        <v>100</v>
      </c>
      <c r="E58" t="s">
        <v>123</v>
      </c>
      <c r="F58" t="s">
        <v>480</v>
      </c>
      <c r="G58" t="s">
        <v>132</v>
      </c>
      <c r="H58" t="s">
        <v>399</v>
      </c>
      <c r="I58" t="s">
        <v>150</v>
      </c>
      <c r="J58" t="s">
        <v>481</v>
      </c>
      <c r="K58" s="77">
        <v>1.85</v>
      </c>
      <c r="L58" t="s">
        <v>102</v>
      </c>
      <c r="M58" s="78">
        <v>3.6499999999999998E-2</v>
      </c>
      <c r="N58" s="78">
        <v>4.2299999999999997E-2</v>
      </c>
      <c r="O58" s="77">
        <v>32614.22</v>
      </c>
      <c r="P58" s="77">
        <v>99.32</v>
      </c>
      <c r="Q58" s="77">
        <v>0</v>
      </c>
      <c r="R58" s="77">
        <v>32.392443303999997</v>
      </c>
      <c r="S58" s="78">
        <v>0</v>
      </c>
      <c r="T58" s="78">
        <v>2.0000000000000001E-4</v>
      </c>
      <c r="U58" s="78">
        <v>0</v>
      </c>
    </row>
    <row r="59" spans="2:21">
      <c r="B59" t="s">
        <v>482</v>
      </c>
      <c r="C59" t="s">
        <v>483</v>
      </c>
      <c r="D59" t="s">
        <v>100</v>
      </c>
      <c r="E59" t="s">
        <v>123</v>
      </c>
      <c r="F59" t="s">
        <v>484</v>
      </c>
      <c r="G59" t="s">
        <v>485</v>
      </c>
      <c r="H59" t="s">
        <v>399</v>
      </c>
      <c r="I59" t="s">
        <v>150</v>
      </c>
      <c r="J59" t="s">
        <v>486</v>
      </c>
      <c r="K59" s="77">
        <v>1.53</v>
      </c>
      <c r="L59" t="s">
        <v>102</v>
      </c>
      <c r="M59" s="78">
        <v>3.9199999999999999E-2</v>
      </c>
      <c r="N59" s="78">
        <v>4.2700000000000002E-2</v>
      </c>
      <c r="O59" s="77">
        <v>2364993</v>
      </c>
      <c r="P59" s="77">
        <v>101.16</v>
      </c>
      <c r="Q59" s="77">
        <v>0</v>
      </c>
      <c r="R59" s="77">
        <v>2392.4269187999998</v>
      </c>
      <c r="S59" s="78">
        <v>2.5000000000000001E-3</v>
      </c>
      <c r="T59" s="78">
        <v>1.6199999999999999E-2</v>
      </c>
      <c r="U59" s="78">
        <v>1.4E-3</v>
      </c>
    </row>
    <row r="60" spans="2:21">
      <c r="B60" t="s">
        <v>487</v>
      </c>
      <c r="C60" t="s">
        <v>488</v>
      </c>
      <c r="D60" t="s">
        <v>100</v>
      </c>
      <c r="E60" t="s">
        <v>123</v>
      </c>
      <c r="F60" t="s">
        <v>489</v>
      </c>
      <c r="G60" t="s">
        <v>485</v>
      </c>
      <c r="H60" t="s">
        <v>399</v>
      </c>
      <c r="I60" t="s">
        <v>150</v>
      </c>
      <c r="J60" t="s">
        <v>490</v>
      </c>
      <c r="K60" s="77">
        <v>5.81</v>
      </c>
      <c r="L60" t="s">
        <v>102</v>
      </c>
      <c r="M60" s="78">
        <v>2.6200000000000001E-2</v>
      </c>
      <c r="N60" s="78">
        <v>4.9299999999999997E-2</v>
      </c>
      <c r="O60" s="77">
        <v>2732453</v>
      </c>
      <c r="P60" s="77">
        <v>88.29</v>
      </c>
      <c r="Q60" s="77">
        <v>0</v>
      </c>
      <c r="R60" s="77">
        <v>2412.4827537000001</v>
      </c>
      <c r="S60" s="78">
        <v>2.0999999999999999E-3</v>
      </c>
      <c r="T60" s="78">
        <v>1.6299999999999999E-2</v>
      </c>
      <c r="U60" s="78">
        <v>1.5E-3</v>
      </c>
    </row>
    <row r="61" spans="2:21">
      <c r="B61" t="s">
        <v>491</v>
      </c>
      <c r="C61" t="s">
        <v>492</v>
      </c>
      <c r="D61" t="s">
        <v>100</v>
      </c>
      <c r="E61" t="s">
        <v>123</v>
      </c>
      <c r="F61" t="s">
        <v>493</v>
      </c>
      <c r="G61" t="s">
        <v>494</v>
      </c>
      <c r="H61" t="s">
        <v>394</v>
      </c>
      <c r="I61" t="s">
        <v>210</v>
      </c>
      <c r="J61" t="s">
        <v>495</v>
      </c>
      <c r="K61" s="77">
        <v>1.83</v>
      </c>
      <c r="L61" t="s">
        <v>102</v>
      </c>
      <c r="M61" s="78">
        <v>2.75E-2</v>
      </c>
      <c r="N61" s="78">
        <v>4.3200000000000002E-2</v>
      </c>
      <c r="O61" s="77">
        <v>658100.31999999995</v>
      </c>
      <c r="P61" s="77">
        <v>98.16</v>
      </c>
      <c r="Q61" s="77">
        <v>0</v>
      </c>
      <c r="R61" s="77">
        <v>645.99127411200004</v>
      </c>
      <c r="S61" s="78">
        <v>2.5999999999999999E-3</v>
      </c>
      <c r="T61" s="78">
        <v>4.4000000000000003E-3</v>
      </c>
      <c r="U61" s="78">
        <v>4.0000000000000002E-4</v>
      </c>
    </row>
    <row r="62" spans="2:21">
      <c r="B62" t="s">
        <v>496</v>
      </c>
      <c r="C62" t="s">
        <v>497</v>
      </c>
      <c r="D62" t="s">
        <v>100</v>
      </c>
      <c r="E62" t="s">
        <v>123</v>
      </c>
      <c r="F62" t="s">
        <v>498</v>
      </c>
      <c r="G62" t="s">
        <v>434</v>
      </c>
      <c r="H62" t="s">
        <v>499</v>
      </c>
      <c r="I62" t="s">
        <v>150</v>
      </c>
      <c r="J62" t="s">
        <v>500</v>
      </c>
      <c r="K62" s="77">
        <v>1.51</v>
      </c>
      <c r="L62" t="s">
        <v>102</v>
      </c>
      <c r="M62" s="78">
        <v>4.1700000000000001E-2</v>
      </c>
      <c r="N62" s="78">
        <v>4.7300000000000002E-2</v>
      </c>
      <c r="O62" s="77">
        <v>1902599.2</v>
      </c>
      <c r="P62" s="77">
        <v>99.24</v>
      </c>
      <c r="Q62" s="77">
        <v>39.66919</v>
      </c>
      <c r="R62" s="77">
        <v>1927.80863608</v>
      </c>
      <c r="S62" s="78">
        <v>6.7999999999999996E-3</v>
      </c>
      <c r="T62" s="78">
        <v>1.2999999999999999E-2</v>
      </c>
      <c r="U62" s="78">
        <v>1.1999999999999999E-3</v>
      </c>
    </row>
    <row r="63" spans="2:21">
      <c r="B63" t="s">
        <v>501</v>
      </c>
      <c r="C63" t="s">
        <v>502</v>
      </c>
      <c r="D63" t="s">
        <v>100</v>
      </c>
      <c r="E63" t="s">
        <v>123</v>
      </c>
      <c r="F63" t="s">
        <v>498</v>
      </c>
      <c r="G63" t="s">
        <v>434</v>
      </c>
      <c r="H63" t="s">
        <v>499</v>
      </c>
      <c r="I63" t="s">
        <v>150</v>
      </c>
      <c r="J63" t="s">
        <v>503</v>
      </c>
      <c r="K63" s="77">
        <v>3.16</v>
      </c>
      <c r="L63" t="s">
        <v>102</v>
      </c>
      <c r="M63" s="78">
        <v>2.58E-2</v>
      </c>
      <c r="N63" s="78">
        <v>7.2800000000000004E-2</v>
      </c>
      <c r="O63" s="77">
        <v>2075802.44</v>
      </c>
      <c r="P63" s="77">
        <v>90.83</v>
      </c>
      <c r="Q63" s="77">
        <v>26.777850000000001</v>
      </c>
      <c r="R63" s="77">
        <v>1912.229206252</v>
      </c>
      <c r="S63" s="78">
        <v>6.8999999999999999E-3</v>
      </c>
      <c r="T63" s="78">
        <v>1.29E-2</v>
      </c>
      <c r="U63" s="78">
        <v>1.1999999999999999E-3</v>
      </c>
    </row>
    <row r="64" spans="2:21">
      <c r="B64" t="s">
        <v>504</v>
      </c>
      <c r="C64" t="s">
        <v>505</v>
      </c>
      <c r="D64" t="s">
        <v>100</v>
      </c>
      <c r="E64" t="s">
        <v>123</v>
      </c>
      <c r="F64" t="s">
        <v>506</v>
      </c>
      <c r="G64" t="s">
        <v>485</v>
      </c>
      <c r="H64" t="s">
        <v>499</v>
      </c>
      <c r="I64" t="s">
        <v>150</v>
      </c>
      <c r="J64" t="s">
        <v>507</v>
      </c>
      <c r="K64" s="77">
        <v>4.7699999999999996</v>
      </c>
      <c r="L64" t="s">
        <v>102</v>
      </c>
      <c r="M64" s="78">
        <v>3.2599999999999997E-2</v>
      </c>
      <c r="N64" s="78">
        <v>5.1700000000000003E-2</v>
      </c>
      <c r="O64" s="77">
        <v>2600000</v>
      </c>
      <c r="P64" s="77">
        <v>93.8</v>
      </c>
      <c r="Q64" s="77">
        <v>0</v>
      </c>
      <c r="R64" s="77">
        <v>2438.8000000000002</v>
      </c>
      <c r="S64" s="78">
        <v>2.5999999999999999E-3</v>
      </c>
      <c r="T64" s="78">
        <v>1.6500000000000001E-2</v>
      </c>
      <c r="U64" s="78">
        <v>1.5E-3</v>
      </c>
    </row>
    <row r="65" spans="2:21">
      <c r="B65" t="s">
        <v>508</v>
      </c>
      <c r="C65" t="s">
        <v>509</v>
      </c>
      <c r="D65" t="s">
        <v>100</v>
      </c>
      <c r="E65" t="s">
        <v>123</v>
      </c>
      <c r="F65" t="s">
        <v>510</v>
      </c>
      <c r="G65" t="s">
        <v>132</v>
      </c>
      <c r="H65" t="s">
        <v>417</v>
      </c>
      <c r="I65" t="s">
        <v>210</v>
      </c>
      <c r="J65" t="s">
        <v>430</v>
      </c>
      <c r="K65" s="77">
        <v>0.97</v>
      </c>
      <c r="L65" t="s">
        <v>102</v>
      </c>
      <c r="M65" s="78">
        <v>2.1600000000000001E-2</v>
      </c>
      <c r="N65" s="78">
        <v>4.1799999999999997E-2</v>
      </c>
      <c r="O65" s="77">
        <v>167121.24</v>
      </c>
      <c r="P65" s="77">
        <v>98.16</v>
      </c>
      <c r="Q65" s="77">
        <v>0</v>
      </c>
      <c r="R65" s="77">
        <v>164.04620918399999</v>
      </c>
      <c r="S65" s="78">
        <v>6.9999999999999999E-4</v>
      </c>
      <c r="T65" s="78">
        <v>1.1000000000000001E-3</v>
      </c>
      <c r="U65" s="78">
        <v>1E-4</v>
      </c>
    </row>
    <row r="66" spans="2:21">
      <c r="B66" t="s">
        <v>511</v>
      </c>
      <c r="C66" t="s">
        <v>512</v>
      </c>
      <c r="D66" t="s">
        <v>100</v>
      </c>
      <c r="E66" t="s">
        <v>123</v>
      </c>
      <c r="F66" t="s">
        <v>513</v>
      </c>
      <c r="G66" t="s">
        <v>514</v>
      </c>
      <c r="H66" t="s">
        <v>417</v>
      </c>
      <c r="I66" t="s">
        <v>210</v>
      </c>
      <c r="J66" t="s">
        <v>515</v>
      </c>
      <c r="K66" s="77">
        <v>6.57</v>
      </c>
      <c r="L66" t="s">
        <v>102</v>
      </c>
      <c r="M66" s="78">
        <v>2.3400000000000001E-2</v>
      </c>
      <c r="N66" s="78">
        <v>5.2600000000000001E-2</v>
      </c>
      <c r="O66" s="77">
        <v>384292.5</v>
      </c>
      <c r="P66" s="77">
        <v>82.74</v>
      </c>
      <c r="Q66" s="77">
        <v>0</v>
      </c>
      <c r="R66" s="77">
        <v>317.96361450000001</v>
      </c>
      <c r="S66" s="78">
        <v>5.9999999999999995E-4</v>
      </c>
      <c r="T66" s="78">
        <v>2.0999999999999999E-3</v>
      </c>
      <c r="U66" s="78">
        <v>2.0000000000000001E-4</v>
      </c>
    </row>
    <row r="67" spans="2:21">
      <c r="B67" t="s">
        <v>516</v>
      </c>
      <c r="C67" t="s">
        <v>517</v>
      </c>
      <c r="D67" t="s">
        <v>100</v>
      </c>
      <c r="E67" t="s">
        <v>123</v>
      </c>
      <c r="F67" t="s">
        <v>518</v>
      </c>
      <c r="G67" t="s">
        <v>434</v>
      </c>
      <c r="H67" t="s">
        <v>422</v>
      </c>
      <c r="I67" t="s">
        <v>150</v>
      </c>
      <c r="J67" t="s">
        <v>519</v>
      </c>
      <c r="K67" s="77">
        <v>2.57</v>
      </c>
      <c r="L67" t="s">
        <v>102</v>
      </c>
      <c r="M67" s="78">
        <v>2.9499999999999998E-2</v>
      </c>
      <c r="N67" s="78">
        <v>5.1400000000000001E-2</v>
      </c>
      <c r="O67" s="77">
        <v>464185.72</v>
      </c>
      <c r="P67" s="77">
        <v>94.75</v>
      </c>
      <c r="Q67" s="77">
        <v>108.69159999999999</v>
      </c>
      <c r="R67" s="77">
        <v>548.50756969999998</v>
      </c>
      <c r="S67" s="78">
        <v>2E-3</v>
      </c>
      <c r="T67" s="78">
        <v>3.7000000000000002E-3</v>
      </c>
      <c r="U67" s="78">
        <v>2.9999999999999997E-4</v>
      </c>
    </row>
    <row r="68" spans="2:21">
      <c r="B68" t="s">
        <v>520</v>
      </c>
      <c r="C68" t="s">
        <v>521</v>
      </c>
      <c r="D68" t="s">
        <v>100</v>
      </c>
      <c r="E68" t="s">
        <v>123</v>
      </c>
      <c r="F68" t="s">
        <v>522</v>
      </c>
      <c r="G68" t="s">
        <v>523</v>
      </c>
      <c r="H68" t="s">
        <v>422</v>
      </c>
      <c r="I68" t="s">
        <v>150</v>
      </c>
      <c r="J68" t="s">
        <v>524</v>
      </c>
      <c r="K68" s="77">
        <v>5.35</v>
      </c>
      <c r="L68" t="s">
        <v>123</v>
      </c>
      <c r="M68" s="78">
        <v>1.4999999999999999E-2</v>
      </c>
      <c r="N68" s="78">
        <v>5.6000000000000001E-2</v>
      </c>
      <c r="O68" s="77">
        <v>2317000</v>
      </c>
      <c r="P68" s="77">
        <v>81.180000000000007</v>
      </c>
      <c r="Q68" s="77">
        <v>0</v>
      </c>
      <c r="R68" s="77">
        <v>1880.9405999999999</v>
      </c>
      <c r="S68" s="78">
        <v>6.0000000000000001E-3</v>
      </c>
      <c r="T68" s="78">
        <v>1.2699999999999999E-2</v>
      </c>
      <c r="U68" s="78">
        <v>1.1000000000000001E-3</v>
      </c>
    </row>
    <row r="69" spans="2:21">
      <c r="B69" t="s">
        <v>525</v>
      </c>
      <c r="C69" t="s">
        <v>526</v>
      </c>
      <c r="D69" t="s">
        <v>100</v>
      </c>
      <c r="E69" t="s">
        <v>123</v>
      </c>
      <c r="F69" t="s">
        <v>527</v>
      </c>
      <c r="G69" t="s">
        <v>523</v>
      </c>
      <c r="H69" t="s">
        <v>422</v>
      </c>
      <c r="I69" t="s">
        <v>150</v>
      </c>
      <c r="J69" t="s">
        <v>528</v>
      </c>
      <c r="K69" s="77">
        <v>3.47</v>
      </c>
      <c r="L69" t="s">
        <v>102</v>
      </c>
      <c r="M69" s="78">
        <v>2.0500000000000001E-2</v>
      </c>
      <c r="N69" s="78">
        <v>5.21E-2</v>
      </c>
      <c r="O69" s="77">
        <v>2263136.2799999998</v>
      </c>
      <c r="P69" s="77">
        <v>90.54</v>
      </c>
      <c r="Q69" s="77">
        <v>0</v>
      </c>
      <c r="R69" s="77">
        <v>2049.043587912</v>
      </c>
      <c r="S69" s="78">
        <v>3.8E-3</v>
      </c>
      <c r="T69" s="78">
        <v>1.38E-2</v>
      </c>
      <c r="U69" s="78">
        <v>1.1999999999999999E-3</v>
      </c>
    </row>
    <row r="70" spans="2:21">
      <c r="B70" t="s">
        <v>529</v>
      </c>
      <c r="C70" t="s">
        <v>530</v>
      </c>
      <c r="D70" t="s">
        <v>100</v>
      </c>
      <c r="E70" t="s">
        <v>123</v>
      </c>
      <c r="F70" t="s">
        <v>531</v>
      </c>
      <c r="G70" t="s">
        <v>434</v>
      </c>
      <c r="H70" t="s">
        <v>422</v>
      </c>
      <c r="I70" t="s">
        <v>150</v>
      </c>
      <c r="J70" t="s">
        <v>532</v>
      </c>
      <c r="K70" s="77">
        <v>3.22</v>
      </c>
      <c r="L70" t="s">
        <v>102</v>
      </c>
      <c r="M70" s="78">
        <v>2.4E-2</v>
      </c>
      <c r="N70" s="78">
        <v>5.3800000000000001E-2</v>
      </c>
      <c r="O70" s="77">
        <v>745381</v>
      </c>
      <c r="P70" s="77">
        <v>91.74</v>
      </c>
      <c r="Q70" s="77">
        <v>0</v>
      </c>
      <c r="R70" s="77">
        <v>683.81252940000002</v>
      </c>
      <c r="S70" s="78">
        <v>2.8E-3</v>
      </c>
      <c r="T70" s="78">
        <v>4.5999999999999999E-3</v>
      </c>
      <c r="U70" s="78">
        <v>4.0000000000000002E-4</v>
      </c>
    </row>
    <row r="71" spans="2:21">
      <c r="B71" t="s">
        <v>533</v>
      </c>
      <c r="C71" t="s">
        <v>534</v>
      </c>
      <c r="D71" t="s">
        <v>100</v>
      </c>
      <c r="E71" t="s">
        <v>123</v>
      </c>
      <c r="F71" t="s">
        <v>535</v>
      </c>
      <c r="G71" t="s">
        <v>434</v>
      </c>
      <c r="H71" t="s">
        <v>429</v>
      </c>
      <c r="I71" t="s">
        <v>210</v>
      </c>
      <c r="J71" t="s">
        <v>536</v>
      </c>
      <c r="K71" s="77">
        <v>1.29</v>
      </c>
      <c r="L71" t="s">
        <v>102</v>
      </c>
      <c r="M71" s="78">
        <v>3.4200000000000001E-2</v>
      </c>
      <c r="N71" s="78">
        <v>4.8800000000000003E-2</v>
      </c>
      <c r="O71" s="77">
        <v>2108800</v>
      </c>
      <c r="P71" s="77">
        <v>99.63</v>
      </c>
      <c r="Q71" s="77">
        <v>0</v>
      </c>
      <c r="R71" s="77">
        <v>2100.9974400000001</v>
      </c>
      <c r="S71" s="78">
        <v>7.1000000000000004E-3</v>
      </c>
      <c r="T71" s="78">
        <v>1.4200000000000001E-2</v>
      </c>
      <c r="U71" s="78">
        <v>1.2999999999999999E-3</v>
      </c>
    </row>
    <row r="72" spans="2:21">
      <c r="B72" t="s">
        <v>537</v>
      </c>
      <c r="C72" t="s">
        <v>538</v>
      </c>
      <c r="D72" t="s">
        <v>100</v>
      </c>
      <c r="E72" t="s">
        <v>123</v>
      </c>
      <c r="F72" t="s">
        <v>433</v>
      </c>
      <c r="G72" t="s">
        <v>434</v>
      </c>
      <c r="H72" t="s">
        <v>429</v>
      </c>
      <c r="I72" t="s">
        <v>210</v>
      </c>
      <c r="J72" t="s">
        <v>500</v>
      </c>
      <c r="K72" s="77">
        <v>1.31</v>
      </c>
      <c r="L72" t="s">
        <v>102</v>
      </c>
      <c r="M72" s="78">
        <v>4.2000000000000003E-2</v>
      </c>
      <c r="N72" s="78">
        <v>4.6699999999999998E-2</v>
      </c>
      <c r="O72" s="77">
        <v>200746.5</v>
      </c>
      <c r="P72" s="77">
        <v>100.06</v>
      </c>
      <c r="Q72" s="77">
        <v>0</v>
      </c>
      <c r="R72" s="77">
        <v>200.86694790000001</v>
      </c>
      <c r="S72" s="78">
        <v>5.9999999999999995E-4</v>
      </c>
      <c r="T72" s="78">
        <v>1.4E-3</v>
      </c>
      <c r="U72" s="78">
        <v>1E-4</v>
      </c>
    </row>
    <row r="73" spans="2:21">
      <c r="B73" t="s">
        <v>539</v>
      </c>
      <c r="C73" t="s">
        <v>540</v>
      </c>
      <c r="D73" t="s">
        <v>100</v>
      </c>
      <c r="E73" t="s">
        <v>123</v>
      </c>
      <c r="F73" t="s">
        <v>541</v>
      </c>
      <c r="G73" t="s">
        <v>344</v>
      </c>
      <c r="H73" t="s">
        <v>429</v>
      </c>
      <c r="I73" t="s">
        <v>210</v>
      </c>
      <c r="J73" t="s">
        <v>500</v>
      </c>
      <c r="K73" s="77">
        <v>3.54</v>
      </c>
      <c r="L73" t="s">
        <v>102</v>
      </c>
      <c r="M73" s="78">
        <v>2.7E-2</v>
      </c>
      <c r="N73" s="78">
        <v>5.4600000000000003E-2</v>
      </c>
      <c r="O73" s="77">
        <v>2583239.75</v>
      </c>
      <c r="P73" s="77">
        <v>91.59</v>
      </c>
      <c r="Q73" s="77">
        <v>0</v>
      </c>
      <c r="R73" s="77">
        <v>2365.9892870250001</v>
      </c>
      <c r="S73" s="78">
        <v>3.3999999999999998E-3</v>
      </c>
      <c r="T73" s="78">
        <v>1.6E-2</v>
      </c>
      <c r="U73" s="78">
        <v>1.4E-3</v>
      </c>
    </row>
    <row r="74" spans="2:21">
      <c r="B74" t="s">
        <v>542</v>
      </c>
      <c r="C74" t="s">
        <v>543</v>
      </c>
      <c r="D74" t="s">
        <v>100</v>
      </c>
      <c r="E74" t="s">
        <v>123</v>
      </c>
      <c r="F74" t="s">
        <v>544</v>
      </c>
      <c r="G74" t="s">
        <v>344</v>
      </c>
      <c r="H74" t="s">
        <v>422</v>
      </c>
      <c r="I74" t="s">
        <v>150</v>
      </c>
      <c r="J74" t="s">
        <v>430</v>
      </c>
      <c r="K74" s="77">
        <v>0.5</v>
      </c>
      <c r="L74" t="s">
        <v>102</v>
      </c>
      <c r="M74" s="78">
        <v>4.5499999999999999E-2</v>
      </c>
      <c r="N74" s="78">
        <v>4.6800000000000001E-2</v>
      </c>
      <c r="O74" s="77">
        <v>216052.19</v>
      </c>
      <c r="P74" s="77">
        <v>99.97</v>
      </c>
      <c r="Q74" s="77">
        <v>4.9151899999999999</v>
      </c>
      <c r="R74" s="77">
        <v>220.90256434299999</v>
      </c>
      <c r="S74" s="78">
        <v>3.7000000000000002E-3</v>
      </c>
      <c r="T74" s="78">
        <v>1.5E-3</v>
      </c>
      <c r="U74" s="78">
        <v>1E-4</v>
      </c>
    </row>
    <row r="75" spans="2:21">
      <c r="B75" t="s">
        <v>545</v>
      </c>
      <c r="C75" t="s">
        <v>546</v>
      </c>
      <c r="D75" t="s">
        <v>100</v>
      </c>
      <c r="E75" t="s">
        <v>123</v>
      </c>
      <c r="F75" t="s">
        <v>544</v>
      </c>
      <c r="G75" t="s">
        <v>344</v>
      </c>
      <c r="H75" t="s">
        <v>422</v>
      </c>
      <c r="I75" t="s">
        <v>150</v>
      </c>
      <c r="J75" t="s">
        <v>547</v>
      </c>
      <c r="K75" s="77">
        <v>2.57</v>
      </c>
      <c r="L75" t="s">
        <v>102</v>
      </c>
      <c r="M75" s="78">
        <v>3.2899999999999999E-2</v>
      </c>
      <c r="N75" s="78">
        <v>4.8500000000000001E-2</v>
      </c>
      <c r="O75" s="77">
        <v>1909166.67</v>
      </c>
      <c r="P75" s="77">
        <v>97.05</v>
      </c>
      <c r="Q75" s="77">
        <v>0</v>
      </c>
      <c r="R75" s="77">
        <v>1852.8462532349999</v>
      </c>
      <c r="S75" s="78">
        <v>3.0999999999999999E-3</v>
      </c>
      <c r="T75" s="78">
        <v>1.2500000000000001E-2</v>
      </c>
      <c r="U75" s="78">
        <v>1.1000000000000001E-3</v>
      </c>
    </row>
    <row r="76" spans="2:21">
      <c r="B76" t="s">
        <v>548</v>
      </c>
      <c r="C76" t="s">
        <v>549</v>
      </c>
      <c r="D76" t="s">
        <v>100</v>
      </c>
      <c r="E76" t="s">
        <v>123</v>
      </c>
      <c r="F76" t="s">
        <v>550</v>
      </c>
      <c r="G76" t="s">
        <v>551</v>
      </c>
      <c r="H76" t="s">
        <v>429</v>
      </c>
      <c r="I76" t="s">
        <v>210</v>
      </c>
      <c r="J76" t="s">
        <v>552</v>
      </c>
      <c r="K76" s="77">
        <v>5.12</v>
      </c>
      <c r="L76" t="s">
        <v>102</v>
      </c>
      <c r="M76" s="78">
        <v>2.7400000000000001E-2</v>
      </c>
      <c r="N76" s="78">
        <v>5.16E-2</v>
      </c>
      <c r="O76" s="77">
        <v>670100</v>
      </c>
      <c r="P76" s="77">
        <v>89.96</v>
      </c>
      <c r="Q76" s="77">
        <v>0</v>
      </c>
      <c r="R76" s="77">
        <v>602.82195999999999</v>
      </c>
      <c r="S76" s="78">
        <v>8.9999999999999998E-4</v>
      </c>
      <c r="T76" s="78">
        <v>4.1000000000000003E-3</v>
      </c>
      <c r="U76" s="78">
        <v>4.0000000000000002E-4</v>
      </c>
    </row>
    <row r="77" spans="2:21">
      <c r="B77" t="s">
        <v>553</v>
      </c>
      <c r="C77" t="s">
        <v>554</v>
      </c>
      <c r="D77" t="s">
        <v>100</v>
      </c>
      <c r="E77" t="s">
        <v>123</v>
      </c>
      <c r="F77" t="s">
        <v>555</v>
      </c>
      <c r="G77" t="s">
        <v>344</v>
      </c>
      <c r="H77" t="s">
        <v>450</v>
      </c>
      <c r="I77" t="s">
        <v>210</v>
      </c>
      <c r="J77" t="s">
        <v>403</v>
      </c>
      <c r="K77" s="77">
        <v>4.42</v>
      </c>
      <c r="L77" t="s">
        <v>102</v>
      </c>
      <c r="M77" s="78">
        <v>2.5000000000000001E-2</v>
      </c>
      <c r="N77" s="78">
        <v>5.5800000000000002E-2</v>
      </c>
      <c r="O77" s="77">
        <v>2146848</v>
      </c>
      <c r="P77" s="77">
        <v>88.32</v>
      </c>
      <c r="Q77" s="77">
        <v>0</v>
      </c>
      <c r="R77" s="77">
        <v>1896.0961536</v>
      </c>
      <c r="S77" s="78">
        <v>2.5000000000000001E-3</v>
      </c>
      <c r="T77" s="78">
        <v>1.2800000000000001E-2</v>
      </c>
      <c r="U77" s="78">
        <v>1.1000000000000001E-3</v>
      </c>
    </row>
    <row r="78" spans="2:21">
      <c r="B78" t="s">
        <v>556</v>
      </c>
      <c r="C78" t="s">
        <v>557</v>
      </c>
      <c r="D78" t="s">
        <v>100</v>
      </c>
      <c r="E78" t="s">
        <v>123</v>
      </c>
      <c r="F78" t="s">
        <v>558</v>
      </c>
      <c r="G78" t="s">
        <v>434</v>
      </c>
      <c r="H78" t="s">
        <v>445</v>
      </c>
      <c r="I78" t="s">
        <v>150</v>
      </c>
      <c r="J78" t="s">
        <v>559</v>
      </c>
      <c r="K78" s="77">
        <v>3.79</v>
      </c>
      <c r="L78" t="s">
        <v>102</v>
      </c>
      <c r="M78" s="78">
        <v>4.53E-2</v>
      </c>
      <c r="N78" s="78">
        <v>6.0199999999999997E-2</v>
      </c>
      <c r="O78" s="77">
        <v>2486816</v>
      </c>
      <c r="P78" s="77">
        <v>94.9</v>
      </c>
      <c r="Q78" s="77">
        <v>42.900060000000003</v>
      </c>
      <c r="R78" s="77">
        <v>2402.8884440000002</v>
      </c>
      <c r="S78" s="78">
        <v>5.0000000000000001E-3</v>
      </c>
      <c r="T78" s="78">
        <v>1.6199999999999999E-2</v>
      </c>
      <c r="U78" s="78">
        <v>1.4E-3</v>
      </c>
    </row>
    <row r="79" spans="2:21">
      <c r="B79" s="79" t="s">
        <v>307</v>
      </c>
      <c r="C79" s="16"/>
      <c r="D79" s="16"/>
      <c r="E79" s="16"/>
      <c r="F79" s="16"/>
      <c r="K79" s="81">
        <v>1.25</v>
      </c>
      <c r="N79" s="80">
        <v>6.4100000000000004E-2</v>
      </c>
      <c r="O79" s="81">
        <v>9955985.4600000009</v>
      </c>
      <c r="Q79" s="81">
        <v>0</v>
      </c>
      <c r="R79" s="81">
        <v>9503.5482919440001</v>
      </c>
      <c r="T79" s="80">
        <v>6.4199999999999993E-2</v>
      </c>
      <c r="U79" s="80">
        <v>5.7000000000000002E-3</v>
      </c>
    </row>
    <row r="80" spans="2:21">
      <c r="B80" t="s">
        <v>560</v>
      </c>
      <c r="C80" t="s">
        <v>561</v>
      </c>
      <c r="D80" t="s">
        <v>100</v>
      </c>
      <c r="E80" t="s">
        <v>123</v>
      </c>
      <c r="F80" t="s">
        <v>562</v>
      </c>
      <c r="G80" t="s">
        <v>563</v>
      </c>
      <c r="H80" t="s">
        <v>209</v>
      </c>
      <c r="I80" t="s">
        <v>210</v>
      </c>
      <c r="J80" t="s">
        <v>564</v>
      </c>
      <c r="K80" s="77">
        <v>0.64</v>
      </c>
      <c r="L80" t="s">
        <v>102</v>
      </c>
      <c r="M80" s="78">
        <v>2.9000000000000001E-2</v>
      </c>
      <c r="N80" s="78">
        <v>5.8400000000000001E-2</v>
      </c>
      <c r="O80" s="77">
        <v>3941866</v>
      </c>
      <c r="P80" s="77">
        <v>96.39</v>
      </c>
      <c r="Q80" s="77">
        <v>0</v>
      </c>
      <c r="R80" s="77">
        <v>3799.5646373999998</v>
      </c>
      <c r="S80" s="78">
        <v>2.8999999999999998E-3</v>
      </c>
      <c r="T80" s="78">
        <v>2.5700000000000001E-2</v>
      </c>
      <c r="U80" s="78">
        <v>2.3E-3</v>
      </c>
    </row>
    <row r="81" spans="2:21">
      <c r="B81" t="s">
        <v>565</v>
      </c>
      <c r="C81" t="s">
        <v>566</v>
      </c>
      <c r="D81" t="s">
        <v>100</v>
      </c>
      <c r="E81" t="s">
        <v>123</v>
      </c>
      <c r="F81" t="s">
        <v>567</v>
      </c>
      <c r="G81" t="s">
        <v>568</v>
      </c>
      <c r="H81" t="s">
        <v>364</v>
      </c>
      <c r="I81" t="s">
        <v>210</v>
      </c>
      <c r="J81" t="s">
        <v>569</v>
      </c>
      <c r="K81" s="77">
        <v>1.45</v>
      </c>
      <c r="L81" t="s">
        <v>102</v>
      </c>
      <c r="M81" s="78">
        <v>3.49E-2</v>
      </c>
      <c r="N81" s="78">
        <v>6.8000000000000005E-2</v>
      </c>
      <c r="O81" s="77">
        <v>3139991.66</v>
      </c>
      <c r="P81" s="77">
        <v>93.84</v>
      </c>
      <c r="Q81" s="77">
        <v>0</v>
      </c>
      <c r="R81" s="77">
        <v>2946.568173744</v>
      </c>
      <c r="S81" s="78">
        <v>3.0999999999999999E-3</v>
      </c>
      <c r="T81" s="78">
        <v>1.9900000000000001E-2</v>
      </c>
      <c r="U81" s="78">
        <v>1.8E-3</v>
      </c>
    </row>
    <row r="82" spans="2:21">
      <c r="B82" t="s">
        <v>570</v>
      </c>
      <c r="C82" t="s">
        <v>571</v>
      </c>
      <c r="D82" t="s">
        <v>100</v>
      </c>
      <c r="E82" t="s">
        <v>123</v>
      </c>
      <c r="F82" t="s">
        <v>541</v>
      </c>
      <c r="G82" t="s">
        <v>344</v>
      </c>
      <c r="H82" t="s">
        <v>429</v>
      </c>
      <c r="I82" t="s">
        <v>210</v>
      </c>
      <c r="J82" t="s">
        <v>572</v>
      </c>
      <c r="K82" s="77">
        <v>1.78</v>
      </c>
      <c r="L82" t="s">
        <v>102</v>
      </c>
      <c r="M82" s="78">
        <v>4.7E-2</v>
      </c>
      <c r="N82" s="78">
        <v>7.0300000000000001E-2</v>
      </c>
      <c r="O82" s="77">
        <v>2057250</v>
      </c>
      <c r="P82" s="77">
        <v>93.89</v>
      </c>
      <c r="Q82" s="77">
        <v>0</v>
      </c>
      <c r="R82" s="77">
        <v>1931.552025</v>
      </c>
      <c r="S82" s="78">
        <v>3.8999999999999998E-3</v>
      </c>
      <c r="T82" s="78">
        <v>1.2999999999999999E-2</v>
      </c>
      <c r="U82" s="78">
        <v>1.1999999999999999E-3</v>
      </c>
    </row>
    <row r="83" spans="2:21">
      <c r="B83" t="s">
        <v>573</v>
      </c>
      <c r="C83" t="s">
        <v>574</v>
      </c>
      <c r="D83" t="s">
        <v>100</v>
      </c>
      <c r="E83" t="s">
        <v>123</v>
      </c>
      <c r="F83" t="s">
        <v>550</v>
      </c>
      <c r="G83" t="s">
        <v>551</v>
      </c>
      <c r="H83" t="s">
        <v>429</v>
      </c>
      <c r="I83" t="s">
        <v>210</v>
      </c>
      <c r="J83" t="s">
        <v>430</v>
      </c>
      <c r="K83" s="77">
        <v>2.13</v>
      </c>
      <c r="L83" t="s">
        <v>102</v>
      </c>
      <c r="M83" s="78">
        <v>5.6000000000000001E-2</v>
      </c>
      <c r="N83" s="78">
        <v>6.2199999999999998E-2</v>
      </c>
      <c r="O83" s="77">
        <v>816877.8</v>
      </c>
      <c r="P83" s="77">
        <v>101.1</v>
      </c>
      <c r="Q83" s="77">
        <v>0</v>
      </c>
      <c r="R83" s="77">
        <v>825.8634558</v>
      </c>
      <c r="S83" s="78">
        <v>3.8999999999999998E-3</v>
      </c>
      <c r="T83" s="78">
        <v>5.5999999999999999E-3</v>
      </c>
      <c r="U83" s="78">
        <v>5.0000000000000001E-4</v>
      </c>
    </row>
    <row r="84" spans="2:21">
      <c r="B84" s="79" t="s">
        <v>575</v>
      </c>
      <c r="C84" s="16"/>
      <c r="D84" s="16"/>
      <c r="E84" s="16"/>
      <c r="F84" s="16"/>
      <c r="K84" s="81">
        <v>0</v>
      </c>
      <c r="N84" s="80">
        <v>0</v>
      </c>
      <c r="O84" s="81">
        <v>0</v>
      </c>
      <c r="Q84" s="81">
        <v>0</v>
      </c>
      <c r="R84" s="81">
        <v>0</v>
      </c>
      <c r="T84" s="80">
        <v>0</v>
      </c>
      <c r="U84" s="80">
        <v>0</v>
      </c>
    </row>
    <row r="85" spans="2:21">
      <c r="B85" t="s">
        <v>234</v>
      </c>
      <c r="C85" t="s">
        <v>234</v>
      </c>
      <c r="D85" s="16"/>
      <c r="E85" s="16"/>
      <c r="F85" s="16"/>
      <c r="G85" t="s">
        <v>234</v>
      </c>
      <c r="H85" t="s">
        <v>234</v>
      </c>
      <c r="K85" s="77">
        <v>0</v>
      </c>
      <c r="L85" t="s">
        <v>234</v>
      </c>
      <c r="M85" s="78">
        <v>0</v>
      </c>
      <c r="N85" s="78">
        <v>0</v>
      </c>
      <c r="O85" s="77">
        <v>0</v>
      </c>
      <c r="P85" s="77">
        <v>0</v>
      </c>
      <c r="R85" s="77">
        <v>0</v>
      </c>
      <c r="S85" s="78">
        <v>0</v>
      </c>
      <c r="T85" s="78">
        <v>0</v>
      </c>
      <c r="U85" s="78">
        <v>0</v>
      </c>
    </row>
    <row r="86" spans="2:21">
      <c r="B86" s="79" t="s">
        <v>238</v>
      </c>
      <c r="C86" s="16"/>
      <c r="D86" s="16"/>
      <c r="E86" s="16"/>
      <c r="F86" s="16"/>
      <c r="K86" s="81">
        <v>5.0999999999999996</v>
      </c>
      <c r="N86" s="80">
        <v>6.9099999999999995E-2</v>
      </c>
      <c r="O86" s="81">
        <v>2181000</v>
      </c>
      <c r="Q86" s="81">
        <v>0</v>
      </c>
      <c r="R86" s="81">
        <v>7453.4504479650004</v>
      </c>
      <c r="T86" s="80">
        <v>5.0299999999999997E-2</v>
      </c>
      <c r="U86" s="80">
        <v>4.4999999999999997E-3</v>
      </c>
    </row>
    <row r="87" spans="2:21">
      <c r="B87" s="79" t="s">
        <v>308</v>
      </c>
      <c r="C87" s="16"/>
      <c r="D87" s="16"/>
      <c r="E87" s="16"/>
      <c r="F87" s="16"/>
      <c r="K87" s="81">
        <v>4.34</v>
      </c>
      <c r="N87" s="80">
        <v>7.6799999999999993E-2</v>
      </c>
      <c r="O87" s="81">
        <v>748000</v>
      </c>
      <c r="Q87" s="81">
        <v>0</v>
      </c>
      <c r="R87" s="81">
        <v>2603.6327582099998</v>
      </c>
      <c r="T87" s="80">
        <v>1.7600000000000001E-2</v>
      </c>
      <c r="U87" s="80">
        <v>1.6000000000000001E-3</v>
      </c>
    </row>
    <row r="88" spans="2:21">
      <c r="B88" t="s">
        <v>576</v>
      </c>
      <c r="C88" t="s">
        <v>577</v>
      </c>
      <c r="D88" t="s">
        <v>578</v>
      </c>
      <c r="E88" t="s">
        <v>579</v>
      </c>
      <c r="F88" t="s">
        <v>580</v>
      </c>
      <c r="G88" t="s">
        <v>581</v>
      </c>
      <c r="H88" t="s">
        <v>582</v>
      </c>
      <c r="I88" t="s">
        <v>583</v>
      </c>
      <c r="J88" t="s">
        <v>584</v>
      </c>
      <c r="K88" s="77">
        <v>4.34</v>
      </c>
      <c r="L88" t="s">
        <v>106</v>
      </c>
      <c r="M88" s="78">
        <v>6.7500000000000004E-2</v>
      </c>
      <c r="N88" s="78">
        <v>7.6799999999999993E-2</v>
      </c>
      <c r="O88" s="77">
        <v>748000</v>
      </c>
      <c r="P88" s="77">
        <v>98.914249999999996</v>
      </c>
      <c r="Q88" s="77">
        <v>0</v>
      </c>
      <c r="R88" s="77">
        <v>2603.6327582099998</v>
      </c>
      <c r="S88" s="78">
        <v>5.9999999999999995E-4</v>
      </c>
      <c r="T88" s="78">
        <v>1.7600000000000001E-2</v>
      </c>
      <c r="U88" s="78">
        <v>1.6000000000000001E-3</v>
      </c>
    </row>
    <row r="89" spans="2:21">
      <c r="B89" s="79" t="s">
        <v>309</v>
      </c>
      <c r="C89" s="16"/>
      <c r="D89" s="16"/>
      <c r="E89" s="16"/>
      <c r="F89" s="16"/>
      <c r="K89" s="81">
        <v>5.5</v>
      </c>
      <c r="N89" s="80">
        <v>6.5000000000000002E-2</v>
      </c>
      <c r="O89" s="81">
        <v>1433000</v>
      </c>
      <c r="Q89" s="81">
        <v>0</v>
      </c>
      <c r="R89" s="81">
        <v>4849.8176897550002</v>
      </c>
      <c r="T89" s="80">
        <v>3.27E-2</v>
      </c>
      <c r="U89" s="80">
        <v>2.8999999999999998E-3</v>
      </c>
    </row>
    <row r="90" spans="2:21">
      <c r="B90" t="s">
        <v>585</v>
      </c>
      <c r="C90" t="s">
        <v>586</v>
      </c>
      <c r="D90" t="s">
        <v>123</v>
      </c>
      <c r="E90" t="s">
        <v>579</v>
      </c>
      <c r="F90" t="s">
        <v>587</v>
      </c>
      <c r="G90" t="s">
        <v>588</v>
      </c>
      <c r="H90" t="s">
        <v>589</v>
      </c>
      <c r="I90" t="s">
        <v>583</v>
      </c>
      <c r="J90" t="s">
        <v>590</v>
      </c>
      <c r="K90" s="77">
        <v>5.54</v>
      </c>
      <c r="L90" t="s">
        <v>106</v>
      </c>
      <c r="M90" s="78">
        <v>6.7500000000000004E-2</v>
      </c>
      <c r="N90" s="78">
        <v>6.5500000000000003E-2</v>
      </c>
      <c r="O90" s="77">
        <v>711000</v>
      </c>
      <c r="P90" s="77">
        <v>102.754</v>
      </c>
      <c r="Q90" s="77">
        <v>0</v>
      </c>
      <c r="R90" s="77">
        <v>2570.91432786</v>
      </c>
      <c r="S90" s="78">
        <v>8.9999999999999998E-4</v>
      </c>
      <c r="T90" s="78">
        <v>1.7399999999999999E-2</v>
      </c>
      <c r="U90" s="78">
        <v>1.5E-3</v>
      </c>
    </row>
    <row r="91" spans="2:21">
      <c r="B91" t="s">
        <v>591</v>
      </c>
      <c r="C91" t="s">
        <v>592</v>
      </c>
      <c r="D91" t="s">
        <v>123</v>
      </c>
      <c r="E91" t="s">
        <v>579</v>
      </c>
      <c r="F91" t="s">
        <v>593</v>
      </c>
      <c r="G91" t="s">
        <v>594</v>
      </c>
      <c r="H91" t="s">
        <v>595</v>
      </c>
      <c r="I91" t="s">
        <v>583</v>
      </c>
      <c r="J91" t="s">
        <v>596</v>
      </c>
      <c r="K91" s="77">
        <v>5.46</v>
      </c>
      <c r="L91" t="s">
        <v>106</v>
      </c>
      <c r="M91" s="78">
        <v>4.1300000000000003E-2</v>
      </c>
      <c r="N91" s="78">
        <v>6.4500000000000002E-2</v>
      </c>
      <c r="O91" s="77">
        <v>722000</v>
      </c>
      <c r="P91" s="77">
        <v>89.695250000000001</v>
      </c>
      <c r="Q91" s="77">
        <v>0</v>
      </c>
      <c r="R91" s="77">
        <v>2278.9033618950002</v>
      </c>
      <c r="S91" s="78">
        <v>1.4E-3</v>
      </c>
      <c r="T91" s="78">
        <v>1.54E-2</v>
      </c>
      <c r="U91" s="78">
        <v>1.4E-3</v>
      </c>
    </row>
    <row r="92" spans="2:21">
      <c r="B92" t="s">
        <v>240</v>
      </c>
      <c r="C92" s="16"/>
      <c r="D92" s="16"/>
      <c r="E92" s="16"/>
      <c r="F92" s="16"/>
    </row>
    <row r="93" spans="2:21">
      <c r="B93" t="s">
        <v>302</v>
      </c>
      <c r="C93" s="16"/>
      <c r="D93" s="16"/>
      <c r="E93" s="16"/>
      <c r="F93" s="16"/>
    </row>
    <row r="94" spans="2:21">
      <c r="B94" t="s">
        <v>303</v>
      </c>
      <c r="C94" s="16"/>
      <c r="D94" s="16"/>
      <c r="E94" s="16"/>
      <c r="F94" s="16"/>
    </row>
    <row r="95" spans="2:21">
      <c r="B95" t="s">
        <v>304</v>
      </c>
      <c r="C95" s="16"/>
      <c r="D95" s="16"/>
      <c r="E95" s="16"/>
      <c r="F95" s="16"/>
    </row>
    <row r="96" spans="2:21">
      <c r="B96" t="s">
        <v>305</v>
      </c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  <c r="C2" t="s">
        <v>198</v>
      </c>
    </row>
    <row r="3" spans="2:62">
      <c r="B3" s="2" t="s">
        <v>2</v>
      </c>
      <c r="C3" t="s">
        <v>199</v>
      </c>
    </row>
    <row r="4" spans="2:62">
      <c r="B4" s="2" t="s">
        <v>3</v>
      </c>
      <c r="C4" t="s">
        <v>200</v>
      </c>
    </row>
    <row r="6" spans="2:62" ht="26.25" customHeight="1">
      <c r="B6" s="106" t="s">
        <v>68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8"/>
      <c r="BJ6" s="19"/>
    </row>
    <row r="7" spans="2:62" ht="26.25" customHeight="1">
      <c r="B7" s="106" t="s">
        <v>91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8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27499780.469999999</v>
      </c>
      <c r="J11" s="7"/>
      <c r="K11" s="75">
        <v>107.54219000000001</v>
      </c>
      <c r="L11" s="75">
        <v>290534.38235469238</v>
      </c>
      <c r="M11" s="7"/>
      <c r="N11" s="76">
        <v>1</v>
      </c>
      <c r="O11" s="76">
        <v>0.17499999999999999</v>
      </c>
      <c r="BF11" s="16"/>
      <c r="BG11" s="19"/>
      <c r="BH11" s="16"/>
      <c r="BJ11" s="16"/>
    </row>
    <row r="12" spans="2:62">
      <c r="B12" s="79" t="s">
        <v>204</v>
      </c>
      <c r="E12" s="16"/>
      <c r="F12" s="16"/>
      <c r="G12" s="16"/>
      <c r="I12" s="81">
        <v>23633569.469999999</v>
      </c>
      <c r="K12" s="81">
        <v>94.393439999999998</v>
      </c>
      <c r="L12" s="81">
        <v>237096.9942358</v>
      </c>
      <c r="N12" s="80">
        <v>0.81610000000000005</v>
      </c>
      <c r="O12" s="80">
        <v>0.14280000000000001</v>
      </c>
    </row>
    <row r="13" spans="2:62">
      <c r="B13" s="79" t="s">
        <v>597</v>
      </c>
      <c r="E13" s="16"/>
      <c r="F13" s="16"/>
      <c r="G13" s="16"/>
      <c r="I13" s="81">
        <v>5033565.8</v>
      </c>
      <c r="K13" s="81">
        <v>94.393439999999998</v>
      </c>
      <c r="L13" s="81">
        <v>143260.819005</v>
      </c>
      <c r="N13" s="80">
        <v>0.49309999999999998</v>
      </c>
      <c r="O13" s="80">
        <v>8.6300000000000002E-2</v>
      </c>
    </row>
    <row r="14" spans="2:62">
      <c r="B14" t="s">
        <v>598</v>
      </c>
      <c r="C14" t="s">
        <v>599</v>
      </c>
      <c r="D14" t="s">
        <v>100</v>
      </c>
      <c r="E14" t="s">
        <v>123</v>
      </c>
      <c r="F14" t="s">
        <v>555</v>
      </c>
      <c r="G14" t="s">
        <v>344</v>
      </c>
      <c r="H14" t="s">
        <v>102</v>
      </c>
      <c r="I14" s="77">
        <v>136062</v>
      </c>
      <c r="J14" s="77">
        <v>3920</v>
      </c>
      <c r="K14" s="77">
        <v>0</v>
      </c>
      <c r="L14" s="77">
        <v>5333.6304</v>
      </c>
      <c r="M14" s="78">
        <v>5.9999999999999995E-4</v>
      </c>
      <c r="N14" s="78">
        <v>1.84E-2</v>
      </c>
      <c r="O14" s="78">
        <v>3.2000000000000002E-3</v>
      </c>
    </row>
    <row r="15" spans="2:62">
      <c r="B15" t="s">
        <v>600</v>
      </c>
      <c r="C15" t="s">
        <v>601</v>
      </c>
      <c r="D15" t="s">
        <v>100</v>
      </c>
      <c r="E15" t="s">
        <v>123</v>
      </c>
      <c r="F15" t="s">
        <v>602</v>
      </c>
      <c r="G15" t="s">
        <v>523</v>
      </c>
      <c r="H15" t="s">
        <v>102</v>
      </c>
      <c r="I15" s="77">
        <v>12850</v>
      </c>
      <c r="J15" s="77">
        <v>30960</v>
      </c>
      <c r="K15" s="77">
        <v>0</v>
      </c>
      <c r="L15" s="77">
        <v>3978.36</v>
      </c>
      <c r="M15" s="78">
        <v>2.0000000000000001E-4</v>
      </c>
      <c r="N15" s="78">
        <v>1.37E-2</v>
      </c>
      <c r="O15" s="78">
        <v>2.3999999999999998E-3</v>
      </c>
    </row>
    <row r="16" spans="2:62">
      <c r="B16" t="s">
        <v>603</v>
      </c>
      <c r="C16" t="s">
        <v>604</v>
      </c>
      <c r="D16" t="s">
        <v>100</v>
      </c>
      <c r="E16" t="s">
        <v>123</v>
      </c>
      <c r="F16" t="s">
        <v>527</v>
      </c>
      <c r="G16" t="s">
        <v>523</v>
      </c>
      <c r="H16" t="s">
        <v>102</v>
      </c>
      <c r="I16" s="77">
        <v>491996</v>
      </c>
      <c r="J16" s="77">
        <v>1108</v>
      </c>
      <c r="K16" s="77">
        <v>0</v>
      </c>
      <c r="L16" s="77">
        <v>5451.3156799999997</v>
      </c>
      <c r="M16" s="78">
        <v>8.9999999999999998E-4</v>
      </c>
      <c r="N16" s="78">
        <v>1.8800000000000001E-2</v>
      </c>
      <c r="O16" s="78">
        <v>3.3E-3</v>
      </c>
    </row>
    <row r="17" spans="2:15">
      <c r="B17" t="s">
        <v>605</v>
      </c>
      <c r="C17" t="s">
        <v>606</v>
      </c>
      <c r="D17" t="s">
        <v>100</v>
      </c>
      <c r="E17" t="s">
        <v>123</v>
      </c>
      <c r="F17" t="s">
        <v>607</v>
      </c>
      <c r="G17" t="s">
        <v>485</v>
      </c>
      <c r="H17" t="s">
        <v>102</v>
      </c>
      <c r="I17" s="77">
        <v>76822</v>
      </c>
      <c r="J17" s="77">
        <v>3750</v>
      </c>
      <c r="K17" s="77">
        <v>0</v>
      </c>
      <c r="L17" s="77">
        <v>2880.8249999999998</v>
      </c>
      <c r="M17" s="78">
        <v>2.9999999999999997E-4</v>
      </c>
      <c r="N17" s="78">
        <v>9.9000000000000008E-3</v>
      </c>
      <c r="O17" s="78">
        <v>1.6999999999999999E-3</v>
      </c>
    </row>
    <row r="18" spans="2:15">
      <c r="B18" t="s">
        <v>608</v>
      </c>
      <c r="C18" t="s">
        <v>609</v>
      </c>
      <c r="D18" t="s">
        <v>100</v>
      </c>
      <c r="E18" t="s">
        <v>123</v>
      </c>
      <c r="F18" t="s">
        <v>610</v>
      </c>
      <c r="G18" t="s">
        <v>485</v>
      </c>
      <c r="H18" t="s">
        <v>102</v>
      </c>
      <c r="I18" s="77">
        <v>104606</v>
      </c>
      <c r="J18" s="77">
        <v>3101</v>
      </c>
      <c r="K18" s="77">
        <v>0</v>
      </c>
      <c r="L18" s="77">
        <v>3243.8320600000002</v>
      </c>
      <c r="M18" s="78">
        <v>5.0000000000000001E-4</v>
      </c>
      <c r="N18" s="78">
        <v>1.12E-2</v>
      </c>
      <c r="O18" s="78">
        <v>2E-3</v>
      </c>
    </row>
    <row r="19" spans="2:15">
      <c r="B19" t="s">
        <v>611</v>
      </c>
      <c r="C19" t="s">
        <v>612</v>
      </c>
      <c r="D19" t="s">
        <v>100</v>
      </c>
      <c r="E19" t="s">
        <v>123</v>
      </c>
      <c r="F19" t="s">
        <v>613</v>
      </c>
      <c r="G19" t="s">
        <v>614</v>
      </c>
      <c r="H19" t="s">
        <v>102</v>
      </c>
      <c r="I19" s="77">
        <v>8823</v>
      </c>
      <c r="J19" s="77">
        <v>57240</v>
      </c>
      <c r="K19" s="77">
        <v>15.58142</v>
      </c>
      <c r="L19" s="77">
        <v>5065.8666199999998</v>
      </c>
      <c r="M19" s="78">
        <v>2.0000000000000001E-4</v>
      </c>
      <c r="N19" s="78">
        <v>1.7399999999999999E-2</v>
      </c>
      <c r="O19" s="78">
        <v>3.0999999999999999E-3</v>
      </c>
    </row>
    <row r="20" spans="2:15">
      <c r="B20" t="s">
        <v>615</v>
      </c>
      <c r="C20" t="s">
        <v>616</v>
      </c>
      <c r="D20" t="s">
        <v>100</v>
      </c>
      <c r="E20" t="s">
        <v>123</v>
      </c>
      <c r="F20" t="s">
        <v>438</v>
      </c>
      <c r="G20" t="s">
        <v>434</v>
      </c>
      <c r="H20" t="s">
        <v>102</v>
      </c>
      <c r="I20" s="77">
        <v>101376.7</v>
      </c>
      <c r="J20" s="77">
        <v>985</v>
      </c>
      <c r="K20" s="77">
        <v>0</v>
      </c>
      <c r="L20" s="77">
        <v>998.56049499999995</v>
      </c>
      <c r="M20" s="78">
        <v>2.0000000000000001E-4</v>
      </c>
      <c r="N20" s="78">
        <v>3.3999999999999998E-3</v>
      </c>
      <c r="O20" s="78">
        <v>5.9999999999999995E-4</v>
      </c>
    </row>
    <row r="21" spans="2:15">
      <c r="B21" t="s">
        <v>617</v>
      </c>
      <c r="C21" t="s">
        <v>618</v>
      </c>
      <c r="D21" t="s">
        <v>100</v>
      </c>
      <c r="E21" t="s">
        <v>123</v>
      </c>
      <c r="F21" t="s">
        <v>619</v>
      </c>
      <c r="G21" t="s">
        <v>313</v>
      </c>
      <c r="H21" t="s">
        <v>102</v>
      </c>
      <c r="I21" s="77">
        <v>52283</v>
      </c>
      <c r="J21" s="77">
        <v>13900</v>
      </c>
      <c r="K21" s="77">
        <v>0</v>
      </c>
      <c r="L21" s="77">
        <v>7267.3370000000004</v>
      </c>
      <c r="M21" s="78">
        <v>5.0000000000000001E-4</v>
      </c>
      <c r="N21" s="78">
        <v>2.5000000000000001E-2</v>
      </c>
      <c r="O21" s="78">
        <v>4.4000000000000003E-3</v>
      </c>
    </row>
    <row r="22" spans="2:15">
      <c r="B22" t="s">
        <v>620</v>
      </c>
      <c r="C22" t="s">
        <v>621</v>
      </c>
      <c r="D22" t="s">
        <v>100</v>
      </c>
      <c r="E22" t="s">
        <v>123</v>
      </c>
      <c r="F22" t="s">
        <v>622</v>
      </c>
      <c r="G22" t="s">
        <v>313</v>
      </c>
      <c r="H22" t="s">
        <v>102</v>
      </c>
      <c r="I22" s="77">
        <v>852728</v>
      </c>
      <c r="J22" s="77">
        <v>1848</v>
      </c>
      <c r="K22" s="77">
        <v>0</v>
      </c>
      <c r="L22" s="77">
        <v>15758.41344</v>
      </c>
      <c r="M22" s="78">
        <v>6.9999999999999999E-4</v>
      </c>
      <c r="N22" s="78">
        <v>5.4199999999999998E-2</v>
      </c>
      <c r="O22" s="78">
        <v>9.4999999999999998E-3</v>
      </c>
    </row>
    <row r="23" spans="2:15">
      <c r="B23" t="s">
        <v>623</v>
      </c>
      <c r="C23" t="s">
        <v>624</v>
      </c>
      <c r="D23" t="s">
        <v>100</v>
      </c>
      <c r="E23" t="s">
        <v>123</v>
      </c>
      <c r="F23" t="s">
        <v>454</v>
      </c>
      <c r="G23" t="s">
        <v>313</v>
      </c>
      <c r="H23" t="s">
        <v>102</v>
      </c>
      <c r="I23" s="77">
        <v>588653</v>
      </c>
      <c r="J23" s="77">
        <v>2931</v>
      </c>
      <c r="K23" s="77">
        <v>0</v>
      </c>
      <c r="L23" s="77">
        <v>17253.419430000002</v>
      </c>
      <c r="M23" s="78">
        <v>4.0000000000000002E-4</v>
      </c>
      <c r="N23" s="78">
        <v>5.9400000000000001E-2</v>
      </c>
      <c r="O23" s="78">
        <v>1.04E-2</v>
      </c>
    </row>
    <row r="24" spans="2:15">
      <c r="B24" t="s">
        <v>625</v>
      </c>
      <c r="C24" t="s">
        <v>626</v>
      </c>
      <c r="D24" t="s">
        <v>100</v>
      </c>
      <c r="E24" t="s">
        <v>123</v>
      </c>
      <c r="F24" t="s">
        <v>627</v>
      </c>
      <c r="G24" t="s">
        <v>313</v>
      </c>
      <c r="H24" t="s">
        <v>102</v>
      </c>
      <c r="I24" s="77">
        <v>54454</v>
      </c>
      <c r="J24" s="77">
        <v>11390</v>
      </c>
      <c r="K24" s="77">
        <v>0</v>
      </c>
      <c r="L24" s="77">
        <v>6202.3105999999998</v>
      </c>
      <c r="M24" s="78">
        <v>2.0000000000000001E-4</v>
      </c>
      <c r="N24" s="78">
        <v>2.1299999999999999E-2</v>
      </c>
      <c r="O24" s="78">
        <v>3.7000000000000002E-3</v>
      </c>
    </row>
    <row r="25" spans="2:15">
      <c r="B25" t="s">
        <v>628</v>
      </c>
      <c r="C25" t="s">
        <v>629</v>
      </c>
      <c r="D25" t="s">
        <v>100</v>
      </c>
      <c r="E25" t="s">
        <v>123</v>
      </c>
      <c r="F25" t="s">
        <v>330</v>
      </c>
      <c r="G25" t="s">
        <v>313</v>
      </c>
      <c r="H25" t="s">
        <v>102</v>
      </c>
      <c r="I25" s="77">
        <v>391948</v>
      </c>
      <c r="J25" s="77">
        <v>3172</v>
      </c>
      <c r="K25" s="77">
        <v>0</v>
      </c>
      <c r="L25" s="77">
        <v>12432.590560000001</v>
      </c>
      <c r="M25" s="78">
        <v>2.9999999999999997E-4</v>
      </c>
      <c r="N25" s="78">
        <v>4.2799999999999998E-2</v>
      </c>
      <c r="O25" s="78">
        <v>7.4999999999999997E-3</v>
      </c>
    </row>
    <row r="26" spans="2:15">
      <c r="B26" t="s">
        <v>630</v>
      </c>
      <c r="C26" t="s">
        <v>631</v>
      </c>
      <c r="D26" t="s">
        <v>100</v>
      </c>
      <c r="E26" t="s">
        <v>123</v>
      </c>
      <c r="F26" t="s">
        <v>550</v>
      </c>
      <c r="G26" t="s">
        <v>551</v>
      </c>
      <c r="H26" t="s">
        <v>102</v>
      </c>
      <c r="I26" s="77">
        <v>1938</v>
      </c>
      <c r="J26" s="77">
        <v>124000</v>
      </c>
      <c r="K26" s="77">
        <v>0</v>
      </c>
      <c r="L26" s="77">
        <v>2403.12</v>
      </c>
      <c r="M26" s="78">
        <v>2.9999999999999997E-4</v>
      </c>
      <c r="N26" s="78">
        <v>8.3000000000000001E-3</v>
      </c>
      <c r="O26" s="78">
        <v>1.4E-3</v>
      </c>
    </row>
    <row r="27" spans="2:15">
      <c r="B27" t="s">
        <v>632</v>
      </c>
      <c r="C27" t="s">
        <v>633</v>
      </c>
      <c r="D27" t="s">
        <v>100</v>
      </c>
      <c r="E27" t="s">
        <v>123</v>
      </c>
      <c r="F27" t="s">
        <v>634</v>
      </c>
      <c r="G27" t="s">
        <v>568</v>
      </c>
      <c r="H27" t="s">
        <v>102</v>
      </c>
      <c r="I27" s="77">
        <v>10941</v>
      </c>
      <c r="J27" s="77">
        <v>38700</v>
      </c>
      <c r="K27" s="77">
        <v>0</v>
      </c>
      <c r="L27" s="77">
        <v>4234.1670000000004</v>
      </c>
      <c r="M27" s="78">
        <v>5.9999999999999995E-4</v>
      </c>
      <c r="N27" s="78">
        <v>1.46E-2</v>
      </c>
      <c r="O27" s="78">
        <v>2.5000000000000001E-3</v>
      </c>
    </row>
    <row r="28" spans="2:15">
      <c r="B28" t="s">
        <v>635</v>
      </c>
      <c r="C28" t="s">
        <v>636</v>
      </c>
      <c r="D28" t="s">
        <v>100</v>
      </c>
      <c r="E28" t="s">
        <v>123</v>
      </c>
      <c r="F28" t="s">
        <v>637</v>
      </c>
      <c r="G28" t="s">
        <v>568</v>
      </c>
      <c r="H28" t="s">
        <v>102</v>
      </c>
      <c r="I28" s="77">
        <v>523796</v>
      </c>
      <c r="J28" s="77">
        <v>785</v>
      </c>
      <c r="K28" s="77">
        <v>78.812020000000004</v>
      </c>
      <c r="L28" s="77">
        <v>4190.6106200000004</v>
      </c>
      <c r="M28" s="78">
        <v>4.0000000000000002E-4</v>
      </c>
      <c r="N28" s="78">
        <v>1.44E-2</v>
      </c>
      <c r="O28" s="78">
        <v>2.5000000000000001E-3</v>
      </c>
    </row>
    <row r="29" spans="2:15">
      <c r="B29" t="s">
        <v>638</v>
      </c>
      <c r="C29" t="s">
        <v>639</v>
      </c>
      <c r="D29" t="s">
        <v>100</v>
      </c>
      <c r="E29" t="s">
        <v>123</v>
      </c>
      <c r="F29" t="s">
        <v>471</v>
      </c>
      <c r="G29" t="s">
        <v>393</v>
      </c>
      <c r="H29" t="s">
        <v>102</v>
      </c>
      <c r="I29" s="77">
        <v>188657</v>
      </c>
      <c r="J29" s="77">
        <v>2545</v>
      </c>
      <c r="K29" s="77">
        <v>0</v>
      </c>
      <c r="L29" s="77">
        <v>4801.3206499999997</v>
      </c>
      <c r="M29" s="78">
        <v>1E-4</v>
      </c>
      <c r="N29" s="78">
        <v>1.6500000000000001E-2</v>
      </c>
      <c r="O29" s="78">
        <v>2.8999999999999998E-3</v>
      </c>
    </row>
    <row r="30" spans="2:15">
      <c r="B30" t="s">
        <v>640</v>
      </c>
      <c r="C30" t="s">
        <v>641</v>
      </c>
      <c r="D30" t="s">
        <v>100</v>
      </c>
      <c r="E30" t="s">
        <v>123</v>
      </c>
      <c r="F30" t="s">
        <v>642</v>
      </c>
      <c r="G30" t="s">
        <v>643</v>
      </c>
      <c r="H30" t="s">
        <v>102</v>
      </c>
      <c r="I30" s="77">
        <v>5446</v>
      </c>
      <c r="J30" s="77">
        <v>28560</v>
      </c>
      <c r="K30" s="77">
        <v>0</v>
      </c>
      <c r="L30" s="77">
        <v>1555.3776</v>
      </c>
      <c r="M30" s="78">
        <v>2.0000000000000001E-4</v>
      </c>
      <c r="N30" s="78">
        <v>5.4000000000000003E-3</v>
      </c>
      <c r="O30" s="78">
        <v>8.9999999999999998E-4</v>
      </c>
    </row>
    <row r="31" spans="2:15">
      <c r="B31" t="s">
        <v>644</v>
      </c>
      <c r="C31" t="s">
        <v>645</v>
      </c>
      <c r="D31" t="s">
        <v>100</v>
      </c>
      <c r="E31" t="s">
        <v>123</v>
      </c>
      <c r="F31" t="s">
        <v>646</v>
      </c>
      <c r="G31" t="s">
        <v>647</v>
      </c>
      <c r="H31" t="s">
        <v>102</v>
      </c>
      <c r="I31" s="77">
        <v>35422</v>
      </c>
      <c r="J31" s="77">
        <v>9329</v>
      </c>
      <c r="K31" s="77">
        <v>0</v>
      </c>
      <c r="L31" s="77">
        <v>3304.51838</v>
      </c>
      <c r="M31" s="78">
        <v>2.9999999999999997E-4</v>
      </c>
      <c r="N31" s="78">
        <v>1.14E-2</v>
      </c>
      <c r="O31" s="78">
        <v>2E-3</v>
      </c>
    </row>
    <row r="32" spans="2:15">
      <c r="B32" t="s">
        <v>648</v>
      </c>
      <c r="C32" t="s">
        <v>649</v>
      </c>
      <c r="D32" t="s">
        <v>100</v>
      </c>
      <c r="E32" t="s">
        <v>123</v>
      </c>
      <c r="F32" t="s">
        <v>363</v>
      </c>
      <c r="G32" t="s">
        <v>327</v>
      </c>
      <c r="H32" t="s">
        <v>102</v>
      </c>
      <c r="I32" s="77">
        <v>17190</v>
      </c>
      <c r="J32" s="77">
        <v>5626</v>
      </c>
      <c r="K32" s="77">
        <v>0</v>
      </c>
      <c r="L32" s="77">
        <v>967.10940000000005</v>
      </c>
      <c r="M32" s="78">
        <v>1E-4</v>
      </c>
      <c r="N32" s="78">
        <v>3.3E-3</v>
      </c>
      <c r="O32" s="78">
        <v>5.9999999999999995E-4</v>
      </c>
    </row>
    <row r="33" spans="2:15">
      <c r="B33" t="s">
        <v>650</v>
      </c>
      <c r="C33" t="s">
        <v>651</v>
      </c>
      <c r="D33" t="s">
        <v>100</v>
      </c>
      <c r="E33" t="s">
        <v>123</v>
      </c>
      <c r="F33" t="s">
        <v>398</v>
      </c>
      <c r="G33" t="s">
        <v>327</v>
      </c>
      <c r="H33" t="s">
        <v>102</v>
      </c>
      <c r="I33" s="77">
        <v>109821</v>
      </c>
      <c r="J33" s="77">
        <v>3580</v>
      </c>
      <c r="K33" s="77">
        <v>0</v>
      </c>
      <c r="L33" s="77">
        <v>3931.5918000000001</v>
      </c>
      <c r="M33" s="78">
        <v>5.9999999999999995E-4</v>
      </c>
      <c r="N33" s="78">
        <v>1.35E-2</v>
      </c>
      <c r="O33" s="78">
        <v>2.3999999999999998E-3</v>
      </c>
    </row>
    <row r="34" spans="2:15">
      <c r="B34" t="s">
        <v>652</v>
      </c>
      <c r="C34" t="s">
        <v>653</v>
      </c>
      <c r="D34" t="s">
        <v>100</v>
      </c>
      <c r="E34" t="s">
        <v>123</v>
      </c>
      <c r="F34" t="s">
        <v>462</v>
      </c>
      <c r="G34" t="s">
        <v>327</v>
      </c>
      <c r="H34" t="s">
        <v>102</v>
      </c>
      <c r="I34" s="77">
        <v>125533</v>
      </c>
      <c r="J34" s="77">
        <v>2065</v>
      </c>
      <c r="K34" s="77">
        <v>0</v>
      </c>
      <c r="L34" s="77">
        <v>2592.2564499999999</v>
      </c>
      <c r="M34" s="78">
        <v>2.9999999999999997E-4</v>
      </c>
      <c r="N34" s="78">
        <v>8.8999999999999999E-3</v>
      </c>
      <c r="O34" s="78">
        <v>1.6000000000000001E-3</v>
      </c>
    </row>
    <row r="35" spans="2:15">
      <c r="B35" t="s">
        <v>654</v>
      </c>
      <c r="C35" t="s">
        <v>655</v>
      </c>
      <c r="D35" t="s">
        <v>100</v>
      </c>
      <c r="E35" t="s">
        <v>123</v>
      </c>
      <c r="F35" t="s">
        <v>402</v>
      </c>
      <c r="G35" t="s">
        <v>327</v>
      </c>
      <c r="H35" t="s">
        <v>102</v>
      </c>
      <c r="I35" s="77">
        <v>13741</v>
      </c>
      <c r="J35" s="77">
        <v>36000</v>
      </c>
      <c r="K35" s="77">
        <v>0</v>
      </c>
      <c r="L35" s="77">
        <v>4946.76</v>
      </c>
      <c r="M35" s="78">
        <v>5.9999999999999995E-4</v>
      </c>
      <c r="N35" s="78">
        <v>1.7000000000000001E-2</v>
      </c>
      <c r="O35" s="78">
        <v>3.0000000000000001E-3</v>
      </c>
    </row>
    <row r="36" spans="2:15">
      <c r="B36" t="s">
        <v>656</v>
      </c>
      <c r="C36" t="s">
        <v>657</v>
      </c>
      <c r="D36" t="s">
        <v>100</v>
      </c>
      <c r="E36" t="s">
        <v>123</v>
      </c>
      <c r="F36" t="s">
        <v>373</v>
      </c>
      <c r="G36" t="s">
        <v>327</v>
      </c>
      <c r="H36" t="s">
        <v>102</v>
      </c>
      <c r="I36" s="77">
        <v>294407.09999999998</v>
      </c>
      <c r="J36" s="77">
        <v>1120</v>
      </c>
      <c r="K36" s="77">
        <v>0</v>
      </c>
      <c r="L36" s="77">
        <v>3297.35952</v>
      </c>
      <c r="M36" s="78">
        <v>4.0000000000000002E-4</v>
      </c>
      <c r="N36" s="78">
        <v>1.1299999999999999E-2</v>
      </c>
      <c r="O36" s="78">
        <v>2E-3</v>
      </c>
    </row>
    <row r="37" spans="2:15">
      <c r="B37" t="s">
        <v>658</v>
      </c>
      <c r="C37" t="s">
        <v>659</v>
      </c>
      <c r="D37" t="s">
        <v>100</v>
      </c>
      <c r="E37" t="s">
        <v>123</v>
      </c>
      <c r="F37" t="s">
        <v>380</v>
      </c>
      <c r="G37" t="s">
        <v>327</v>
      </c>
      <c r="H37" t="s">
        <v>102</v>
      </c>
      <c r="I37" s="77">
        <v>14888</v>
      </c>
      <c r="J37" s="77">
        <v>25160</v>
      </c>
      <c r="K37" s="77">
        <v>0</v>
      </c>
      <c r="L37" s="77">
        <v>3745.8208</v>
      </c>
      <c r="M37" s="78">
        <v>2.9999999999999997E-4</v>
      </c>
      <c r="N37" s="78">
        <v>1.29E-2</v>
      </c>
      <c r="O37" s="78">
        <v>2.3E-3</v>
      </c>
    </row>
    <row r="38" spans="2:15">
      <c r="B38" t="s">
        <v>660</v>
      </c>
      <c r="C38" t="s">
        <v>661</v>
      </c>
      <c r="D38" t="s">
        <v>100</v>
      </c>
      <c r="E38" t="s">
        <v>123</v>
      </c>
      <c r="F38" t="s">
        <v>352</v>
      </c>
      <c r="G38" t="s">
        <v>327</v>
      </c>
      <c r="H38" t="s">
        <v>102</v>
      </c>
      <c r="I38" s="77">
        <v>13573</v>
      </c>
      <c r="J38" s="77">
        <v>23360</v>
      </c>
      <c r="K38" s="77">
        <v>0</v>
      </c>
      <c r="L38" s="77">
        <v>3170.6527999999998</v>
      </c>
      <c r="M38" s="78">
        <v>1E-4</v>
      </c>
      <c r="N38" s="78">
        <v>1.09E-2</v>
      </c>
      <c r="O38" s="78">
        <v>1.9E-3</v>
      </c>
    </row>
    <row r="39" spans="2:15">
      <c r="B39" t="s">
        <v>662</v>
      </c>
      <c r="C39" t="s">
        <v>663</v>
      </c>
      <c r="D39" t="s">
        <v>100</v>
      </c>
      <c r="E39" t="s">
        <v>123</v>
      </c>
      <c r="F39" t="s">
        <v>580</v>
      </c>
      <c r="G39" t="s">
        <v>664</v>
      </c>
      <c r="H39" t="s">
        <v>102</v>
      </c>
      <c r="I39" s="77">
        <v>78443</v>
      </c>
      <c r="J39" s="77">
        <v>3299</v>
      </c>
      <c r="K39" s="77">
        <v>0</v>
      </c>
      <c r="L39" s="77">
        <v>2587.83457</v>
      </c>
      <c r="M39" s="78">
        <v>1E-4</v>
      </c>
      <c r="N39" s="78">
        <v>8.8999999999999999E-3</v>
      </c>
      <c r="O39" s="78">
        <v>1.6000000000000001E-3</v>
      </c>
    </row>
    <row r="40" spans="2:15">
      <c r="B40" t="s">
        <v>665</v>
      </c>
      <c r="C40" t="s">
        <v>666</v>
      </c>
      <c r="D40" t="s">
        <v>100</v>
      </c>
      <c r="E40" t="s">
        <v>123</v>
      </c>
      <c r="F40" t="s">
        <v>667</v>
      </c>
      <c r="G40" t="s">
        <v>129</v>
      </c>
      <c r="H40" t="s">
        <v>102</v>
      </c>
      <c r="I40" s="77">
        <v>10766</v>
      </c>
      <c r="J40" s="77">
        <v>68000</v>
      </c>
      <c r="K40" s="77">
        <v>0</v>
      </c>
      <c r="L40" s="77">
        <v>7320.88</v>
      </c>
      <c r="M40" s="78">
        <v>1E-4</v>
      </c>
      <c r="N40" s="78">
        <v>2.52E-2</v>
      </c>
      <c r="O40" s="78">
        <v>4.4000000000000003E-3</v>
      </c>
    </row>
    <row r="41" spans="2:15">
      <c r="B41" t="s">
        <v>668</v>
      </c>
      <c r="C41" t="s">
        <v>669</v>
      </c>
      <c r="D41" t="s">
        <v>100</v>
      </c>
      <c r="E41" t="s">
        <v>123</v>
      </c>
      <c r="F41" t="s">
        <v>480</v>
      </c>
      <c r="G41" t="s">
        <v>132</v>
      </c>
      <c r="H41" t="s">
        <v>102</v>
      </c>
      <c r="I41" s="77">
        <v>716402</v>
      </c>
      <c r="J41" s="77">
        <v>606.5</v>
      </c>
      <c r="K41" s="77">
        <v>0</v>
      </c>
      <c r="L41" s="77">
        <v>4344.9781300000004</v>
      </c>
      <c r="M41" s="78">
        <v>2.9999999999999997E-4</v>
      </c>
      <c r="N41" s="78">
        <v>1.4999999999999999E-2</v>
      </c>
      <c r="O41" s="78">
        <v>2.5999999999999999E-3</v>
      </c>
    </row>
    <row r="42" spans="2:15">
      <c r="B42" s="79" t="s">
        <v>670</v>
      </c>
      <c r="E42" s="16"/>
      <c r="F42" s="16"/>
      <c r="G42" s="16"/>
      <c r="I42" s="81">
        <v>3441696.67</v>
      </c>
      <c r="K42" s="81">
        <v>0</v>
      </c>
      <c r="L42" s="81">
        <v>61881.962632800001</v>
      </c>
      <c r="N42" s="80">
        <v>0.21299999999999999</v>
      </c>
      <c r="O42" s="80">
        <v>3.73E-2</v>
      </c>
    </row>
    <row r="43" spans="2:15">
      <c r="B43" t="s">
        <v>671</v>
      </c>
      <c r="C43" t="s">
        <v>672</v>
      </c>
      <c r="D43" t="s">
        <v>100</v>
      </c>
      <c r="E43" t="s">
        <v>123</v>
      </c>
      <c r="F43" t="s">
        <v>522</v>
      </c>
      <c r="G43" t="s">
        <v>523</v>
      </c>
      <c r="H43" t="s">
        <v>102</v>
      </c>
      <c r="I43" s="77">
        <v>561635</v>
      </c>
      <c r="J43" s="77">
        <v>720</v>
      </c>
      <c r="K43" s="77">
        <v>0</v>
      </c>
      <c r="L43" s="77">
        <v>4043.7719999999999</v>
      </c>
      <c r="M43" s="78">
        <v>5.9999999999999995E-4</v>
      </c>
      <c r="N43" s="78">
        <v>1.3899999999999999E-2</v>
      </c>
      <c r="O43" s="78">
        <v>2.3999999999999998E-3</v>
      </c>
    </row>
    <row r="44" spans="2:15">
      <c r="B44" t="s">
        <v>673</v>
      </c>
      <c r="C44" t="s">
        <v>674</v>
      </c>
      <c r="D44" t="s">
        <v>100</v>
      </c>
      <c r="E44" t="s">
        <v>123</v>
      </c>
      <c r="F44" t="s">
        <v>675</v>
      </c>
      <c r="G44" t="s">
        <v>523</v>
      </c>
      <c r="H44" t="s">
        <v>102</v>
      </c>
      <c r="I44" s="77">
        <v>94491</v>
      </c>
      <c r="J44" s="77">
        <v>306</v>
      </c>
      <c r="K44" s="77">
        <v>0</v>
      </c>
      <c r="L44" s="77">
        <v>289.14246000000003</v>
      </c>
      <c r="M44" s="78">
        <v>1E-4</v>
      </c>
      <c r="N44" s="78">
        <v>1E-3</v>
      </c>
      <c r="O44" s="78">
        <v>2.0000000000000001E-4</v>
      </c>
    </row>
    <row r="45" spans="2:15">
      <c r="B45" t="s">
        <v>676</v>
      </c>
      <c r="C45" t="s">
        <v>677</v>
      </c>
      <c r="D45" t="s">
        <v>100</v>
      </c>
      <c r="E45" t="s">
        <v>123</v>
      </c>
      <c r="F45" t="s">
        <v>678</v>
      </c>
      <c r="G45" t="s">
        <v>485</v>
      </c>
      <c r="H45" t="s">
        <v>102</v>
      </c>
      <c r="I45" s="77">
        <v>108060</v>
      </c>
      <c r="J45" s="77">
        <v>5918</v>
      </c>
      <c r="K45" s="77">
        <v>0</v>
      </c>
      <c r="L45" s="77">
        <v>6394.9907999999996</v>
      </c>
      <c r="M45" s="78">
        <v>1.5E-3</v>
      </c>
      <c r="N45" s="78">
        <v>2.1999999999999999E-2</v>
      </c>
      <c r="O45" s="78">
        <v>3.8999999999999998E-3</v>
      </c>
    </row>
    <row r="46" spans="2:15">
      <c r="B46" t="s">
        <v>679</v>
      </c>
      <c r="C46" t="s">
        <v>680</v>
      </c>
      <c r="D46" t="s">
        <v>100</v>
      </c>
      <c r="E46" t="s">
        <v>123</v>
      </c>
      <c r="F46" t="s">
        <v>531</v>
      </c>
      <c r="G46" t="s">
        <v>434</v>
      </c>
      <c r="H46" t="s">
        <v>102</v>
      </c>
      <c r="I46" s="77">
        <v>39920</v>
      </c>
      <c r="J46" s="77">
        <v>15550</v>
      </c>
      <c r="K46" s="77">
        <v>0</v>
      </c>
      <c r="L46" s="77">
        <v>6207.56</v>
      </c>
      <c r="M46" s="78">
        <v>3.2000000000000002E-3</v>
      </c>
      <c r="N46" s="78">
        <v>2.1399999999999999E-2</v>
      </c>
      <c r="O46" s="78">
        <v>3.7000000000000002E-3</v>
      </c>
    </row>
    <row r="47" spans="2:15">
      <c r="B47" t="s">
        <v>681</v>
      </c>
      <c r="C47" t="s">
        <v>682</v>
      </c>
      <c r="D47" t="s">
        <v>100</v>
      </c>
      <c r="E47" t="s">
        <v>123</v>
      </c>
      <c r="F47" t="s">
        <v>498</v>
      </c>
      <c r="G47" t="s">
        <v>434</v>
      </c>
      <c r="H47" t="s">
        <v>102</v>
      </c>
      <c r="I47" s="77">
        <v>20105</v>
      </c>
      <c r="J47" s="77">
        <v>21860</v>
      </c>
      <c r="K47" s="77">
        <v>0</v>
      </c>
      <c r="L47" s="77">
        <v>4394.9530000000004</v>
      </c>
      <c r="M47" s="78">
        <v>1.1000000000000001E-3</v>
      </c>
      <c r="N47" s="78">
        <v>1.5100000000000001E-2</v>
      </c>
      <c r="O47" s="78">
        <v>2.5999999999999999E-3</v>
      </c>
    </row>
    <row r="48" spans="2:15">
      <c r="B48" t="s">
        <v>683</v>
      </c>
      <c r="C48" t="s">
        <v>684</v>
      </c>
      <c r="D48" t="s">
        <v>100</v>
      </c>
      <c r="E48" t="s">
        <v>123</v>
      </c>
      <c r="F48" t="s">
        <v>685</v>
      </c>
      <c r="G48" t="s">
        <v>434</v>
      </c>
      <c r="H48" t="s">
        <v>102</v>
      </c>
      <c r="I48" s="77">
        <v>456968</v>
      </c>
      <c r="J48" s="77">
        <v>1890</v>
      </c>
      <c r="K48" s="77">
        <v>0</v>
      </c>
      <c r="L48" s="77">
        <v>8636.6952000000001</v>
      </c>
      <c r="M48" s="78">
        <v>7.4000000000000003E-3</v>
      </c>
      <c r="N48" s="78">
        <v>2.9700000000000001E-2</v>
      </c>
      <c r="O48" s="78">
        <v>5.1999999999999998E-3</v>
      </c>
    </row>
    <row r="49" spans="2:15">
      <c r="B49" t="s">
        <v>686</v>
      </c>
      <c r="C49" t="s">
        <v>687</v>
      </c>
      <c r="D49" t="s">
        <v>100</v>
      </c>
      <c r="E49" t="s">
        <v>123</v>
      </c>
      <c r="F49" t="s">
        <v>688</v>
      </c>
      <c r="G49" t="s">
        <v>551</v>
      </c>
      <c r="H49" t="s">
        <v>102</v>
      </c>
      <c r="I49" s="77">
        <v>9032</v>
      </c>
      <c r="J49" s="77">
        <v>18000</v>
      </c>
      <c r="K49" s="77">
        <v>0</v>
      </c>
      <c r="L49" s="77">
        <v>1625.76</v>
      </c>
      <c r="M49" s="78">
        <v>2.9999999999999997E-4</v>
      </c>
      <c r="N49" s="78">
        <v>5.5999999999999999E-3</v>
      </c>
      <c r="O49" s="78">
        <v>1E-3</v>
      </c>
    </row>
    <row r="50" spans="2:15">
      <c r="B50" t="s">
        <v>689</v>
      </c>
      <c r="C50" t="s">
        <v>690</v>
      </c>
      <c r="D50" t="s">
        <v>100</v>
      </c>
      <c r="E50" t="s">
        <v>123</v>
      </c>
      <c r="F50" t="s">
        <v>567</v>
      </c>
      <c r="G50" t="s">
        <v>568</v>
      </c>
      <c r="H50" t="s">
        <v>102</v>
      </c>
      <c r="I50" s="77">
        <v>1152874.3999999999</v>
      </c>
      <c r="J50" s="77">
        <v>118.6</v>
      </c>
      <c r="K50" s="77">
        <v>0</v>
      </c>
      <c r="L50" s="77">
        <v>1367.3090384</v>
      </c>
      <c r="M50" s="78">
        <v>4.0000000000000002E-4</v>
      </c>
      <c r="N50" s="78">
        <v>4.7000000000000002E-3</v>
      </c>
      <c r="O50" s="78">
        <v>8.0000000000000004E-4</v>
      </c>
    </row>
    <row r="51" spans="2:15">
      <c r="B51" t="s">
        <v>691</v>
      </c>
      <c r="C51" t="s">
        <v>692</v>
      </c>
      <c r="D51" t="s">
        <v>100</v>
      </c>
      <c r="E51" t="s">
        <v>123</v>
      </c>
      <c r="F51" t="s">
        <v>693</v>
      </c>
      <c r="G51" t="s">
        <v>421</v>
      </c>
      <c r="H51" t="s">
        <v>102</v>
      </c>
      <c r="I51" s="77">
        <v>123736</v>
      </c>
      <c r="J51" s="77">
        <v>3380</v>
      </c>
      <c r="K51" s="77">
        <v>0</v>
      </c>
      <c r="L51" s="77">
        <v>4182.2767999999996</v>
      </c>
      <c r="M51" s="78">
        <v>2.2000000000000001E-3</v>
      </c>
      <c r="N51" s="78">
        <v>1.44E-2</v>
      </c>
      <c r="O51" s="78">
        <v>2.5000000000000001E-3</v>
      </c>
    </row>
    <row r="52" spans="2:15">
      <c r="B52" t="s">
        <v>694</v>
      </c>
      <c r="C52" t="s">
        <v>695</v>
      </c>
      <c r="D52" t="s">
        <v>100</v>
      </c>
      <c r="E52" t="s">
        <v>123</v>
      </c>
      <c r="F52" t="s">
        <v>475</v>
      </c>
      <c r="G52" t="s">
        <v>421</v>
      </c>
      <c r="H52" t="s">
        <v>102</v>
      </c>
      <c r="I52" s="77">
        <v>42677</v>
      </c>
      <c r="J52" s="77">
        <v>4440</v>
      </c>
      <c r="K52" s="77">
        <v>0</v>
      </c>
      <c r="L52" s="77">
        <v>1894.8588</v>
      </c>
      <c r="M52" s="78">
        <v>5.9999999999999995E-4</v>
      </c>
      <c r="N52" s="78">
        <v>6.4999999999999997E-3</v>
      </c>
      <c r="O52" s="78">
        <v>1.1000000000000001E-3</v>
      </c>
    </row>
    <row r="53" spans="2:15">
      <c r="B53" t="s">
        <v>696</v>
      </c>
      <c r="C53" t="s">
        <v>697</v>
      </c>
      <c r="D53" t="s">
        <v>100</v>
      </c>
      <c r="E53" t="s">
        <v>123</v>
      </c>
      <c r="F53" t="s">
        <v>698</v>
      </c>
      <c r="G53" t="s">
        <v>327</v>
      </c>
      <c r="H53" t="s">
        <v>102</v>
      </c>
      <c r="I53" s="77">
        <v>26145</v>
      </c>
      <c r="J53" s="77">
        <v>1742</v>
      </c>
      <c r="K53" s="77">
        <v>0</v>
      </c>
      <c r="L53" s="77">
        <v>455.44589999999999</v>
      </c>
      <c r="M53" s="78">
        <v>1E-4</v>
      </c>
      <c r="N53" s="78">
        <v>1.6000000000000001E-3</v>
      </c>
      <c r="O53" s="78">
        <v>2.9999999999999997E-4</v>
      </c>
    </row>
    <row r="54" spans="2:15">
      <c r="B54" t="s">
        <v>699</v>
      </c>
      <c r="C54" t="s">
        <v>700</v>
      </c>
      <c r="D54" t="s">
        <v>100</v>
      </c>
      <c r="E54" t="s">
        <v>123</v>
      </c>
      <c r="F54" t="s">
        <v>701</v>
      </c>
      <c r="G54" t="s">
        <v>327</v>
      </c>
      <c r="H54" t="s">
        <v>102</v>
      </c>
      <c r="I54" s="77">
        <v>22256</v>
      </c>
      <c r="J54" s="77">
        <v>9700</v>
      </c>
      <c r="K54" s="77">
        <v>0</v>
      </c>
      <c r="L54" s="77">
        <v>2158.8319999999999</v>
      </c>
      <c r="M54" s="78">
        <v>5.9999999999999995E-4</v>
      </c>
      <c r="N54" s="78">
        <v>7.4000000000000003E-3</v>
      </c>
      <c r="O54" s="78">
        <v>1.2999999999999999E-3</v>
      </c>
    </row>
    <row r="55" spans="2:15">
      <c r="B55" t="s">
        <v>702</v>
      </c>
      <c r="C55" t="s">
        <v>703</v>
      </c>
      <c r="D55" t="s">
        <v>100</v>
      </c>
      <c r="E55" t="s">
        <v>123</v>
      </c>
      <c r="F55" t="s">
        <v>704</v>
      </c>
      <c r="G55" t="s">
        <v>388</v>
      </c>
      <c r="H55" t="s">
        <v>102</v>
      </c>
      <c r="I55" s="77">
        <v>7446</v>
      </c>
      <c r="J55" s="77">
        <v>32200</v>
      </c>
      <c r="K55" s="77">
        <v>0</v>
      </c>
      <c r="L55" s="77">
        <v>2397.6120000000001</v>
      </c>
      <c r="M55" s="78">
        <v>5.0000000000000001E-4</v>
      </c>
      <c r="N55" s="78">
        <v>8.3000000000000001E-3</v>
      </c>
      <c r="O55" s="78">
        <v>1.4E-3</v>
      </c>
    </row>
    <row r="56" spans="2:15">
      <c r="B56" t="s">
        <v>705</v>
      </c>
      <c r="C56" t="s">
        <v>706</v>
      </c>
      <c r="D56" t="s">
        <v>100</v>
      </c>
      <c r="E56" t="s">
        <v>123</v>
      </c>
      <c r="F56" t="s">
        <v>387</v>
      </c>
      <c r="G56" t="s">
        <v>388</v>
      </c>
      <c r="H56" t="s">
        <v>102</v>
      </c>
      <c r="I56" s="77">
        <v>227288</v>
      </c>
      <c r="J56" s="77">
        <v>2029</v>
      </c>
      <c r="K56" s="77">
        <v>0</v>
      </c>
      <c r="L56" s="77">
        <v>4611.6735200000003</v>
      </c>
      <c r="M56" s="78">
        <v>8.0000000000000004E-4</v>
      </c>
      <c r="N56" s="78">
        <v>1.5900000000000001E-2</v>
      </c>
      <c r="O56" s="78">
        <v>2.8E-3</v>
      </c>
    </row>
    <row r="57" spans="2:15">
      <c r="B57" t="s">
        <v>707</v>
      </c>
      <c r="C57" t="s">
        <v>708</v>
      </c>
      <c r="D57" t="s">
        <v>100</v>
      </c>
      <c r="E57" t="s">
        <v>123</v>
      </c>
      <c r="F57" t="s">
        <v>709</v>
      </c>
      <c r="G57" t="s">
        <v>710</v>
      </c>
      <c r="H57" t="s">
        <v>102</v>
      </c>
      <c r="I57" s="77">
        <v>74540</v>
      </c>
      <c r="J57" s="77">
        <v>4892</v>
      </c>
      <c r="K57" s="77">
        <v>0</v>
      </c>
      <c r="L57" s="77">
        <v>3646.4967999999999</v>
      </c>
      <c r="M57" s="78">
        <v>1E-3</v>
      </c>
      <c r="N57" s="78">
        <v>1.26E-2</v>
      </c>
      <c r="O57" s="78">
        <v>2.2000000000000001E-3</v>
      </c>
    </row>
    <row r="58" spans="2:15">
      <c r="B58" t="s">
        <v>711</v>
      </c>
      <c r="C58" t="s">
        <v>712</v>
      </c>
      <c r="D58" t="s">
        <v>100</v>
      </c>
      <c r="E58" t="s">
        <v>123</v>
      </c>
      <c r="F58" t="s">
        <v>713</v>
      </c>
      <c r="G58" t="s">
        <v>710</v>
      </c>
      <c r="H58" t="s">
        <v>102</v>
      </c>
      <c r="I58" s="77">
        <v>16796</v>
      </c>
      <c r="J58" s="77">
        <v>25490</v>
      </c>
      <c r="K58" s="77">
        <v>0</v>
      </c>
      <c r="L58" s="77">
        <v>4281.3004000000001</v>
      </c>
      <c r="M58" s="78">
        <v>1.1000000000000001E-3</v>
      </c>
      <c r="N58" s="78">
        <v>1.47E-2</v>
      </c>
      <c r="O58" s="78">
        <v>2.5999999999999999E-3</v>
      </c>
    </row>
    <row r="59" spans="2:15">
      <c r="B59" t="s">
        <v>714</v>
      </c>
      <c r="C59" t="s">
        <v>715</v>
      </c>
      <c r="D59" t="s">
        <v>100</v>
      </c>
      <c r="E59" t="s">
        <v>123</v>
      </c>
      <c r="F59" t="s">
        <v>716</v>
      </c>
      <c r="G59" t="s">
        <v>467</v>
      </c>
      <c r="H59" t="s">
        <v>102</v>
      </c>
      <c r="I59" s="77">
        <v>219285</v>
      </c>
      <c r="J59" s="77">
        <v>688.3</v>
      </c>
      <c r="K59" s="77">
        <v>0</v>
      </c>
      <c r="L59" s="77">
        <v>1509.338655</v>
      </c>
      <c r="M59" s="78">
        <v>1.1000000000000001E-3</v>
      </c>
      <c r="N59" s="78">
        <v>5.1999999999999998E-3</v>
      </c>
      <c r="O59" s="78">
        <v>8.9999999999999998E-4</v>
      </c>
    </row>
    <row r="60" spans="2:15">
      <c r="B60" t="s">
        <v>717</v>
      </c>
      <c r="C60" t="s">
        <v>718</v>
      </c>
      <c r="D60" t="s">
        <v>100</v>
      </c>
      <c r="E60" t="s">
        <v>123</v>
      </c>
      <c r="F60" t="s">
        <v>466</v>
      </c>
      <c r="G60" t="s">
        <v>467</v>
      </c>
      <c r="H60" t="s">
        <v>102</v>
      </c>
      <c r="I60" s="77">
        <v>114681.27</v>
      </c>
      <c r="J60" s="77">
        <v>1022</v>
      </c>
      <c r="K60" s="77">
        <v>0</v>
      </c>
      <c r="L60" s="77">
        <v>1172.0425794</v>
      </c>
      <c r="M60" s="78">
        <v>5.9999999999999995E-4</v>
      </c>
      <c r="N60" s="78">
        <v>4.0000000000000001E-3</v>
      </c>
      <c r="O60" s="78">
        <v>6.9999999999999999E-4</v>
      </c>
    </row>
    <row r="61" spans="2:15">
      <c r="B61" t="s">
        <v>719</v>
      </c>
      <c r="C61" t="s">
        <v>720</v>
      </c>
      <c r="D61" t="s">
        <v>100</v>
      </c>
      <c r="E61" t="s">
        <v>123</v>
      </c>
      <c r="F61" t="s">
        <v>721</v>
      </c>
      <c r="G61" t="s">
        <v>132</v>
      </c>
      <c r="H61" t="s">
        <v>102</v>
      </c>
      <c r="I61" s="77">
        <v>77207</v>
      </c>
      <c r="J61" s="77">
        <v>1846</v>
      </c>
      <c r="K61" s="77">
        <v>0</v>
      </c>
      <c r="L61" s="77">
        <v>1425.2412200000001</v>
      </c>
      <c r="M61" s="78">
        <v>5.0000000000000001E-4</v>
      </c>
      <c r="N61" s="78">
        <v>4.8999999999999998E-3</v>
      </c>
      <c r="O61" s="78">
        <v>8.9999999999999998E-4</v>
      </c>
    </row>
    <row r="62" spans="2:15">
      <c r="B62" t="s">
        <v>722</v>
      </c>
      <c r="C62" t="s">
        <v>723</v>
      </c>
      <c r="D62" t="s">
        <v>100</v>
      </c>
      <c r="E62" t="s">
        <v>123</v>
      </c>
      <c r="F62" t="s">
        <v>510</v>
      </c>
      <c r="G62" t="s">
        <v>132</v>
      </c>
      <c r="H62" t="s">
        <v>102</v>
      </c>
      <c r="I62" s="77">
        <v>46554</v>
      </c>
      <c r="J62" s="77">
        <v>2549</v>
      </c>
      <c r="K62" s="77">
        <v>0</v>
      </c>
      <c r="L62" s="77">
        <v>1186.66146</v>
      </c>
      <c r="M62" s="78">
        <v>2.0000000000000001E-4</v>
      </c>
      <c r="N62" s="78">
        <v>4.1000000000000003E-3</v>
      </c>
      <c r="O62" s="78">
        <v>6.9999999999999999E-4</v>
      </c>
    </row>
    <row r="63" spans="2:15">
      <c r="B63" s="79" t="s">
        <v>724</v>
      </c>
      <c r="E63" s="16"/>
      <c r="F63" s="16"/>
      <c r="G63" s="16"/>
      <c r="I63" s="81">
        <v>15158307</v>
      </c>
      <c r="K63" s="81">
        <v>0</v>
      </c>
      <c r="L63" s="81">
        <v>31954.212597999998</v>
      </c>
      <c r="N63" s="80">
        <v>0.11</v>
      </c>
      <c r="O63" s="80">
        <v>1.9199999999999998E-2</v>
      </c>
    </row>
    <row r="64" spans="2:15">
      <c r="B64" t="s">
        <v>725</v>
      </c>
      <c r="C64" t="s">
        <v>726</v>
      </c>
      <c r="D64" t="s">
        <v>100</v>
      </c>
      <c r="E64" t="s">
        <v>123</v>
      </c>
      <c r="F64" t="s">
        <v>727</v>
      </c>
      <c r="G64" t="s">
        <v>551</v>
      </c>
      <c r="H64" t="s">
        <v>102</v>
      </c>
      <c r="I64" s="77">
        <v>84000</v>
      </c>
      <c r="J64" s="77">
        <v>9900</v>
      </c>
      <c r="K64" s="77">
        <v>0</v>
      </c>
      <c r="L64" s="77">
        <v>8316</v>
      </c>
      <c r="M64" s="78">
        <v>2.1000000000000001E-2</v>
      </c>
      <c r="N64" s="78">
        <v>2.86E-2</v>
      </c>
      <c r="O64" s="78">
        <v>5.0000000000000001E-3</v>
      </c>
    </row>
    <row r="65" spans="2:15">
      <c r="B65" t="s">
        <v>728</v>
      </c>
      <c r="C65" t="s">
        <v>729</v>
      </c>
      <c r="D65" t="s">
        <v>100</v>
      </c>
      <c r="E65" t="s">
        <v>123</v>
      </c>
      <c r="F65" t="s">
        <v>730</v>
      </c>
      <c r="G65" t="s">
        <v>551</v>
      </c>
      <c r="H65" t="s">
        <v>102</v>
      </c>
      <c r="I65" s="77">
        <v>1591056</v>
      </c>
      <c r="J65" s="77">
        <v>486.3</v>
      </c>
      <c r="K65" s="77">
        <v>0</v>
      </c>
      <c r="L65" s="77">
        <v>7737.3053280000004</v>
      </c>
      <c r="M65" s="78">
        <v>1.04E-2</v>
      </c>
      <c r="N65" s="78">
        <v>2.6599999999999999E-2</v>
      </c>
      <c r="O65" s="78">
        <v>4.7000000000000002E-3</v>
      </c>
    </row>
    <row r="66" spans="2:15">
      <c r="B66" t="s">
        <v>731</v>
      </c>
      <c r="C66" t="s">
        <v>732</v>
      </c>
      <c r="D66" t="s">
        <v>100</v>
      </c>
      <c r="E66" t="s">
        <v>123</v>
      </c>
      <c r="F66" t="s">
        <v>733</v>
      </c>
      <c r="G66" t="s">
        <v>734</v>
      </c>
      <c r="H66" t="s">
        <v>102</v>
      </c>
      <c r="I66" s="77">
        <v>215700</v>
      </c>
      <c r="J66" s="77">
        <v>142.1</v>
      </c>
      <c r="K66" s="77">
        <v>0</v>
      </c>
      <c r="L66" s="77">
        <v>306.50970000000001</v>
      </c>
      <c r="M66" s="78">
        <v>5.3499999999999999E-2</v>
      </c>
      <c r="N66" s="78">
        <v>1.1000000000000001E-3</v>
      </c>
      <c r="O66" s="78">
        <v>2.0000000000000001E-4</v>
      </c>
    </row>
    <row r="67" spans="2:15">
      <c r="B67" t="s">
        <v>735</v>
      </c>
      <c r="C67" t="s">
        <v>736</v>
      </c>
      <c r="D67" t="s">
        <v>100</v>
      </c>
      <c r="E67" t="s">
        <v>123</v>
      </c>
      <c r="F67" t="s">
        <v>737</v>
      </c>
      <c r="G67" t="s">
        <v>327</v>
      </c>
      <c r="H67" t="s">
        <v>102</v>
      </c>
      <c r="I67" s="77">
        <v>973665</v>
      </c>
      <c r="J67" s="77">
        <v>495.1</v>
      </c>
      <c r="K67" s="77">
        <v>0</v>
      </c>
      <c r="L67" s="77">
        <v>4820.6154150000002</v>
      </c>
      <c r="M67" s="78">
        <v>7.4000000000000003E-3</v>
      </c>
      <c r="N67" s="78">
        <v>1.66E-2</v>
      </c>
      <c r="O67" s="78">
        <v>2.8999999999999998E-3</v>
      </c>
    </row>
    <row r="68" spans="2:15">
      <c r="B68" t="s">
        <v>738</v>
      </c>
      <c r="C68" t="s">
        <v>739</v>
      </c>
      <c r="D68" t="s">
        <v>100</v>
      </c>
      <c r="E68" t="s">
        <v>123</v>
      </c>
      <c r="F68" t="s">
        <v>740</v>
      </c>
      <c r="G68" t="s">
        <v>125</v>
      </c>
      <c r="H68" t="s">
        <v>102</v>
      </c>
      <c r="I68" s="77">
        <v>75037</v>
      </c>
      <c r="J68" s="77">
        <v>174.8</v>
      </c>
      <c r="K68" s="77">
        <v>0</v>
      </c>
      <c r="L68" s="77">
        <v>131.16467599999999</v>
      </c>
      <c r="M68" s="78">
        <v>6.9999999999999999E-4</v>
      </c>
      <c r="N68" s="78">
        <v>5.0000000000000001E-4</v>
      </c>
      <c r="O68" s="78">
        <v>1E-4</v>
      </c>
    </row>
    <row r="69" spans="2:15">
      <c r="B69" t="s">
        <v>741</v>
      </c>
      <c r="C69" t="s">
        <v>742</v>
      </c>
      <c r="D69" t="s">
        <v>100</v>
      </c>
      <c r="E69" t="s">
        <v>123</v>
      </c>
      <c r="F69" t="s">
        <v>743</v>
      </c>
      <c r="G69" t="s">
        <v>388</v>
      </c>
      <c r="H69" t="s">
        <v>102</v>
      </c>
      <c r="I69" s="77">
        <v>12218849</v>
      </c>
      <c r="J69" s="77">
        <v>87.1</v>
      </c>
      <c r="K69" s="77">
        <v>0</v>
      </c>
      <c r="L69" s="77">
        <v>10642.617479</v>
      </c>
      <c r="M69" s="78">
        <v>6.9900000000000004E-2</v>
      </c>
      <c r="N69" s="78">
        <v>3.6600000000000001E-2</v>
      </c>
      <c r="O69" s="78">
        <v>6.4000000000000003E-3</v>
      </c>
    </row>
    <row r="70" spans="2:15">
      <c r="B70" s="79" t="s">
        <v>744</v>
      </c>
      <c r="E70" s="16"/>
      <c r="F70" s="16"/>
      <c r="G70" s="16"/>
      <c r="I70" s="81">
        <v>0</v>
      </c>
      <c r="K70" s="81">
        <v>0</v>
      </c>
      <c r="L70" s="81">
        <v>0</v>
      </c>
      <c r="N70" s="80">
        <v>0</v>
      </c>
      <c r="O70" s="80">
        <v>0</v>
      </c>
    </row>
    <row r="71" spans="2:15">
      <c r="B71" t="s">
        <v>234</v>
      </c>
      <c r="C71" t="s">
        <v>234</v>
      </c>
      <c r="E71" s="16"/>
      <c r="F71" s="16"/>
      <c r="G71" t="s">
        <v>234</v>
      </c>
      <c r="H71" t="s">
        <v>234</v>
      </c>
      <c r="I71" s="77">
        <v>0</v>
      </c>
      <c r="J71" s="77">
        <v>0</v>
      </c>
      <c r="L71" s="77">
        <v>0</v>
      </c>
      <c r="M71" s="78">
        <v>0</v>
      </c>
      <c r="N71" s="78">
        <v>0</v>
      </c>
      <c r="O71" s="78">
        <v>0</v>
      </c>
    </row>
    <row r="72" spans="2:15">
      <c r="B72" s="79" t="s">
        <v>238</v>
      </c>
      <c r="E72" s="16"/>
      <c r="F72" s="16"/>
      <c r="G72" s="16"/>
      <c r="I72" s="81">
        <v>3866211</v>
      </c>
      <c r="K72" s="81">
        <v>13.14875</v>
      </c>
      <c r="L72" s="81">
        <v>53437.388118892399</v>
      </c>
      <c r="N72" s="80">
        <v>0.18390000000000001</v>
      </c>
      <c r="O72" s="80">
        <v>3.2199999999999999E-2</v>
      </c>
    </row>
    <row r="73" spans="2:15">
      <c r="B73" s="79" t="s">
        <v>308</v>
      </c>
      <c r="E73" s="16"/>
      <c r="F73" s="16"/>
      <c r="G73" s="16"/>
      <c r="I73" s="81">
        <v>3593024</v>
      </c>
      <c r="K73" s="81">
        <v>0</v>
      </c>
      <c r="L73" s="81">
        <v>8237.7797528123992</v>
      </c>
      <c r="N73" s="80">
        <v>2.8400000000000002E-2</v>
      </c>
      <c r="O73" s="80">
        <v>5.0000000000000001E-3</v>
      </c>
    </row>
    <row r="74" spans="2:15">
      <c r="B74" t="s">
        <v>745</v>
      </c>
      <c r="C74" t="s">
        <v>746</v>
      </c>
      <c r="D74" t="s">
        <v>747</v>
      </c>
      <c r="E74" t="s">
        <v>579</v>
      </c>
      <c r="F74" t="s">
        <v>748</v>
      </c>
      <c r="G74" t="s">
        <v>749</v>
      </c>
      <c r="H74" t="s">
        <v>106</v>
      </c>
      <c r="I74" s="77">
        <v>27983</v>
      </c>
      <c r="J74" s="77">
        <v>2530</v>
      </c>
      <c r="K74" s="77">
        <v>0</v>
      </c>
      <c r="L74" s="77">
        <v>2491.3460780999999</v>
      </c>
      <c r="M74" s="78">
        <v>5.9999999999999995E-4</v>
      </c>
      <c r="N74" s="78">
        <v>8.6E-3</v>
      </c>
      <c r="O74" s="78">
        <v>1.5E-3</v>
      </c>
    </row>
    <row r="75" spans="2:15">
      <c r="B75" t="s">
        <v>750</v>
      </c>
      <c r="C75" t="s">
        <v>751</v>
      </c>
      <c r="D75" t="s">
        <v>747</v>
      </c>
      <c r="E75" t="s">
        <v>579</v>
      </c>
      <c r="F75" t="s">
        <v>752</v>
      </c>
      <c r="G75" t="s">
        <v>749</v>
      </c>
      <c r="H75" t="s">
        <v>106</v>
      </c>
      <c r="I75" s="77">
        <v>3483208</v>
      </c>
      <c r="J75" s="77">
        <v>38.869999999999997</v>
      </c>
      <c r="K75" s="77">
        <v>0</v>
      </c>
      <c r="L75" s="77">
        <v>4764.4548596424002</v>
      </c>
      <c r="M75" s="78">
        <v>1.4500000000000001E-2</v>
      </c>
      <c r="N75" s="78">
        <v>1.6400000000000001E-2</v>
      </c>
      <c r="O75" s="78">
        <v>2.8999999999999998E-3</v>
      </c>
    </row>
    <row r="76" spans="2:15">
      <c r="B76" t="s">
        <v>753</v>
      </c>
      <c r="C76" t="s">
        <v>754</v>
      </c>
      <c r="D76" t="s">
        <v>747</v>
      </c>
      <c r="E76" t="s">
        <v>579</v>
      </c>
      <c r="F76" t="s">
        <v>755</v>
      </c>
      <c r="G76" t="s">
        <v>756</v>
      </c>
      <c r="H76" t="s">
        <v>106</v>
      </c>
      <c r="I76" s="77">
        <v>81833</v>
      </c>
      <c r="J76" s="77">
        <v>341</v>
      </c>
      <c r="K76" s="77">
        <v>0</v>
      </c>
      <c r="L76" s="77">
        <v>981.97881507</v>
      </c>
      <c r="M76" s="78">
        <v>1.2999999999999999E-3</v>
      </c>
      <c r="N76" s="78">
        <v>3.3999999999999998E-3</v>
      </c>
      <c r="O76" s="78">
        <v>5.9999999999999995E-4</v>
      </c>
    </row>
    <row r="77" spans="2:15">
      <c r="B77" s="79" t="s">
        <v>309</v>
      </c>
      <c r="E77" s="16"/>
      <c r="F77" s="16"/>
      <c r="G77" s="16"/>
      <c r="I77" s="81">
        <v>273187</v>
      </c>
      <c r="K77" s="81">
        <v>13.14875</v>
      </c>
      <c r="L77" s="81">
        <v>45199.60836608</v>
      </c>
      <c r="N77" s="80">
        <v>0.15559999999999999</v>
      </c>
      <c r="O77" s="80">
        <v>2.7199999999999998E-2</v>
      </c>
    </row>
    <row r="78" spans="2:15">
      <c r="B78" t="s">
        <v>757</v>
      </c>
      <c r="C78" t="s">
        <v>758</v>
      </c>
      <c r="D78" t="s">
        <v>747</v>
      </c>
      <c r="E78" t="s">
        <v>579</v>
      </c>
      <c r="F78" t="s">
        <v>759</v>
      </c>
      <c r="G78" t="s">
        <v>760</v>
      </c>
      <c r="H78" t="s">
        <v>106</v>
      </c>
      <c r="I78" s="77">
        <v>193111</v>
      </c>
      <c r="J78" s="77">
        <v>1278</v>
      </c>
      <c r="K78" s="77">
        <v>0</v>
      </c>
      <c r="L78" s="77">
        <v>8684.7462430199994</v>
      </c>
      <c r="M78" s="78">
        <v>6.9999999999999999E-4</v>
      </c>
      <c r="N78" s="78">
        <v>2.9899999999999999E-2</v>
      </c>
      <c r="O78" s="78">
        <v>5.1999999999999998E-3</v>
      </c>
    </row>
    <row r="79" spans="2:15">
      <c r="B79" t="s">
        <v>761</v>
      </c>
      <c r="C79" t="s">
        <v>762</v>
      </c>
      <c r="D79" t="s">
        <v>578</v>
      </c>
      <c r="E79" t="s">
        <v>579</v>
      </c>
      <c r="F79" t="s">
        <v>763</v>
      </c>
      <c r="G79" t="s">
        <v>764</v>
      </c>
      <c r="H79" t="s">
        <v>106</v>
      </c>
      <c r="I79" s="77">
        <v>21731</v>
      </c>
      <c r="J79" s="77">
        <v>8873</v>
      </c>
      <c r="K79" s="77">
        <v>0</v>
      </c>
      <c r="L79" s="77">
        <v>6785.3063459699997</v>
      </c>
      <c r="M79" s="78">
        <v>0</v>
      </c>
      <c r="N79" s="78">
        <v>2.3400000000000001E-2</v>
      </c>
      <c r="O79" s="78">
        <v>4.1000000000000003E-3</v>
      </c>
    </row>
    <row r="80" spans="2:15">
      <c r="B80" t="s">
        <v>765</v>
      </c>
      <c r="C80" t="s">
        <v>766</v>
      </c>
      <c r="D80" t="s">
        <v>100</v>
      </c>
      <c r="E80" t="s">
        <v>579</v>
      </c>
      <c r="F80" t="s">
        <v>767</v>
      </c>
      <c r="G80" t="s">
        <v>764</v>
      </c>
      <c r="H80" t="s">
        <v>106</v>
      </c>
      <c r="I80" s="77">
        <v>14939</v>
      </c>
      <c r="J80" s="77">
        <v>12034</v>
      </c>
      <c r="K80" s="77">
        <v>0</v>
      </c>
      <c r="L80" s="77">
        <v>6326.3148359400002</v>
      </c>
      <c r="M80" s="78">
        <v>0</v>
      </c>
      <c r="N80" s="78">
        <v>2.18E-2</v>
      </c>
      <c r="O80" s="78">
        <v>3.8E-3</v>
      </c>
    </row>
    <row r="81" spans="2:15">
      <c r="B81" t="s">
        <v>768</v>
      </c>
      <c r="C81" t="s">
        <v>769</v>
      </c>
      <c r="D81" t="s">
        <v>578</v>
      </c>
      <c r="E81" t="s">
        <v>579</v>
      </c>
      <c r="F81" t="s">
        <v>770</v>
      </c>
      <c r="G81" t="s">
        <v>588</v>
      </c>
      <c r="H81" t="s">
        <v>106</v>
      </c>
      <c r="I81" s="77">
        <v>4086</v>
      </c>
      <c r="J81" s="77">
        <v>14614</v>
      </c>
      <c r="K81" s="77">
        <v>0</v>
      </c>
      <c r="L81" s="77">
        <v>2101.2935727600002</v>
      </c>
      <c r="M81" s="78">
        <v>0</v>
      </c>
      <c r="N81" s="78">
        <v>7.1999999999999998E-3</v>
      </c>
      <c r="O81" s="78">
        <v>1.2999999999999999E-3</v>
      </c>
    </row>
    <row r="82" spans="2:15">
      <c r="B82" t="s">
        <v>771</v>
      </c>
      <c r="C82" t="s">
        <v>772</v>
      </c>
      <c r="D82" t="s">
        <v>578</v>
      </c>
      <c r="E82" t="s">
        <v>579</v>
      </c>
      <c r="F82" t="s">
        <v>773</v>
      </c>
      <c r="G82" t="s">
        <v>588</v>
      </c>
      <c r="H82" t="s">
        <v>106</v>
      </c>
      <c r="I82" s="77">
        <v>13218</v>
      </c>
      <c r="J82" s="77">
        <v>7449</v>
      </c>
      <c r="K82" s="77">
        <v>13.14875</v>
      </c>
      <c r="L82" s="77">
        <v>3477.98718758</v>
      </c>
      <c r="M82" s="78">
        <v>0</v>
      </c>
      <c r="N82" s="78">
        <v>1.2E-2</v>
      </c>
      <c r="O82" s="78">
        <v>2.0999999999999999E-3</v>
      </c>
    </row>
    <row r="83" spans="2:15">
      <c r="B83" t="s">
        <v>774</v>
      </c>
      <c r="C83" t="s">
        <v>775</v>
      </c>
      <c r="D83" t="s">
        <v>578</v>
      </c>
      <c r="E83" t="s">
        <v>579</v>
      </c>
      <c r="F83" t="s">
        <v>776</v>
      </c>
      <c r="G83" t="s">
        <v>749</v>
      </c>
      <c r="H83" t="s">
        <v>106</v>
      </c>
      <c r="I83" s="77">
        <v>8295</v>
      </c>
      <c r="J83" s="77">
        <v>8400</v>
      </c>
      <c r="K83" s="77">
        <v>0</v>
      </c>
      <c r="L83" s="77">
        <v>2451.9688200000001</v>
      </c>
      <c r="M83" s="78">
        <v>0</v>
      </c>
      <c r="N83" s="78">
        <v>8.3999999999999995E-3</v>
      </c>
      <c r="O83" s="78">
        <v>1.5E-3</v>
      </c>
    </row>
    <row r="84" spans="2:15">
      <c r="B84" t="s">
        <v>777</v>
      </c>
      <c r="C84" t="s">
        <v>778</v>
      </c>
      <c r="D84" t="s">
        <v>578</v>
      </c>
      <c r="E84" t="s">
        <v>579</v>
      </c>
      <c r="F84" t="s">
        <v>779</v>
      </c>
      <c r="G84" t="s">
        <v>749</v>
      </c>
      <c r="H84" t="s">
        <v>106</v>
      </c>
      <c r="I84" s="77">
        <v>8839</v>
      </c>
      <c r="J84" s="77">
        <v>23982</v>
      </c>
      <c r="K84" s="77">
        <v>0</v>
      </c>
      <c r="L84" s="77">
        <v>7459.4670406200003</v>
      </c>
      <c r="M84" s="78">
        <v>0</v>
      </c>
      <c r="N84" s="78">
        <v>2.5700000000000001E-2</v>
      </c>
      <c r="O84" s="78">
        <v>4.4999999999999997E-3</v>
      </c>
    </row>
    <row r="85" spans="2:15">
      <c r="B85" t="s">
        <v>780</v>
      </c>
      <c r="C85" t="s">
        <v>781</v>
      </c>
      <c r="D85" t="s">
        <v>578</v>
      </c>
      <c r="E85" t="s">
        <v>579</v>
      </c>
      <c r="F85" t="s">
        <v>782</v>
      </c>
      <c r="G85" t="s">
        <v>756</v>
      </c>
      <c r="H85" t="s">
        <v>106</v>
      </c>
      <c r="I85" s="77">
        <v>7857</v>
      </c>
      <c r="J85" s="77">
        <v>12993</v>
      </c>
      <c r="K85" s="77">
        <v>0</v>
      </c>
      <c r="L85" s="77">
        <v>3592.4063751899998</v>
      </c>
      <c r="M85" s="78">
        <v>0</v>
      </c>
      <c r="N85" s="78">
        <v>1.24E-2</v>
      </c>
      <c r="O85" s="78">
        <v>2.2000000000000001E-3</v>
      </c>
    </row>
    <row r="86" spans="2:15">
      <c r="B86" t="s">
        <v>783</v>
      </c>
      <c r="C86" t="s">
        <v>784</v>
      </c>
      <c r="D86" t="s">
        <v>785</v>
      </c>
      <c r="E86" t="s">
        <v>579</v>
      </c>
      <c r="F86" t="s">
        <v>786</v>
      </c>
      <c r="G86" t="s">
        <v>756</v>
      </c>
      <c r="H86" t="s">
        <v>106</v>
      </c>
      <c r="I86" s="77">
        <v>1111</v>
      </c>
      <c r="J86" s="77">
        <v>110500</v>
      </c>
      <c r="K86" s="77">
        <v>0</v>
      </c>
      <c r="L86" s="77">
        <v>4320.117945</v>
      </c>
      <c r="M86" s="78">
        <v>0</v>
      </c>
      <c r="N86" s="78">
        <v>1.49E-2</v>
      </c>
      <c r="O86" s="78">
        <v>2.5999999999999999E-3</v>
      </c>
    </row>
    <row r="87" spans="2:15">
      <c r="B87" t="s">
        <v>240</v>
      </c>
      <c r="E87" s="16"/>
      <c r="F87" s="16"/>
      <c r="G87" s="16"/>
    </row>
    <row r="88" spans="2:15">
      <c r="B88" t="s">
        <v>302</v>
      </c>
      <c r="E88" s="16"/>
      <c r="F88" s="16"/>
      <c r="G88" s="16"/>
    </row>
    <row r="89" spans="2:15">
      <c r="B89" t="s">
        <v>303</v>
      </c>
      <c r="E89" s="16"/>
      <c r="F89" s="16"/>
      <c r="G89" s="16"/>
    </row>
    <row r="90" spans="2:15">
      <c r="B90" t="s">
        <v>304</v>
      </c>
      <c r="E90" s="16"/>
      <c r="F90" s="16"/>
      <c r="G90" s="16"/>
    </row>
    <row r="91" spans="2:15">
      <c r="B91" t="s">
        <v>305</v>
      </c>
      <c r="E91" s="16"/>
      <c r="F91" s="16"/>
      <c r="G91" s="16"/>
    </row>
    <row r="92" spans="2:15">
      <c r="E92" s="16"/>
      <c r="F92" s="16"/>
      <c r="G92" s="16"/>
    </row>
    <row r="93" spans="2:15">
      <c r="E93" s="16"/>
      <c r="F93" s="16"/>
      <c r="G93" s="16"/>
    </row>
    <row r="94" spans="2:15">
      <c r="E94" s="16"/>
      <c r="F94" s="16"/>
      <c r="G94" s="16"/>
    </row>
    <row r="95" spans="2:15">
      <c r="E95" s="16"/>
      <c r="F95" s="16"/>
      <c r="G95" s="16"/>
    </row>
    <row r="96" spans="2:15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  <c r="C2" t="s">
        <v>198</v>
      </c>
    </row>
    <row r="3" spans="2:63">
      <c r="B3" s="2" t="s">
        <v>2</v>
      </c>
      <c r="C3" t="s">
        <v>199</v>
      </c>
    </row>
    <row r="4" spans="2:63">
      <c r="B4" s="2" t="s">
        <v>3</v>
      </c>
      <c r="C4" t="s">
        <v>200</v>
      </c>
    </row>
    <row r="6" spans="2:63" ht="26.25" customHeight="1">
      <c r="B6" s="106" t="s">
        <v>68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8"/>
      <c r="BK6" s="19"/>
    </row>
    <row r="7" spans="2:63" ht="26.25" customHeight="1">
      <c r="B7" s="106" t="s">
        <v>194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8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3154813</v>
      </c>
      <c r="I11" s="7"/>
      <c r="J11" s="75">
        <v>28.66751</v>
      </c>
      <c r="K11" s="75">
        <v>115470.45099093999</v>
      </c>
      <c r="L11" s="7"/>
      <c r="M11" s="76">
        <v>1</v>
      </c>
      <c r="N11" s="76">
        <v>6.9500000000000006E-2</v>
      </c>
      <c r="O11" s="35"/>
      <c r="BH11" s="16"/>
      <c r="BI11" s="19"/>
      <c r="BK11" s="16"/>
    </row>
    <row r="12" spans="2:63">
      <c r="B12" s="79" t="s">
        <v>204</v>
      </c>
      <c r="D12" s="16"/>
      <c r="E12" s="16"/>
      <c r="F12" s="16"/>
      <c r="G12" s="16"/>
      <c r="H12" s="81">
        <v>2686382</v>
      </c>
      <c r="J12" s="81">
        <v>0</v>
      </c>
      <c r="K12" s="81">
        <v>27044.005331299999</v>
      </c>
      <c r="M12" s="80">
        <v>0.23419999999999999</v>
      </c>
      <c r="N12" s="80">
        <v>1.6299999999999999E-2</v>
      </c>
    </row>
    <row r="13" spans="2:63">
      <c r="B13" s="79" t="s">
        <v>787</v>
      </c>
      <c r="D13" s="16"/>
      <c r="E13" s="16"/>
      <c r="F13" s="16"/>
      <c r="G13" s="16"/>
      <c r="H13" s="81">
        <v>451772</v>
      </c>
      <c r="J13" s="81">
        <v>0</v>
      </c>
      <c r="K13" s="81">
        <v>10596.58324</v>
      </c>
      <c r="M13" s="80">
        <v>9.1800000000000007E-2</v>
      </c>
      <c r="N13" s="80">
        <v>6.4000000000000003E-3</v>
      </c>
    </row>
    <row r="14" spans="2:63">
      <c r="B14" t="s">
        <v>788</v>
      </c>
      <c r="C14" t="s">
        <v>789</v>
      </c>
      <c r="D14" t="s">
        <v>100</v>
      </c>
      <c r="E14" t="s">
        <v>790</v>
      </c>
      <c r="F14" t="s">
        <v>791</v>
      </c>
      <c r="G14" t="s">
        <v>102</v>
      </c>
      <c r="H14" s="77">
        <v>166657</v>
      </c>
      <c r="I14" s="77">
        <v>1202</v>
      </c>
      <c r="J14" s="77">
        <v>0</v>
      </c>
      <c r="K14" s="77">
        <v>2003.21714</v>
      </c>
      <c r="L14" s="78">
        <v>5.5999999999999999E-3</v>
      </c>
      <c r="M14" s="78">
        <v>1.7299999999999999E-2</v>
      </c>
      <c r="N14" s="78">
        <v>1.1999999999999999E-3</v>
      </c>
    </row>
    <row r="15" spans="2:63">
      <c r="B15" t="s">
        <v>792</v>
      </c>
      <c r="C15" t="s">
        <v>793</v>
      </c>
      <c r="D15" t="s">
        <v>100</v>
      </c>
      <c r="E15" t="s">
        <v>794</v>
      </c>
      <c r="F15" t="s">
        <v>791</v>
      </c>
      <c r="G15" t="s">
        <v>102</v>
      </c>
      <c r="H15" s="77">
        <v>285115</v>
      </c>
      <c r="I15" s="77">
        <v>3014</v>
      </c>
      <c r="J15" s="77">
        <v>0</v>
      </c>
      <c r="K15" s="77">
        <v>8593.3660999999993</v>
      </c>
      <c r="L15" s="78">
        <v>1.1999999999999999E-3</v>
      </c>
      <c r="M15" s="78">
        <v>7.4399999999999994E-2</v>
      </c>
      <c r="N15" s="78">
        <v>5.1999999999999998E-3</v>
      </c>
    </row>
    <row r="16" spans="2:63">
      <c r="B16" s="79" t="s">
        <v>795</v>
      </c>
      <c r="D16" s="16"/>
      <c r="E16" s="16"/>
      <c r="F16" s="16"/>
      <c r="G16" s="16"/>
      <c r="H16" s="81">
        <v>149279</v>
      </c>
      <c r="J16" s="81">
        <v>0</v>
      </c>
      <c r="K16" s="81">
        <v>9435.9136699999999</v>
      </c>
      <c r="M16" s="80">
        <v>8.1699999999999995E-2</v>
      </c>
      <c r="N16" s="80">
        <v>5.7000000000000002E-3</v>
      </c>
    </row>
    <row r="17" spans="2:14">
      <c r="B17" t="s">
        <v>796</v>
      </c>
      <c r="C17" t="s">
        <v>797</v>
      </c>
      <c r="D17" t="s">
        <v>100</v>
      </c>
      <c r="E17" t="s">
        <v>798</v>
      </c>
      <c r="F17" t="s">
        <v>791</v>
      </c>
      <c r="G17" t="s">
        <v>102</v>
      </c>
      <c r="H17" s="77">
        <v>22818</v>
      </c>
      <c r="I17" s="77">
        <v>12450</v>
      </c>
      <c r="J17" s="77">
        <v>0</v>
      </c>
      <c r="K17" s="77">
        <v>2840.8409999999999</v>
      </c>
      <c r="L17" s="78">
        <v>1E-3</v>
      </c>
      <c r="M17" s="78">
        <v>2.46E-2</v>
      </c>
      <c r="N17" s="78">
        <v>1.6999999999999999E-3</v>
      </c>
    </row>
    <row r="18" spans="2:14">
      <c r="B18" t="s">
        <v>799</v>
      </c>
      <c r="C18" t="s">
        <v>800</v>
      </c>
      <c r="D18" t="s">
        <v>100</v>
      </c>
      <c r="E18" t="s">
        <v>801</v>
      </c>
      <c r="F18" t="s">
        <v>791</v>
      </c>
      <c r="G18" t="s">
        <v>102</v>
      </c>
      <c r="H18" s="77">
        <v>91591</v>
      </c>
      <c r="I18" s="77">
        <v>5597</v>
      </c>
      <c r="J18" s="77">
        <v>0</v>
      </c>
      <c r="K18" s="77">
        <v>5126.3482700000004</v>
      </c>
      <c r="L18" s="78">
        <v>9.5999999999999992E-3</v>
      </c>
      <c r="M18" s="78">
        <v>4.4400000000000002E-2</v>
      </c>
      <c r="N18" s="78">
        <v>3.0999999999999999E-3</v>
      </c>
    </row>
    <row r="19" spans="2:14">
      <c r="B19" t="s">
        <v>802</v>
      </c>
      <c r="C19" t="s">
        <v>803</v>
      </c>
      <c r="D19" t="s">
        <v>100</v>
      </c>
      <c r="E19" t="s">
        <v>801</v>
      </c>
      <c r="F19" t="s">
        <v>791</v>
      </c>
      <c r="G19" t="s">
        <v>102</v>
      </c>
      <c r="H19" s="77">
        <v>34870</v>
      </c>
      <c r="I19" s="77">
        <v>4212</v>
      </c>
      <c r="J19" s="77">
        <v>0</v>
      </c>
      <c r="K19" s="77">
        <v>1468.7244000000001</v>
      </c>
      <c r="L19" s="78">
        <v>0.01</v>
      </c>
      <c r="M19" s="78">
        <v>1.2699999999999999E-2</v>
      </c>
      <c r="N19" s="78">
        <v>8.9999999999999998E-4</v>
      </c>
    </row>
    <row r="20" spans="2:14">
      <c r="B20" s="79" t="s">
        <v>804</v>
      </c>
      <c r="D20" s="16"/>
      <c r="E20" s="16"/>
      <c r="F20" s="16"/>
      <c r="G20" s="16"/>
      <c r="H20" s="81">
        <v>2085331</v>
      </c>
      <c r="J20" s="81">
        <v>0</v>
      </c>
      <c r="K20" s="81">
        <v>7011.5084213</v>
      </c>
      <c r="M20" s="80">
        <v>6.0699999999999997E-2</v>
      </c>
      <c r="N20" s="80">
        <v>4.1999999999999997E-3</v>
      </c>
    </row>
    <row r="21" spans="2:14">
      <c r="B21" t="s">
        <v>805</v>
      </c>
      <c r="C21" t="s">
        <v>806</v>
      </c>
      <c r="D21" t="s">
        <v>100</v>
      </c>
      <c r="E21" t="s">
        <v>798</v>
      </c>
      <c r="F21" t="s">
        <v>807</v>
      </c>
      <c r="G21" t="s">
        <v>102</v>
      </c>
      <c r="H21" s="77">
        <v>2085331</v>
      </c>
      <c r="I21" s="77">
        <v>336.23</v>
      </c>
      <c r="J21" s="77">
        <v>0</v>
      </c>
      <c r="K21" s="77">
        <v>7011.5084213</v>
      </c>
      <c r="L21" s="78">
        <v>1.5E-3</v>
      </c>
      <c r="M21" s="78">
        <v>6.0699999999999997E-2</v>
      </c>
      <c r="N21" s="78">
        <v>4.1999999999999997E-3</v>
      </c>
    </row>
    <row r="22" spans="2:14">
      <c r="B22" s="79" t="s">
        <v>808</v>
      </c>
      <c r="D22" s="16"/>
      <c r="E22" s="16"/>
      <c r="F22" s="16"/>
      <c r="G22" s="16"/>
      <c r="H22" s="81">
        <v>0</v>
      </c>
      <c r="J22" s="81">
        <v>0</v>
      </c>
      <c r="K22" s="81">
        <v>0</v>
      </c>
      <c r="M22" s="80">
        <v>0</v>
      </c>
      <c r="N22" s="80">
        <v>0</v>
      </c>
    </row>
    <row r="23" spans="2:14">
      <c r="B23" t="s">
        <v>234</v>
      </c>
      <c r="C23" t="s">
        <v>234</v>
      </c>
      <c r="D23" s="16"/>
      <c r="E23" s="16"/>
      <c r="F23" t="s">
        <v>234</v>
      </c>
      <c r="G23" t="s">
        <v>234</v>
      </c>
      <c r="H23" s="77">
        <v>0</v>
      </c>
      <c r="I23" s="77">
        <v>0</v>
      </c>
      <c r="K23" s="77">
        <v>0</v>
      </c>
      <c r="L23" s="78">
        <v>0</v>
      </c>
      <c r="M23" s="78">
        <v>0</v>
      </c>
      <c r="N23" s="78">
        <v>0</v>
      </c>
    </row>
    <row r="24" spans="2:14">
      <c r="B24" s="79" t="s">
        <v>575</v>
      </c>
      <c r="D24" s="16"/>
      <c r="E24" s="16"/>
      <c r="F24" s="16"/>
      <c r="G24" s="16"/>
      <c r="H24" s="81">
        <v>0</v>
      </c>
      <c r="J24" s="81">
        <v>0</v>
      </c>
      <c r="K24" s="81">
        <v>0</v>
      </c>
      <c r="M24" s="80">
        <v>0</v>
      </c>
      <c r="N24" s="80">
        <v>0</v>
      </c>
    </row>
    <row r="25" spans="2:14">
      <c r="B25" t="s">
        <v>234</v>
      </c>
      <c r="C25" t="s">
        <v>234</v>
      </c>
      <c r="D25" s="16"/>
      <c r="E25" s="16"/>
      <c r="F25" t="s">
        <v>234</v>
      </c>
      <c r="G25" t="s">
        <v>234</v>
      </c>
      <c r="H25" s="77">
        <v>0</v>
      </c>
      <c r="I25" s="77">
        <v>0</v>
      </c>
      <c r="K25" s="77">
        <v>0</v>
      </c>
      <c r="L25" s="78">
        <v>0</v>
      </c>
      <c r="M25" s="78">
        <v>0</v>
      </c>
      <c r="N25" s="78">
        <v>0</v>
      </c>
    </row>
    <row r="26" spans="2:14">
      <c r="B26" s="79" t="s">
        <v>809</v>
      </c>
      <c r="D26" s="16"/>
      <c r="E26" s="16"/>
      <c r="F26" s="16"/>
      <c r="G26" s="16"/>
      <c r="H26" s="81">
        <v>0</v>
      </c>
      <c r="J26" s="81">
        <v>0</v>
      </c>
      <c r="K26" s="81">
        <v>0</v>
      </c>
      <c r="M26" s="80">
        <v>0</v>
      </c>
      <c r="N26" s="80">
        <v>0</v>
      </c>
    </row>
    <row r="27" spans="2:14">
      <c r="B27" t="s">
        <v>234</v>
      </c>
      <c r="C27" t="s">
        <v>234</v>
      </c>
      <c r="D27" s="16"/>
      <c r="E27" s="16"/>
      <c r="F27" t="s">
        <v>234</v>
      </c>
      <c r="G27" t="s">
        <v>234</v>
      </c>
      <c r="H27" s="77">
        <v>0</v>
      </c>
      <c r="I27" s="77">
        <v>0</v>
      </c>
      <c r="K27" s="77">
        <v>0</v>
      </c>
      <c r="L27" s="78">
        <v>0</v>
      </c>
      <c r="M27" s="78">
        <v>0</v>
      </c>
      <c r="N27" s="78">
        <v>0</v>
      </c>
    </row>
    <row r="28" spans="2:14">
      <c r="B28" s="79" t="s">
        <v>238</v>
      </c>
      <c r="D28" s="16"/>
      <c r="E28" s="16"/>
      <c r="F28" s="16"/>
      <c r="G28" s="16"/>
      <c r="H28" s="81">
        <v>468431</v>
      </c>
      <c r="J28" s="81">
        <v>28.66751</v>
      </c>
      <c r="K28" s="81">
        <v>88426.445659639998</v>
      </c>
      <c r="M28" s="80">
        <v>0.76580000000000004</v>
      </c>
      <c r="N28" s="80">
        <v>5.33E-2</v>
      </c>
    </row>
    <row r="29" spans="2:14">
      <c r="B29" s="79" t="s">
        <v>810</v>
      </c>
      <c r="D29" s="16"/>
      <c r="E29" s="16"/>
      <c r="F29" s="16"/>
      <c r="G29" s="16"/>
      <c r="H29" s="81">
        <v>408177</v>
      </c>
      <c r="J29" s="81">
        <v>28.66751</v>
      </c>
      <c r="K29" s="81">
        <v>66071.719384459997</v>
      </c>
      <c r="M29" s="80">
        <v>0.57220000000000004</v>
      </c>
      <c r="N29" s="80">
        <v>3.9800000000000002E-2</v>
      </c>
    </row>
    <row r="30" spans="2:14">
      <c r="B30" t="s">
        <v>811</v>
      </c>
      <c r="C30" t="s">
        <v>812</v>
      </c>
      <c r="D30" t="s">
        <v>578</v>
      </c>
      <c r="E30" t="s">
        <v>813</v>
      </c>
      <c r="F30" t="s">
        <v>791</v>
      </c>
      <c r="G30" t="s">
        <v>106</v>
      </c>
      <c r="H30" s="77">
        <v>21751</v>
      </c>
      <c r="I30" s="77">
        <v>3124</v>
      </c>
      <c r="J30" s="77">
        <v>0</v>
      </c>
      <c r="K30" s="77">
        <v>2391.16486356</v>
      </c>
      <c r="L30" s="78">
        <v>0</v>
      </c>
      <c r="M30" s="78">
        <v>2.07E-2</v>
      </c>
      <c r="N30" s="78">
        <v>1.4E-3</v>
      </c>
    </row>
    <row r="31" spans="2:14">
      <c r="B31" t="s">
        <v>814</v>
      </c>
      <c r="C31" t="s">
        <v>815</v>
      </c>
      <c r="D31" t="s">
        <v>578</v>
      </c>
      <c r="E31" t="s">
        <v>816</v>
      </c>
      <c r="F31" t="s">
        <v>791</v>
      </c>
      <c r="G31" t="s">
        <v>106</v>
      </c>
      <c r="H31" s="77">
        <v>12215</v>
      </c>
      <c r="I31" s="77">
        <v>5648</v>
      </c>
      <c r="J31" s="77">
        <v>0</v>
      </c>
      <c r="K31" s="77">
        <v>2427.7693608</v>
      </c>
      <c r="L31" s="78">
        <v>0</v>
      </c>
      <c r="M31" s="78">
        <v>2.1000000000000001E-2</v>
      </c>
      <c r="N31" s="78">
        <v>1.5E-3</v>
      </c>
    </row>
    <row r="32" spans="2:14">
      <c r="B32" t="s">
        <v>817</v>
      </c>
      <c r="C32" t="s">
        <v>818</v>
      </c>
      <c r="D32" t="s">
        <v>578</v>
      </c>
      <c r="E32" t="s">
        <v>819</v>
      </c>
      <c r="F32" t="s">
        <v>791</v>
      </c>
      <c r="G32" t="s">
        <v>106</v>
      </c>
      <c r="H32" s="77">
        <v>11577</v>
      </c>
      <c r="I32" s="77">
        <v>14125</v>
      </c>
      <c r="J32" s="77">
        <v>0</v>
      </c>
      <c r="K32" s="77">
        <v>5754.4491487499999</v>
      </c>
      <c r="L32" s="78">
        <v>0</v>
      </c>
      <c r="M32" s="78">
        <v>4.9799999999999997E-2</v>
      </c>
      <c r="N32" s="78">
        <v>3.5000000000000001E-3</v>
      </c>
    </row>
    <row r="33" spans="2:14">
      <c r="B33" t="s">
        <v>820</v>
      </c>
      <c r="C33" t="s">
        <v>821</v>
      </c>
      <c r="D33" t="s">
        <v>747</v>
      </c>
      <c r="E33" t="s">
        <v>822</v>
      </c>
      <c r="F33" t="s">
        <v>791</v>
      </c>
      <c r="G33" t="s">
        <v>106</v>
      </c>
      <c r="H33" s="77">
        <v>127318</v>
      </c>
      <c r="I33" s="77">
        <v>5162</v>
      </c>
      <c r="J33" s="77">
        <v>0</v>
      </c>
      <c r="K33" s="77">
        <v>23127.414008039999</v>
      </c>
      <c r="L33" s="78">
        <v>1E-4</v>
      </c>
      <c r="M33" s="78">
        <v>0.20030000000000001</v>
      </c>
      <c r="N33" s="78">
        <v>1.3899999999999999E-2</v>
      </c>
    </row>
    <row r="34" spans="2:14">
      <c r="B34" t="s">
        <v>823</v>
      </c>
      <c r="C34" t="s">
        <v>824</v>
      </c>
      <c r="D34" t="s">
        <v>123</v>
      </c>
      <c r="E34" t="s">
        <v>825</v>
      </c>
      <c r="F34" t="s">
        <v>791</v>
      </c>
      <c r="G34" t="s">
        <v>106</v>
      </c>
      <c r="H34" s="77">
        <v>14634</v>
      </c>
      <c r="I34" s="77">
        <v>2830</v>
      </c>
      <c r="J34" s="77">
        <v>0</v>
      </c>
      <c r="K34" s="77">
        <v>1457.3664017999999</v>
      </c>
      <c r="L34" s="78">
        <v>0</v>
      </c>
      <c r="M34" s="78">
        <v>1.26E-2</v>
      </c>
      <c r="N34" s="78">
        <v>8.9999999999999998E-4</v>
      </c>
    </row>
    <row r="35" spans="2:14">
      <c r="B35" t="s">
        <v>826</v>
      </c>
      <c r="C35" t="s">
        <v>827</v>
      </c>
      <c r="D35" t="s">
        <v>578</v>
      </c>
      <c r="E35" t="s">
        <v>825</v>
      </c>
      <c r="F35" t="s">
        <v>791</v>
      </c>
      <c r="G35" t="s">
        <v>106</v>
      </c>
      <c r="H35" s="77">
        <v>47572</v>
      </c>
      <c r="I35" s="77">
        <v>5444</v>
      </c>
      <c r="J35" s="77">
        <v>0</v>
      </c>
      <c r="K35" s="77">
        <v>9113.5754539200007</v>
      </c>
      <c r="L35" s="78">
        <v>0</v>
      </c>
      <c r="M35" s="78">
        <v>7.8899999999999998E-2</v>
      </c>
      <c r="N35" s="78">
        <v>5.4999999999999997E-3</v>
      </c>
    </row>
    <row r="36" spans="2:14">
      <c r="B36" t="s">
        <v>828</v>
      </c>
      <c r="C36" t="s">
        <v>829</v>
      </c>
      <c r="D36" t="s">
        <v>578</v>
      </c>
      <c r="E36" t="s">
        <v>830</v>
      </c>
      <c r="F36" t="s">
        <v>791</v>
      </c>
      <c r="G36" t="s">
        <v>106</v>
      </c>
      <c r="H36" s="77">
        <v>101879</v>
      </c>
      <c r="I36" s="77">
        <v>1708</v>
      </c>
      <c r="J36" s="77">
        <v>0</v>
      </c>
      <c r="K36" s="77">
        <v>6123.3883930800002</v>
      </c>
      <c r="L36" s="78">
        <v>1E-4</v>
      </c>
      <c r="M36" s="78">
        <v>5.2999999999999999E-2</v>
      </c>
      <c r="N36" s="78">
        <v>3.7000000000000002E-3</v>
      </c>
    </row>
    <row r="37" spans="2:14">
      <c r="B37" t="s">
        <v>831</v>
      </c>
      <c r="C37" t="s">
        <v>832</v>
      </c>
      <c r="D37" t="s">
        <v>578</v>
      </c>
      <c r="E37" t="s">
        <v>833</v>
      </c>
      <c r="F37" t="s">
        <v>791</v>
      </c>
      <c r="G37" t="s">
        <v>106</v>
      </c>
      <c r="H37" s="77">
        <v>6075</v>
      </c>
      <c r="I37" s="77">
        <v>38243</v>
      </c>
      <c r="J37" s="77">
        <v>28.66751</v>
      </c>
      <c r="K37" s="77">
        <v>8204.2273677499998</v>
      </c>
      <c r="L37" s="78">
        <v>0</v>
      </c>
      <c r="M37" s="78">
        <v>7.1099999999999997E-2</v>
      </c>
      <c r="N37" s="78">
        <v>4.8999999999999998E-3</v>
      </c>
    </row>
    <row r="38" spans="2:14">
      <c r="B38" t="s">
        <v>834</v>
      </c>
      <c r="C38" t="s">
        <v>835</v>
      </c>
      <c r="D38" t="s">
        <v>578</v>
      </c>
      <c r="E38" t="s">
        <v>836</v>
      </c>
      <c r="F38" t="s">
        <v>791</v>
      </c>
      <c r="G38" t="s">
        <v>106</v>
      </c>
      <c r="H38" s="77">
        <v>65156</v>
      </c>
      <c r="I38" s="77">
        <v>3259</v>
      </c>
      <c r="J38" s="77">
        <v>0</v>
      </c>
      <c r="K38" s="77">
        <v>7472.3643867600003</v>
      </c>
      <c r="L38" s="78">
        <v>1E-4</v>
      </c>
      <c r="M38" s="78">
        <v>6.4699999999999994E-2</v>
      </c>
      <c r="N38" s="78">
        <v>4.4999999999999997E-3</v>
      </c>
    </row>
    <row r="39" spans="2:14">
      <c r="B39" s="79" t="s">
        <v>837</v>
      </c>
      <c r="D39" s="16"/>
      <c r="E39" s="16"/>
      <c r="F39" s="16"/>
      <c r="G39" s="16"/>
      <c r="H39" s="81">
        <v>60254</v>
      </c>
      <c r="J39" s="81">
        <v>0</v>
      </c>
      <c r="K39" s="81">
        <v>22354.726275180001</v>
      </c>
      <c r="M39" s="80">
        <v>0.19359999999999999</v>
      </c>
      <c r="N39" s="80">
        <v>1.35E-2</v>
      </c>
    </row>
    <row r="40" spans="2:14">
      <c r="B40" t="s">
        <v>838</v>
      </c>
      <c r="C40" t="s">
        <v>839</v>
      </c>
      <c r="D40" t="s">
        <v>578</v>
      </c>
      <c r="E40" t="s">
        <v>825</v>
      </c>
      <c r="F40" t="s">
        <v>807</v>
      </c>
      <c r="G40" t="s">
        <v>106</v>
      </c>
      <c r="H40" s="77">
        <v>60254</v>
      </c>
      <c r="I40" s="77">
        <v>10543</v>
      </c>
      <c r="J40" s="77">
        <v>0</v>
      </c>
      <c r="K40" s="77">
        <v>22354.726275180001</v>
      </c>
      <c r="L40" s="78">
        <v>0</v>
      </c>
      <c r="M40" s="78">
        <v>0.19359999999999999</v>
      </c>
      <c r="N40" s="78">
        <v>1.35E-2</v>
      </c>
    </row>
    <row r="41" spans="2:14">
      <c r="B41" s="79" t="s">
        <v>575</v>
      </c>
      <c r="D41" s="16"/>
      <c r="E41" s="16"/>
      <c r="F41" s="16"/>
      <c r="G41" s="16"/>
      <c r="H41" s="81">
        <v>0</v>
      </c>
      <c r="J41" s="81">
        <v>0</v>
      </c>
      <c r="K41" s="81">
        <v>0</v>
      </c>
      <c r="M41" s="80">
        <v>0</v>
      </c>
      <c r="N41" s="80">
        <v>0</v>
      </c>
    </row>
    <row r="42" spans="2:14">
      <c r="B42" t="s">
        <v>234</v>
      </c>
      <c r="C42" t="s">
        <v>234</v>
      </c>
      <c r="D42" s="16"/>
      <c r="E42" s="16"/>
      <c r="F42" t="s">
        <v>234</v>
      </c>
      <c r="G42" t="s">
        <v>234</v>
      </c>
      <c r="H42" s="77">
        <v>0</v>
      </c>
      <c r="I42" s="77">
        <v>0</v>
      </c>
      <c r="K42" s="77">
        <v>0</v>
      </c>
      <c r="L42" s="78">
        <v>0</v>
      </c>
      <c r="M42" s="78">
        <v>0</v>
      </c>
      <c r="N42" s="78">
        <v>0</v>
      </c>
    </row>
    <row r="43" spans="2:14">
      <c r="B43" s="79" t="s">
        <v>809</v>
      </c>
      <c r="D43" s="16"/>
      <c r="E43" s="16"/>
      <c r="F43" s="16"/>
      <c r="G43" s="16"/>
      <c r="H43" s="81">
        <v>0</v>
      </c>
      <c r="J43" s="81">
        <v>0</v>
      </c>
      <c r="K43" s="81">
        <v>0</v>
      </c>
      <c r="M43" s="80">
        <v>0</v>
      </c>
      <c r="N43" s="80">
        <v>0</v>
      </c>
    </row>
    <row r="44" spans="2:14">
      <c r="B44" t="s">
        <v>234</v>
      </c>
      <c r="C44" t="s">
        <v>234</v>
      </c>
      <c r="D44" s="16"/>
      <c r="E44" s="16"/>
      <c r="F44" t="s">
        <v>234</v>
      </c>
      <c r="G44" t="s">
        <v>234</v>
      </c>
      <c r="H44" s="77">
        <v>0</v>
      </c>
      <c r="I44" s="77">
        <v>0</v>
      </c>
      <c r="K44" s="77">
        <v>0</v>
      </c>
      <c r="L44" s="78">
        <v>0</v>
      </c>
      <c r="M44" s="78">
        <v>0</v>
      </c>
      <c r="N44" s="78">
        <v>0</v>
      </c>
    </row>
    <row r="45" spans="2:14">
      <c r="B45" t="s">
        <v>240</v>
      </c>
      <c r="D45" s="16"/>
      <c r="E45" s="16"/>
      <c r="F45" s="16"/>
      <c r="G45" s="16"/>
    </row>
    <row r="46" spans="2:14">
      <c r="B46" t="s">
        <v>302</v>
      </c>
      <c r="D46" s="16"/>
      <c r="E46" s="16"/>
      <c r="F46" s="16"/>
      <c r="G46" s="16"/>
    </row>
    <row r="47" spans="2:14">
      <c r="B47" t="s">
        <v>303</v>
      </c>
      <c r="D47" s="16"/>
      <c r="E47" s="16"/>
      <c r="F47" s="16"/>
      <c r="G47" s="16"/>
    </row>
    <row r="48" spans="2:14">
      <c r="B48" t="s">
        <v>304</v>
      </c>
      <c r="D48" s="16"/>
      <c r="E48" s="16"/>
      <c r="F48" s="16"/>
      <c r="G48" s="16"/>
    </row>
    <row r="49" spans="2:7">
      <c r="B49" t="s">
        <v>305</v>
      </c>
      <c r="D49" s="16"/>
      <c r="E49" s="16"/>
      <c r="F49" s="16"/>
      <c r="G49" s="16"/>
    </row>
    <row r="50" spans="2:7">
      <c r="D50" s="16"/>
      <c r="E50" s="16"/>
      <c r="F50" s="16"/>
      <c r="G50" s="16"/>
    </row>
    <row r="51" spans="2:7">
      <c r="D51" s="16"/>
      <c r="E51" s="16"/>
      <c r="F51" s="16"/>
      <c r="G51" s="16"/>
    </row>
    <row r="52" spans="2:7">
      <c r="D52" s="16"/>
      <c r="E52" s="16"/>
      <c r="F52" s="16"/>
      <c r="G52" s="16"/>
    </row>
    <row r="53" spans="2:7">
      <c r="D53" s="16"/>
      <c r="E53" s="16"/>
      <c r="F53" s="16"/>
      <c r="G53" s="16"/>
    </row>
    <row r="54" spans="2:7">
      <c r="D54" s="16"/>
      <c r="E54" s="16"/>
      <c r="F54" s="16"/>
      <c r="G54" s="16"/>
    </row>
    <row r="55" spans="2:7">
      <c r="D55" s="16"/>
      <c r="E55" s="16"/>
      <c r="F55" s="16"/>
      <c r="G55" s="16"/>
    </row>
    <row r="56" spans="2:7">
      <c r="D56" s="16"/>
      <c r="E56" s="16"/>
      <c r="F56" s="16"/>
      <c r="G56" s="16"/>
    </row>
    <row r="57" spans="2:7">
      <c r="D57" s="16"/>
      <c r="E57" s="16"/>
      <c r="F57" s="16"/>
      <c r="G57" s="16"/>
    </row>
    <row r="58" spans="2:7">
      <c r="D58" s="16"/>
      <c r="E58" s="16"/>
      <c r="F58" s="16"/>
      <c r="G58" s="16"/>
    </row>
    <row r="59" spans="2:7">
      <c r="D59" s="16"/>
      <c r="E59" s="16"/>
      <c r="F59" s="16"/>
      <c r="G59" s="16"/>
    </row>
    <row r="60" spans="2:7">
      <c r="D60" s="16"/>
      <c r="E60" s="16"/>
      <c r="F60" s="16"/>
      <c r="G60" s="16"/>
    </row>
    <row r="61" spans="2:7">
      <c r="D61" s="16"/>
      <c r="E61" s="16"/>
      <c r="F61" s="16"/>
      <c r="G61" s="16"/>
    </row>
    <row r="62" spans="2:7">
      <c r="D62" s="16"/>
      <c r="E62" s="16"/>
      <c r="F62" s="16"/>
      <c r="G62" s="16"/>
    </row>
    <row r="63" spans="2:7">
      <c r="D63" s="16"/>
      <c r="E63" s="16"/>
      <c r="F63" s="16"/>
      <c r="G63" s="16"/>
    </row>
    <row r="64" spans="2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199</v>
      </c>
    </row>
    <row r="4" spans="2:65">
      <c r="B4" s="2" t="s">
        <v>3</v>
      </c>
      <c r="C4" t="s">
        <v>200</v>
      </c>
    </row>
    <row r="6" spans="2:65" ht="26.25" customHeight="1">
      <c r="B6" s="106" t="s">
        <v>68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8"/>
    </row>
    <row r="7" spans="2:65" ht="26.25" customHeight="1">
      <c r="B7" s="106" t="s">
        <v>93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8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6554891.4100000001</v>
      </c>
      <c r="K11" s="7"/>
      <c r="L11" s="75">
        <v>16682.996263084999</v>
      </c>
      <c r="M11" s="7"/>
      <c r="N11" s="76">
        <v>1</v>
      </c>
      <c r="O11" s="76">
        <v>0.01</v>
      </c>
      <c r="P11" s="35"/>
      <c r="BG11" s="16"/>
      <c r="BH11" s="19"/>
      <c r="BI11" s="16"/>
      <c r="BM11" s="16"/>
    </row>
    <row r="12" spans="2:65">
      <c r="B12" s="79" t="s">
        <v>204</v>
      </c>
      <c r="C12" s="16"/>
      <c r="D12" s="16"/>
      <c r="E12" s="16"/>
      <c r="J12" s="81">
        <v>6535746.4100000001</v>
      </c>
      <c r="L12" s="81">
        <v>4516.2007693100004</v>
      </c>
      <c r="N12" s="80">
        <v>0.2707</v>
      </c>
      <c r="O12" s="80">
        <v>2.7000000000000001E-3</v>
      </c>
    </row>
    <row r="13" spans="2:65">
      <c r="B13" s="79" t="s">
        <v>840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234</v>
      </c>
      <c r="C14" t="s">
        <v>234</v>
      </c>
      <c r="D14" s="16"/>
      <c r="E14" s="16"/>
      <c r="F14" t="s">
        <v>234</v>
      </c>
      <c r="G14" t="s">
        <v>234</v>
      </c>
      <c r="I14" t="s">
        <v>234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841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234</v>
      </c>
      <c r="C16" t="s">
        <v>234</v>
      </c>
      <c r="D16" s="16"/>
      <c r="E16" s="16"/>
      <c r="F16" t="s">
        <v>234</v>
      </c>
      <c r="G16" t="s">
        <v>234</v>
      </c>
      <c r="I16" t="s">
        <v>234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6535746.4100000001</v>
      </c>
      <c r="L17" s="81">
        <v>4516.2007693100004</v>
      </c>
      <c r="N17" s="80">
        <v>0.2707</v>
      </c>
      <c r="O17" s="80">
        <v>2.7000000000000001E-3</v>
      </c>
    </row>
    <row r="18" spans="2:15">
      <c r="B18" t="s">
        <v>842</v>
      </c>
      <c r="C18" t="s">
        <v>843</v>
      </c>
      <c r="D18" t="s">
        <v>100</v>
      </c>
      <c r="E18" t="s">
        <v>844</v>
      </c>
      <c r="F18" t="s">
        <v>791</v>
      </c>
      <c r="G18" t="s">
        <v>353</v>
      </c>
      <c r="H18" t="s">
        <v>210</v>
      </c>
      <c r="I18" t="s">
        <v>102</v>
      </c>
      <c r="J18" s="77">
        <v>6535746.4100000001</v>
      </c>
      <c r="K18" s="77">
        <v>69.099999999999994</v>
      </c>
      <c r="L18" s="77">
        <v>4516.2007693100004</v>
      </c>
      <c r="M18" s="78">
        <v>1.8599999999999998E-2</v>
      </c>
      <c r="N18" s="78">
        <v>0.2707</v>
      </c>
      <c r="O18" s="78">
        <v>2.7000000000000001E-3</v>
      </c>
    </row>
    <row r="19" spans="2:15">
      <c r="B19" s="79" t="s">
        <v>575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234</v>
      </c>
      <c r="C20" t="s">
        <v>234</v>
      </c>
      <c r="D20" s="16"/>
      <c r="E20" s="16"/>
      <c r="F20" t="s">
        <v>234</v>
      </c>
      <c r="G20" t="s">
        <v>234</v>
      </c>
      <c r="I20" t="s">
        <v>234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238</v>
      </c>
      <c r="C21" s="16"/>
      <c r="D21" s="16"/>
      <c r="E21" s="16"/>
      <c r="J21" s="81">
        <v>19145</v>
      </c>
      <c r="L21" s="81">
        <v>12166.795493775</v>
      </c>
      <c r="N21" s="80">
        <v>0.72929999999999995</v>
      </c>
      <c r="O21" s="80">
        <v>7.3000000000000001E-3</v>
      </c>
    </row>
    <row r="22" spans="2:15">
      <c r="B22" s="79" t="s">
        <v>840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234</v>
      </c>
      <c r="C23" t="s">
        <v>234</v>
      </c>
      <c r="D23" s="16"/>
      <c r="E23" s="16"/>
      <c r="F23" t="s">
        <v>234</v>
      </c>
      <c r="G23" t="s">
        <v>234</v>
      </c>
      <c r="I23" t="s">
        <v>234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841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234</v>
      </c>
      <c r="C25" t="s">
        <v>234</v>
      </c>
      <c r="D25" s="16"/>
      <c r="E25" s="16"/>
      <c r="F25" t="s">
        <v>234</v>
      </c>
      <c r="G25" t="s">
        <v>234</v>
      </c>
      <c r="I25" t="s">
        <v>234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19145</v>
      </c>
      <c r="L26" s="81">
        <v>12166.795493775</v>
      </c>
      <c r="N26" s="80">
        <v>0.72929999999999995</v>
      </c>
      <c r="O26" s="80">
        <v>7.3000000000000001E-3</v>
      </c>
    </row>
    <row r="27" spans="2:15">
      <c r="B27" t="s">
        <v>845</v>
      </c>
      <c r="C27" t="s">
        <v>846</v>
      </c>
      <c r="D27" t="s">
        <v>123</v>
      </c>
      <c r="E27" t="s">
        <v>847</v>
      </c>
      <c r="F27" t="s">
        <v>791</v>
      </c>
      <c r="G27" t="s">
        <v>234</v>
      </c>
      <c r="H27" t="s">
        <v>848</v>
      </c>
      <c r="I27" t="s">
        <v>106</v>
      </c>
      <c r="J27" s="77">
        <v>15018</v>
      </c>
      <c r="K27" s="77">
        <v>18311</v>
      </c>
      <c r="L27" s="77">
        <v>9677.0599036200001</v>
      </c>
      <c r="M27" s="78">
        <v>0</v>
      </c>
      <c r="N27" s="78">
        <v>0.58009999999999995</v>
      </c>
      <c r="O27" s="78">
        <v>5.7999999999999996E-3</v>
      </c>
    </row>
    <row r="28" spans="2:15">
      <c r="B28" t="s">
        <v>849</v>
      </c>
      <c r="C28" t="s">
        <v>850</v>
      </c>
      <c r="D28" t="s">
        <v>123</v>
      </c>
      <c r="E28" t="s">
        <v>851</v>
      </c>
      <c r="F28" t="s">
        <v>791</v>
      </c>
      <c r="G28" t="s">
        <v>234</v>
      </c>
      <c r="H28" t="s">
        <v>848</v>
      </c>
      <c r="I28" t="s">
        <v>106</v>
      </c>
      <c r="J28" s="77">
        <v>4127</v>
      </c>
      <c r="K28" s="77">
        <v>17143.5</v>
      </c>
      <c r="L28" s="77">
        <v>2489.735590155</v>
      </c>
      <c r="M28" s="78">
        <v>0</v>
      </c>
      <c r="N28" s="78">
        <v>0.1492</v>
      </c>
      <c r="O28" s="78">
        <v>1.5E-3</v>
      </c>
    </row>
    <row r="29" spans="2:15">
      <c r="B29" s="79" t="s">
        <v>575</v>
      </c>
      <c r="C29" s="16"/>
      <c r="D29" s="16"/>
      <c r="E29" s="16"/>
      <c r="J29" s="81">
        <v>0</v>
      </c>
      <c r="L29" s="81">
        <v>0</v>
      </c>
      <c r="N29" s="80">
        <v>0</v>
      </c>
      <c r="O29" s="80">
        <v>0</v>
      </c>
    </row>
    <row r="30" spans="2:15">
      <c r="B30" t="s">
        <v>234</v>
      </c>
      <c r="C30" t="s">
        <v>234</v>
      </c>
      <c r="D30" s="16"/>
      <c r="E30" s="16"/>
      <c r="F30" t="s">
        <v>234</v>
      </c>
      <c r="G30" t="s">
        <v>234</v>
      </c>
      <c r="I30" t="s">
        <v>234</v>
      </c>
      <c r="J30" s="77">
        <v>0</v>
      </c>
      <c r="K30" s="77">
        <v>0</v>
      </c>
      <c r="L30" s="77">
        <v>0</v>
      </c>
      <c r="M30" s="78">
        <v>0</v>
      </c>
      <c r="N30" s="78">
        <v>0</v>
      </c>
      <c r="O30" s="78">
        <v>0</v>
      </c>
    </row>
    <row r="31" spans="2:15">
      <c r="B31" t="s">
        <v>240</v>
      </c>
      <c r="C31" s="16"/>
      <c r="D31" s="16"/>
      <c r="E31" s="16"/>
    </row>
    <row r="32" spans="2:15">
      <c r="B32" t="s">
        <v>302</v>
      </c>
      <c r="C32" s="16"/>
      <c r="D32" s="16"/>
      <c r="E32" s="16"/>
    </row>
    <row r="33" spans="2:5">
      <c r="B33" t="s">
        <v>303</v>
      </c>
      <c r="C33" s="16"/>
      <c r="D33" s="16"/>
      <c r="E33" s="16"/>
    </row>
    <row r="34" spans="2:5">
      <c r="B34" t="s">
        <v>304</v>
      </c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199</v>
      </c>
    </row>
    <row r="4" spans="2:60">
      <c r="B4" s="2" t="s">
        <v>3</v>
      </c>
      <c r="C4" t="s">
        <v>200</v>
      </c>
    </row>
    <row r="6" spans="2:60" ht="26.25" customHeight="1">
      <c r="B6" s="106" t="s">
        <v>68</v>
      </c>
      <c r="C6" s="107"/>
      <c r="D6" s="107"/>
      <c r="E6" s="107"/>
      <c r="F6" s="107"/>
      <c r="G6" s="107"/>
      <c r="H6" s="107"/>
      <c r="I6" s="107"/>
      <c r="J6" s="107"/>
      <c r="K6" s="107"/>
      <c r="L6" s="108"/>
    </row>
    <row r="7" spans="2:60" ht="26.25" customHeight="1">
      <c r="B7" s="106" t="s">
        <v>95</v>
      </c>
      <c r="C7" s="107"/>
      <c r="D7" s="107"/>
      <c r="E7" s="107"/>
      <c r="F7" s="107"/>
      <c r="G7" s="107"/>
      <c r="H7" s="107"/>
      <c r="I7" s="107"/>
      <c r="J7" s="107"/>
      <c r="K7" s="107"/>
      <c r="L7" s="108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42000</v>
      </c>
      <c r="H11" s="7"/>
      <c r="I11" s="75">
        <v>806.4</v>
      </c>
      <c r="J11" s="25"/>
      <c r="K11" s="76">
        <v>1</v>
      </c>
      <c r="L11" s="76">
        <v>5.0000000000000001E-4</v>
      </c>
      <c r="BC11" s="16"/>
      <c r="BD11" s="19"/>
      <c r="BE11" s="16"/>
      <c r="BG11" s="16"/>
    </row>
    <row r="12" spans="2:60">
      <c r="B12" s="79" t="s">
        <v>204</v>
      </c>
      <c r="D12" s="16"/>
      <c r="E12" s="16"/>
      <c r="G12" s="81">
        <v>42000</v>
      </c>
      <c r="I12" s="81">
        <v>806.4</v>
      </c>
      <c r="K12" s="80">
        <v>1</v>
      </c>
      <c r="L12" s="80">
        <v>5.0000000000000001E-4</v>
      </c>
    </row>
    <row r="13" spans="2:60">
      <c r="B13" s="79" t="s">
        <v>852</v>
      </c>
      <c r="D13" s="16"/>
      <c r="E13" s="16"/>
      <c r="G13" s="81">
        <v>42000</v>
      </c>
      <c r="I13" s="81">
        <v>806.4</v>
      </c>
      <c r="K13" s="80">
        <v>1</v>
      </c>
      <c r="L13" s="80">
        <v>5.0000000000000001E-4</v>
      </c>
    </row>
    <row r="14" spans="2:60">
      <c r="B14" t="s">
        <v>853</v>
      </c>
      <c r="C14" t="s">
        <v>854</v>
      </c>
      <c r="D14" t="s">
        <v>100</v>
      </c>
      <c r="E14" t="s">
        <v>551</v>
      </c>
      <c r="F14" t="s">
        <v>102</v>
      </c>
      <c r="G14" s="77">
        <v>42000</v>
      </c>
      <c r="H14" s="77">
        <v>1920</v>
      </c>
      <c r="I14" s="77">
        <v>806.4</v>
      </c>
      <c r="J14" s="78">
        <v>2.1000000000000001E-2</v>
      </c>
      <c r="K14" s="78">
        <v>1</v>
      </c>
      <c r="L14" s="78">
        <v>5.0000000000000001E-4</v>
      </c>
    </row>
    <row r="15" spans="2:60">
      <c r="B15" s="79" t="s">
        <v>238</v>
      </c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0">
      <c r="B16" s="79" t="s">
        <v>855</v>
      </c>
      <c r="D16" s="16"/>
      <c r="E16" s="16"/>
      <c r="G16" s="81">
        <v>0</v>
      </c>
      <c r="I16" s="81">
        <v>0</v>
      </c>
      <c r="K16" s="80">
        <v>0</v>
      </c>
      <c r="L16" s="80">
        <v>0</v>
      </c>
    </row>
    <row r="17" spans="2:12">
      <c r="B17" t="s">
        <v>234</v>
      </c>
      <c r="C17" t="s">
        <v>234</v>
      </c>
      <c r="D17" s="16"/>
      <c r="E17" t="s">
        <v>234</v>
      </c>
      <c r="F17" t="s">
        <v>234</v>
      </c>
      <c r="G17" s="77">
        <v>0</v>
      </c>
      <c r="H17" s="77">
        <v>0</v>
      </c>
      <c r="I17" s="77">
        <v>0</v>
      </c>
      <c r="J17" s="78">
        <v>0</v>
      </c>
      <c r="K17" s="78">
        <v>0</v>
      </c>
      <c r="L17" s="78">
        <v>0</v>
      </c>
    </row>
    <row r="18" spans="2:12">
      <c r="B18" t="s">
        <v>240</v>
      </c>
      <c r="D18" s="16"/>
      <c r="E18" s="16"/>
    </row>
    <row r="19" spans="2:12">
      <c r="B19" t="s">
        <v>302</v>
      </c>
      <c r="D19" s="16"/>
      <c r="E19" s="16"/>
    </row>
    <row r="20" spans="2:12">
      <c r="B20" t="s">
        <v>303</v>
      </c>
      <c r="D20" s="16"/>
      <c r="E20" s="16"/>
    </row>
    <row r="21" spans="2:12">
      <c r="B21" t="s">
        <v>304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  <c r="C2" t="s">
        <v>198</v>
      </c>
    </row>
    <row r="3" spans="2:61">
      <c r="B3" s="2" t="s">
        <v>2</v>
      </c>
      <c r="C3" t="s">
        <v>199</v>
      </c>
    </row>
    <row r="4" spans="2:61">
      <c r="B4" s="2" t="s">
        <v>3</v>
      </c>
      <c r="C4" t="s">
        <v>200</v>
      </c>
    </row>
    <row r="6" spans="2:61" ht="26.25" customHeight="1">
      <c r="B6" s="106" t="s">
        <v>68</v>
      </c>
      <c r="C6" s="107"/>
      <c r="D6" s="107"/>
      <c r="E6" s="107"/>
      <c r="F6" s="107"/>
      <c r="G6" s="107"/>
      <c r="H6" s="107"/>
      <c r="I6" s="107"/>
      <c r="J6" s="107"/>
      <c r="K6" s="107"/>
      <c r="L6" s="108"/>
    </row>
    <row r="7" spans="2:61" ht="26.25" customHeight="1">
      <c r="B7" s="106" t="s">
        <v>98</v>
      </c>
      <c r="C7" s="107"/>
      <c r="D7" s="107"/>
      <c r="E7" s="107"/>
      <c r="F7" s="107"/>
      <c r="G7" s="107"/>
      <c r="H7" s="107"/>
      <c r="I7" s="107"/>
      <c r="J7" s="107"/>
      <c r="K7" s="107"/>
      <c r="L7" s="108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9" t="s">
        <v>204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856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234</v>
      </c>
      <c r="C14" t="s">
        <v>234</v>
      </c>
      <c r="D14" s="16"/>
      <c r="E14" t="s">
        <v>234</v>
      </c>
      <c r="F14" t="s">
        <v>234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857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234</v>
      </c>
      <c r="C16" t="s">
        <v>234</v>
      </c>
      <c r="D16" s="16"/>
      <c r="E16" t="s">
        <v>234</v>
      </c>
      <c r="F16" t="s">
        <v>234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858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234</v>
      </c>
      <c r="C18" t="s">
        <v>234</v>
      </c>
      <c r="D18" s="16"/>
      <c r="E18" t="s">
        <v>234</v>
      </c>
      <c r="F18" t="s">
        <v>234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575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234</v>
      </c>
      <c r="C20" t="s">
        <v>234</v>
      </c>
      <c r="D20" s="16"/>
      <c r="E20" t="s">
        <v>234</v>
      </c>
      <c r="F20" t="s">
        <v>234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238</v>
      </c>
      <c r="C21" s="16"/>
      <c r="D21" s="16"/>
      <c r="E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s="79" t="s">
        <v>856</v>
      </c>
      <c r="C22" s="16"/>
      <c r="D22" s="16"/>
      <c r="E22" s="16"/>
      <c r="G22" s="81">
        <v>0</v>
      </c>
      <c r="I22" s="81">
        <v>0</v>
      </c>
      <c r="K22" s="80">
        <v>0</v>
      </c>
      <c r="L22" s="80">
        <v>0</v>
      </c>
    </row>
    <row r="23" spans="2:12">
      <c r="B23" t="s">
        <v>234</v>
      </c>
      <c r="C23" t="s">
        <v>234</v>
      </c>
      <c r="D23" s="16"/>
      <c r="E23" t="s">
        <v>234</v>
      </c>
      <c r="F23" t="s">
        <v>234</v>
      </c>
      <c r="G23" s="77">
        <v>0</v>
      </c>
      <c r="H23" s="77">
        <v>0</v>
      </c>
      <c r="I23" s="77">
        <v>0</v>
      </c>
      <c r="J23" s="78">
        <v>0</v>
      </c>
      <c r="K23" s="78">
        <v>0</v>
      </c>
      <c r="L23" s="78">
        <v>0</v>
      </c>
    </row>
    <row r="24" spans="2:12">
      <c r="B24" s="79" t="s">
        <v>859</v>
      </c>
      <c r="C24" s="16"/>
      <c r="D24" s="16"/>
      <c r="E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234</v>
      </c>
      <c r="C25" t="s">
        <v>234</v>
      </c>
      <c r="D25" s="16"/>
      <c r="E25" t="s">
        <v>234</v>
      </c>
      <c r="F25" t="s">
        <v>234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858</v>
      </c>
      <c r="C26" s="16"/>
      <c r="D26" s="16"/>
      <c r="E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234</v>
      </c>
      <c r="C27" t="s">
        <v>234</v>
      </c>
      <c r="D27" s="16"/>
      <c r="E27" t="s">
        <v>234</v>
      </c>
      <c r="F27" t="s">
        <v>234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860</v>
      </c>
      <c r="C28" s="16"/>
      <c r="D28" s="16"/>
      <c r="E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234</v>
      </c>
      <c r="C29" t="s">
        <v>234</v>
      </c>
      <c r="D29" s="16"/>
      <c r="E29" t="s">
        <v>234</v>
      </c>
      <c r="F29" t="s">
        <v>234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575</v>
      </c>
      <c r="C30" s="16"/>
      <c r="D30" s="16"/>
      <c r="E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234</v>
      </c>
      <c r="C31" t="s">
        <v>234</v>
      </c>
      <c r="D31" s="16"/>
      <c r="E31" t="s">
        <v>234</v>
      </c>
      <c r="F31" t="s">
        <v>234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t="s">
        <v>240</v>
      </c>
      <c r="C32" s="16"/>
      <c r="D32" s="16"/>
      <c r="E32" s="16"/>
    </row>
    <row r="33" spans="2:5">
      <c r="B33" t="s">
        <v>302</v>
      </c>
      <c r="C33" s="16"/>
      <c r="D33" s="16"/>
      <c r="E33" s="16"/>
    </row>
    <row r="34" spans="2:5">
      <c r="B34" t="s">
        <v>303</v>
      </c>
      <c r="C34" s="16"/>
      <c r="D34" s="16"/>
      <c r="E34" s="16"/>
    </row>
    <row r="35" spans="2:5">
      <c r="B35" t="s">
        <v>304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  <c r="C2" t="s">
        <v>198</v>
      </c>
    </row>
    <row r="3" spans="1:60">
      <c r="B3" s="2" t="s">
        <v>2</v>
      </c>
      <c r="C3" t="s">
        <v>199</v>
      </c>
    </row>
    <row r="4" spans="1:60">
      <c r="B4" s="2" t="s">
        <v>3</v>
      </c>
      <c r="C4" t="s">
        <v>200</v>
      </c>
    </row>
    <row r="6" spans="1:60" ht="26.25" customHeight="1">
      <c r="B6" s="106" t="s">
        <v>68</v>
      </c>
      <c r="C6" s="107"/>
      <c r="D6" s="107"/>
      <c r="E6" s="107"/>
      <c r="F6" s="107"/>
      <c r="G6" s="107"/>
      <c r="H6" s="107"/>
      <c r="I6" s="107"/>
      <c r="J6" s="107"/>
      <c r="K6" s="108"/>
      <c r="BD6" s="16" t="s">
        <v>100</v>
      </c>
      <c r="BF6" s="16" t="s">
        <v>101</v>
      </c>
      <c r="BH6" s="19" t="s">
        <v>102</v>
      </c>
    </row>
    <row r="7" spans="1:60" ht="26.25" customHeight="1">
      <c r="B7" s="106" t="s">
        <v>103</v>
      </c>
      <c r="C7" s="107"/>
      <c r="D7" s="107"/>
      <c r="E7" s="107"/>
      <c r="F7" s="107"/>
      <c r="G7" s="107"/>
      <c r="H7" s="107"/>
      <c r="I7" s="107"/>
      <c r="J7" s="107"/>
      <c r="K7" s="108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-2795712.19</v>
      </c>
      <c r="H11" s="25"/>
      <c r="I11" s="75">
        <v>-9868.7857741527605</v>
      </c>
      <c r="J11" s="76">
        <v>1</v>
      </c>
      <c r="K11" s="76">
        <v>-5.8999999999999999E-3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204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234</v>
      </c>
      <c r="C13" t="s">
        <v>234</v>
      </c>
      <c r="D13" s="19"/>
      <c r="E13" t="s">
        <v>234</v>
      </c>
      <c r="F13" t="s">
        <v>234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238</v>
      </c>
      <c r="C14" s="19"/>
      <c r="D14" s="19"/>
      <c r="E14" s="19"/>
      <c r="F14" s="19"/>
      <c r="G14" s="81">
        <v>-2795712.19</v>
      </c>
      <c r="H14" s="19"/>
      <c r="I14" s="81">
        <v>-9868.7857741527605</v>
      </c>
      <c r="J14" s="80">
        <v>1</v>
      </c>
      <c r="K14" s="80">
        <v>-5.8999999999999999E-3</v>
      </c>
      <c r="BF14" s="16" t="s">
        <v>126</v>
      </c>
    </row>
    <row r="15" spans="1:60">
      <c r="B15" t="s">
        <v>861</v>
      </c>
      <c r="C15" t="s">
        <v>862</v>
      </c>
      <c r="D15" t="s">
        <v>123</v>
      </c>
      <c r="E15" t="s">
        <v>863</v>
      </c>
      <c r="F15" t="s">
        <v>110</v>
      </c>
      <c r="G15" s="77">
        <v>49</v>
      </c>
      <c r="H15" s="77">
        <v>1.3988E-2</v>
      </c>
      <c r="I15" s="77">
        <v>2.5723512359999999E-5</v>
      </c>
      <c r="J15" s="78">
        <v>0</v>
      </c>
      <c r="K15" s="78">
        <v>0</v>
      </c>
      <c r="BF15" s="16" t="s">
        <v>127</v>
      </c>
    </row>
    <row r="16" spans="1:60">
      <c r="B16" t="s">
        <v>864</v>
      </c>
      <c r="C16" t="s">
        <v>865</v>
      </c>
      <c r="D16" t="s">
        <v>123</v>
      </c>
      <c r="E16" t="s">
        <v>863</v>
      </c>
      <c r="F16" t="s">
        <v>106</v>
      </c>
      <c r="G16" s="77">
        <v>45</v>
      </c>
      <c r="H16" s="77">
        <v>1.7708999999999999E-3</v>
      </c>
      <c r="I16" s="77">
        <v>2.8043086949999999E-6</v>
      </c>
      <c r="J16" s="78">
        <v>0</v>
      </c>
      <c r="K16" s="78">
        <v>0</v>
      </c>
      <c r="BF16" s="16" t="s">
        <v>128</v>
      </c>
    </row>
    <row r="17" spans="2:58">
      <c r="B17" t="s">
        <v>866</v>
      </c>
      <c r="C17" t="s">
        <v>867</v>
      </c>
      <c r="D17" t="s">
        <v>123</v>
      </c>
      <c r="E17" t="s">
        <v>863</v>
      </c>
      <c r="F17" t="s">
        <v>113</v>
      </c>
      <c r="G17" s="77">
        <v>15</v>
      </c>
      <c r="H17" s="77">
        <v>7.4660000000000004E-3</v>
      </c>
      <c r="I17" s="77">
        <v>4.7456882399999998E-6</v>
      </c>
      <c r="J17" s="78">
        <v>0</v>
      </c>
      <c r="K17" s="78">
        <v>0</v>
      </c>
      <c r="BF17" s="16" t="s">
        <v>129</v>
      </c>
    </row>
    <row r="18" spans="2:58">
      <c r="B18" t="s">
        <v>868</v>
      </c>
      <c r="C18" t="s">
        <v>869</v>
      </c>
      <c r="D18" t="s">
        <v>123</v>
      </c>
      <c r="E18" t="s">
        <v>863</v>
      </c>
      <c r="F18" t="s">
        <v>110</v>
      </c>
      <c r="G18" s="77">
        <v>-123410</v>
      </c>
      <c r="H18" s="77">
        <v>100</v>
      </c>
      <c r="I18" s="77">
        <v>-463.15773000000002</v>
      </c>
      <c r="J18" s="78">
        <v>4.6899999999999997E-2</v>
      </c>
      <c r="K18" s="78">
        <v>-2.9999999999999997E-4</v>
      </c>
      <c r="BF18" s="16" t="s">
        <v>130</v>
      </c>
    </row>
    <row r="19" spans="2:58">
      <c r="B19" t="s">
        <v>870</v>
      </c>
      <c r="C19" t="s">
        <v>871</v>
      </c>
      <c r="D19" t="s">
        <v>123</v>
      </c>
      <c r="E19" t="s">
        <v>863</v>
      </c>
      <c r="F19" t="s">
        <v>113</v>
      </c>
      <c r="G19" s="77">
        <v>-375</v>
      </c>
      <c r="H19" s="77">
        <v>100</v>
      </c>
      <c r="I19" s="77">
        <v>-1.5891</v>
      </c>
      <c r="J19" s="78">
        <v>2.0000000000000001E-4</v>
      </c>
      <c r="K19" s="78">
        <v>0</v>
      </c>
      <c r="BF19" s="16" t="s">
        <v>131</v>
      </c>
    </row>
    <row r="20" spans="2:58">
      <c r="B20" t="s">
        <v>872</v>
      </c>
      <c r="C20" t="s">
        <v>873</v>
      </c>
      <c r="D20" t="s">
        <v>123</v>
      </c>
      <c r="E20" t="s">
        <v>863</v>
      </c>
      <c r="F20" t="s">
        <v>106</v>
      </c>
      <c r="G20" s="77">
        <v>-2672361.19</v>
      </c>
      <c r="H20" s="77">
        <v>100</v>
      </c>
      <c r="I20" s="77">
        <v>-9404.0390276100006</v>
      </c>
      <c r="J20" s="78">
        <v>0.95289999999999997</v>
      </c>
      <c r="K20" s="78">
        <v>-5.7000000000000002E-3</v>
      </c>
      <c r="BF20" s="16" t="s">
        <v>132</v>
      </c>
    </row>
    <row r="21" spans="2:58">
      <c r="B21" t="s">
        <v>874</v>
      </c>
      <c r="C21" t="s">
        <v>875</v>
      </c>
      <c r="D21" t="s">
        <v>123</v>
      </c>
      <c r="E21" t="s">
        <v>863</v>
      </c>
      <c r="F21" t="s">
        <v>106</v>
      </c>
      <c r="G21" s="77">
        <v>68</v>
      </c>
      <c r="H21" s="77">
        <v>1.1022250000000001E-2</v>
      </c>
      <c r="I21" s="77">
        <v>2.637536247E-5</v>
      </c>
      <c r="J21" s="78">
        <v>0</v>
      </c>
      <c r="K21" s="78">
        <v>0</v>
      </c>
      <c r="BF21" s="16" t="s">
        <v>123</v>
      </c>
    </row>
    <row r="22" spans="2:58">
      <c r="B22" t="s">
        <v>876</v>
      </c>
      <c r="C22" t="s">
        <v>877</v>
      </c>
      <c r="D22" t="s">
        <v>123</v>
      </c>
      <c r="E22" t="s">
        <v>863</v>
      </c>
      <c r="F22" t="s">
        <v>106</v>
      </c>
      <c r="G22" s="77">
        <v>173</v>
      </c>
      <c r="H22" s="77">
        <v>3.8609999999999998E-3</v>
      </c>
      <c r="I22" s="77">
        <v>2.3505266069999999E-5</v>
      </c>
      <c r="J22" s="78">
        <v>0</v>
      </c>
      <c r="K22" s="78">
        <v>0</v>
      </c>
    </row>
    <row r="23" spans="2:58">
      <c r="B23" t="s">
        <v>878</v>
      </c>
      <c r="C23" t="s">
        <v>879</v>
      </c>
      <c r="D23" t="s">
        <v>123</v>
      </c>
      <c r="E23" t="s">
        <v>863</v>
      </c>
      <c r="F23" t="s">
        <v>106</v>
      </c>
      <c r="G23" s="77">
        <v>84</v>
      </c>
      <c r="H23" s="77">
        <v>1.025391E-4</v>
      </c>
      <c r="I23" s="77">
        <v>3.0310147803599998E-7</v>
      </c>
      <c r="J23" s="78">
        <v>0</v>
      </c>
      <c r="K23" s="78">
        <v>0</v>
      </c>
    </row>
    <row r="24" spans="2:58">
      <c r="B24" t="s">
        <v>240</v>
      </c>
      <c r="C24" s="19"/>
      <c r="D24" s="19"/>
      <c r="E24" s="19"/>
      <c r="F24" s="19"/>
      <c r="G24" s="19"/>
      <c r="H24" s="19"/>
    </row>
    <row r="25" spans="2:58">
      <c r="B25" t="s">
        <v>302</v>
      </c>
      <c r="C25" s="19"/>
      <c r="D25" s="19"/>
      <c r="E25" s="19"/>
      <c r="F25" s="19"/>
      <c r="G25" s="19"/>
      <c r="H25" s="19"/>
    </row>
    <row r="26" spans="2:58">
      <c r="B26" t="s">
        <v>303</v>
      </c>
      <c r="C26" s="19"/>
      <c r="D26" s="19"/>
      <c r="E26" s="19"/>
      <c r="F26" s="19"/>
      <c r="G26" s="19"/>
      <c r="H26" s="19"/>
    </row>
    <row r="27" spans="2:58">
      <c r="B27" t="s">
        <v>304</v>
      </c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199</v>
      </c>
      <c r="E3" s="15"/>
    </row>
    <row r="4" spans="2:81">
      <c r="B4" s="2" t="s">
        <v>3</v>
      </c>
      <c r="C4" t="s">
        <v>200</v>
      </c>
    </row>
    <row r="6" spans="2:81" ht="26.25" customHeight="1">
      <c r="B6" s="106" t="s">
        <v>68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8"/>
    </row>
    <row r="7" spans="2:81" ht="26.25" customHeight="1">
      <c r="B7" s="106" t="s">
        <v>133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8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204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880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234</v>
      </c>
      <c r="C14" t="s">
        <v>234</v>
      </c>
      <c r="E14" t="s">
        <v>234</v>
      </c>
      <c r="H14" s="77">
        <v>0</v>
      </c>
      <c r="I14" t="s">
        <v>234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881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234</v>
      </c>
      <c r="C16" t="s">
        <v>234</v>
      </c>
      <c r="E16" t="s">
        <v>234</v>
      </c>
      <c r="H16" s="77">
        <v>0</v>
      </c>
      <c r="I16" t="s">
        <v>234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882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883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234</v>
      </c>
      <c r="C19" t="s">
        <v>234</v>
      </c>
      <c r="E19" t="s">
        <v>234</v>
      </c>
      <c r="H19" s="77">
        <v>0</v>
      </c>
      <c r="I19" t="s">
        <v>234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884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234</v>
      </c>
      <c r="C21" t="s">
        <v>234</v>
      </c>
      <c r="E21" t="s">
        <v>234</v>
      </c>
      <c r="H21" s="77">
        <v>0</v>
      </c>
      <c r="I21" t="s">
        <v>234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885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234</v>
      </c>
      <c r="C23" t="s">
        <v>234</v>
      </c>
      <c r="E23" t="s">
        <v>234</v>
      </c>
      <c r="H23" s="77">
        <v>0</v>
      </c>
      <c r="I23" t="s">
        <v>234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886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234</v>
      </c>
      <c r="C25" t="s">
        <v>234</v>
      </c>
      <c r="E25" t="s">
        <v>234</v>
      </c>
      <c r="H25" s="77">
        <v>0</v>
      </c>
      <c r="I25" t="s">
        <v>234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238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880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234</v>
      </c>
      <c r="C28" t="s">
        <v>234</v>
      </c>
      <c r="E28" t="s">
        <v>234</v>
      </c>
      <c r="H28" s="77">
        <v>0</v>
      </c>
      <c r="I28" t="s">
        <v>234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881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234</v>
      </c>
      <c r="C30" t="s">
        <v>234</v>
      </c>
      <c r="E30" t="s">
        <v>234</v>
      </c>
      <c r="H30" s="77">
        <v>0</v>
      </c>
      <c r="I30" t="s">
        <v>234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882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883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234</v>
      </c>
      <c r="C33" t="s">
        <v>234</v>
      </c>
      <c r="E33" t="s">
        <v>234</v>
      </c>
      <c r="H33" s="77">
        <v>0</v>
      </c>
      <c r="I33" t="s">
        <v>234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884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234</v>
      </c>
      <c r="C35" t="s">
        <v>234</v>
      </c>
      <c r="E35" t="s">
        <v>234</v>
      </c>
      <c r="H35" s="77">
        <v>0</v>
      </c>
      <c r="I35" t="s">
        <v>234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885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234</v>
      </c>
      <c r="C37" t="s">
        <v>234</v>
      </c>
      <c r="E37" t="s">
        <v>234</v>
      </c>
      <c r="H37" s="77">
        <v>0</v>
      </c>
      <c r="I37" t="s">
        <v>234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886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234</v>
      </c>
      <c r="C39" t="s">
        <v>234</v>
      </c>
      <c r="E39" t="s">
        <v>234</v>
      </c>
      <c r="H39" s="77">
        <v>0</v>
      </c>
      <c r="I39" t="s">
        <v>234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240</v>
      </c>
    </row>
    <row r="41" spans="2:17">
      <c r="B41" t="s">
        <v>302</v>
      </c>
    </row>
    <row r="42" spans="2:17">
      <c r="B42" t="s">
        <v>303</v>
      </c>
    </row>
    <row r="43" spans="2:17">
      <c r="B43" t="s">
        <v>304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  <c r="C2" t="s">
        <v>198</v>
      </c>
    </row>
    <row r="3" spans="2:72">
      <c r="B3" s="2" t="s">
        <v>2</v>
      </c>
      <c r="C3" t="s">
        <v>199</v>
      </c>
    </row>
    <row r="4" spans="2:72">
      <c r="B4" s="2" t="s">
        <v>3</v>
      </c>
      <c r="C4" t="s">
        <v>200</v>
      </c>
    </row>
    <row r="6" spans="2:72" ht="26.25" customHeight="1">
      <c r="B6" s="106" t="s">
        <v>136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8"/>
    </row>
    <row r="7" spans="2:72" ht="26.25" customHeight="1">
      <c r="B7" s="106" t="s">
        <v>69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8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204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887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234</v>
      </c>
      <c r="C14" t="s">
        <v>234</v>
      </c>
      <c r="D14" t="s">
        <v>234</v>
      </c>
      <c r="G14" s="77">
        <v>0</v>
      </c>
      <c r="H14" t="s">
        <v>234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888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234</v>
      </c>
      <c r="C16" t="s">
        <v>234</v>
      </c>
      <c r="D16" t="s">
        <v>234</v>
      </c>
      <c r="G16" s="77">
        <v>0</v>
      </c>
      <c r="H16" t="s">
        <v>234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889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234</v>
      </c>
      <c r="C18" t="s">
        <v>234</v>
      </c>
      <c r="D18" t="s">
        <v>234</v>
      </c>
      <c r="G18" s="77">
        <v>0</v>
      </c>
      <c r="H18" t="s">
        <v>234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890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234</v>
      </c>
      <c r="C20" t="s">
        <v>234</v>
      </c>
      <c r="D20" t="s">
        <v>234</v>
      </c>
      <c r="G20" s="77">
        <v>0</v>
      </c>
      <c r="H20" t="s">
        <v>234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575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234</v>
      </c>
      <c r="C22" t="s">
        <v>234</v>
      </c>
      <c r="D22" t="s">
        <v>234</v>
      </c>
      <c r="G22" s="77">
        <v>0</v>
      </c>
      <c r="H22" t="s">
        <v>234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238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300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234</v>
      </c>
      <c r="C25" t="s">
        <v>234</v>
      </c>
      <c r="D25" t="s">
        <v>234</v>
      </c>
      <c r="G25" s="77">
        <v>0</v>
      </c>
      <c r="H25" t="s">
        <v>234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891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234</v>
      </c>
      <c r="C27" t="s">
        <v>234</v>
      </c>
      <c r="D27" t="s">
        <v>234</v>
      </c>
      <c r="G27" s="77">
        <v>0</v>
      </c>
      <c r="H27" t="s">
        <v>234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302</v>
      </c>
    </row>
    <row r="29" spans="2:16">
      <c r="B29" t="s">
        <v>303</v>
      </c>
    </row>
    <row r="30" spans="2:16">
      <c r="B30" t="s">
        <v>304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199</v>
      </c>
    </row>
    <row r="4" spans="2:65">
      <c r="B4" s="2" t="s">
        <v>3</v>
      </c>
      <c r="C4" t="s">
        <v>200</v>
      </c>
    </row>
    <row r="6" spans="2:65" ht="26.25" customHeight="1">
      <c r="B6" s="106" t="s">
        <v>136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8"/>
    </row>
    <row r="7" spans="2:65" ht="26.25" customHeight="1">
      <c r="B7" s="106" t="s">
        <v>82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8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204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892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234</v>
      </c>
      <c r="C14" t="s">
        <v>234</v>
      </c>
      <c r="D14" s="16"/>
      <c r="E14" s="16"/>
      <c r="F14" t="s">
        <v>234</v>
      </c>
      <c r="G14" t="s">
        <v>234</v>
      </c>
      <c r="J14" s="77">
        <v>0</v>
      </c>
      <c r="K14" t="s">
        <v>234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893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234</v>
      </c>
      <c r="C16" t="s">
        <v>234</v>
      </c>
      <c r="D16" s="16"/>
      <c r="E16" s="16"/>
      <c r="F16" t="s">
        <v>234</v>
      </c>
      <c r="G16" t="s">
        <v>234</v>
      </c>
      <c r="J16" s="77">
        <v>0</v>
      </c>
      <c r="K16" t="s">
        <v>234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307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234</v>
      </c>
      <c r="C18" t="s">
        <v>234</v>
      </c>
      <c r="D18" s="16"/>
      <c r="E18" s="16"/>
      <c r="F18" t="s">
        <v>234</v>
      </c>
      <c r="G18" t="s">
        <v>234</v>
      </c>
      <c r="J18" s="77">
        <v>0</v>
      </c>
      <c r="K18" t="s">
        <v>234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575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234</v>
      </c>
      <c r="C20" t="s">
        <v>234</v>
      </c>
      <c r="D20" s="16"/>
      <c r="E20" s="16"/>
      <c r="F20" t="s">
        <v>234</v>
      </c>
      <c r="G20" t="s">
        <v>234</v>
      </c>
      <c r="J20" s="77">
        <v>0</v>
      </c>
      <c r="K20" t="s">
        <v>234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238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894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234</v>
      </c>
      <c r="C23" t="s">
        <v>234</v>
      </c>
      <c r="D23" s="16"/>
      <c r="E23" s="16"/>
      <c r="F23" t="s">
        <v>234</v>
      </c>
      <c r="G23" t="s">
        <v>234</v>
      </c>
      <c r="J23" s="77">
        <v>0</v>
      </c>
      <c r="K23" t="s">
        <v>234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895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234</v>
      </c>
      <c r="C25" t="s">
        <v>234</v>
      </c>
      <c r="D25" s="16"/>
      <c r="E25" s="16"/>
      <c r="F25" t="s">
        <v>234</v>
      </c>
      <c r="G25" t="s">
        <v>234</v>
      </c>
      <c r="J25" s="77">
        <v>0</v>
      </c>
      <c r="K25" t="s">
        <v>234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240</v>
      </c>
      <c r="D26" s="16"/>
      <c r="E26" s="16"/>
      <c r="F26" s="16"/>
    </row>
    <row r="27" spans="2:19">
      <c r="B27" t="s">
        <v>302</v>
      </c>
      <c r="D27" s="16"/>
      <c r="E27" s="16"/>
      <c r="F27" s="16"/>
    </row>
    <row r="28" spans="2:19">
      <c r="B28" t="s">
        <v>303</v>
      </c>
      <c r="D28" s="16"/>
      <c r="E28" s="16"/>
      <c r="F28" s="16"/>
    </row>
    <row r="29" spans="2:19">
      <c r="B29" t="s">
        <v>304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199</v>
      </c>
    </row>
    <row r="4" spans="2:81">
      <c r="B4" s="2" t="s">
        <v>3</v>
      </c>
      <c r="C4" t="s">
        <v>200</v>
      </c>
    </row>
    <row r="6" spans="2:81" ht="26.25" customHeight="1">
      <c r="B6" s="106" t="s">
        <v>136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8"/>
    </row>
    <row r="7" spans="2:81" ht="26.25" customHeight="1">
      <c r="B7" s="106" t="s">
        <v>89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8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2.4900000000000002</v>
      </c>
      <c r="K11" s="7"/>
      <c r="L11" s="7"/>
      <c r="M11" s="76">
        <v>4.8899999999999999E-2</v>
      </c>
      <c r="N11" s="75">
        <v>12402898.85</v>
      </c>
      <c r="O11" s="7"/>
      <c r="P11" s="75">
        <v>8875.4731593366796</v>
      </c>
      <c r="Q11" s="7"/>
      <c r="R11" s="76">
        <v>1</v>
      </c>
      <c r="S11" s="76">
        <v>5.3E-3</v>
      </c>
      <c r="T11" s="35"/>
      <c r="BZ11" s="16"/>
      <c r="CC11" s="16"/>
    </row>
    <row r="12" spans="2:81">
      <c r="B12" s="79" t="s">
        <v>204</v>
      </c>
      <c r="C12" s="16"/>
      <c r="D12" s="16"/>
      <c r="E12" s="16"/>
      <c r="J12" s="81">
        <v>2.4900000000000002</v>
      </c>
      <c r="M12" s="80">
        <v>4.8899999999999999E-2</v>
      </c>
      <c r="N12" s="81">
        <v>12402898.85</v>
      </c>
      <c r="P12" s="81">
        <v>8875.4731593366796</v>
      </c>
      <c r="R12" s="80">
        <v>1</v>
      </c>
      <c r="S12" s="80">
        <v>5.3E-3</v>
      </c>
    </row>
    <row r="13" spans="2:81">
      <c r="B13" s="79" t="s">
        <v>892</v>
      </c>
      <c r="C13" s="16"/>
      <c r="D13" s="16"/>
      <c r="E13" s="16"/>
      <c r="J13" s="81">
        <v>0.28000000000000003</v>
      </c>
      <c r="M13" s="80">
        <v>-4.7000000000000002E-3</v>
      </c>
      <c r="N13" s="81">
        <v>5658967.96</v>
      </c>
      <c r="P13" s="81">
        <v>1798.4865270296796</v>
      </c>
      <c r="R13" s="80">
        <v>0.2026</v>
      </c>
      <c r="S13" s="80">
        <v>1.1000000000000001E-3</v>
      </c>
    </row>
    <row r="14" spans="2:81">
      <c r="B14" t="s">
        <v>896</v>
      </c>
      <c r="C14" t="s">
        <v>897</v>
      </c>
      <c r="D14" t="s">
        <v>123</v>
      </c>
      <c r="E14" t="s">
        <v>454</v>
      </c>
      <c r="F14" t="s">
        <v>313</v>
      </c>
      <c r="G14" t="s">
        <v>353</v>
      </c>
      <c r="H14" t="s">
        <v>210</v>
      </c>
      <c r="I14" t="s">
        <v>898</v>
      </c>
      <c r="J14" s="77">
        <v>0</v>
      </c>
      <c r="K14" t="s">
        <v>102</v>
      </c>
      <c r="L14" s="78">
        <v>6.6000000000000003E-2</v>
      </c>
      <c r="M14" s="78">
        <v>0</v>
      </c>
      <c r="N14" s="77">
        <v>500000</v>
      </c>
      <c r="O14" s="77">
        <v>154.28</v>
      </c>
      <c r="P14" s="77">
        <v>771.4</v>
      </c>
      <c r="Q14" s="78">
        <v>0</v>
      </c>
      <c r="R14" s="78">
        <v>8.6900000000000005E-2</v>
      </c>
      <c r="S14" s="78">
        <v>5.0000000000000001E-4</v>
      </c>
    </row>
    <row r="15" spans="2:81">
      <c r="B15" t="s">
        <v>899</v>
      </c>
      <c r="C15" t="s">
        <v>900</v>
      </c>
      <c r="D15" t="s">
        <v>123</v>
      </c>
      <c r="E15" t="s">
        <v>901</v>
      </c>
      <c r="F15" t="s">
        <v>902</v>
      </c>
      <c r="G15" t="s">
        <v>499</v>
      </c>
      <c r="H15" t="s">
        <v>150</v>
      </c>
      <c r="I15" t="s">
        <v>903</v>
      </c>
      <c r="J15" s="77">
        <v>0.5</v>
      </c>
      <c r="K15" t="s">
        <v>102</v>
      </c>
      <c r="L15" s="78">
        <v>3.15E-2</v>
      </c>
      <c r="M15" s="78">
        <v>-8.2000000000000007E-3</v>
      </c>
      <c r="N15" s="77">
        <v>456000</v>
      </c>
      <c r="O15" s="77">
        <v>111.24</v>
      </c>
      <c r="P15" s="77">
        <v>1027.0864799999999</v>
      </c>
      <c r="Q15" s="78">
        <v>7.9000000000000008E-3</v>
      </c>
      <c r="R15" s="78">
        <v>0.1157</v>
      </c>
      <c r="S15" s="78">
        <v>5.9999999999999995E-4</v>
      </c>
    </row>
    <row r="16" spans="2:81">
      <c r="B16" t="s">
        <v>904</v>
      </c>
      <c r="C16" t="s">
        <v>905</v>
      </c>
      <c r="D16" t="s">
        <v>123</v>
      </c>
      <c r="E16" t="s">
        <v>906</v>
      </c>
      <c r="F16" t="s">
        <v>327</v>
      </c>
      <c r="G16" t="s">
        <v>234</v>
      </c>
      <c r="H16" t="s">
        <v>848</v>
      </c>
      <c r="I16" t="s">
        <v>907</v>
      </c>
      <c r="J16" s="77">
        <v>0</v>
      </c>
      <c r="K16" t="s">
        <v>102</v>
      </c>
      <c r="L16" s="78">
        <v>0.08</v>
      </c>
      <c r="M16" s="78">
        <v>0</v>
      </c>
      <c r="N16" s="77">
        <v>2815079.1</v>
      </c>
      <c r="O16" s="77">
        <v>9.9999999999999995E-7</v>
      </c>
      <c r="P16" s="77">
        <v>2.8150791E-5</v>
      </c>
      <c r="Q16" s="78">
        <v>2.5000000000000001E-2</v>
      </c>
      <c r="R16" s="78">
        <v>0</v>
      </c>
      <c r="S16" s="78">
        <v>0</v>
      </c>
    </row>
    <row r="17" spans="2:19">
      <c r="B17" t="s">
        <v>908</v>
      </c>
      <c r="C17" t="s">
        <v>909</v>
      </c>
      <c r="D17" t="s">
        <v>123</v>
      </c>
      <c r="E17" t="s">
        <v>910</v>
      </c>
      <c r="F17" t="s">
        <v>551</v>
      </c>
      <c r="G17" t="s">
        <v>234</v>
      </c>
      <c r="H17" t="s">
        <v>848</v>
      </c>
      <c r="I17" t="s">
        <v>911</v>
      </c>
      <c r="J17" s="77">
        <v>0</v>
      </c>
      <c r="K17" t="s">
        <v>102</v>
      </c>
      <c r="L17" s="78">
        <v>7.4499999999999997E-2</v>
      </c>
      <c r="M17" s="78">
        <v>0</v>
      </c>
      <c r="N17" s="77">
        <v>608840</v>
      </c>
      <c r="O17" s="77">
        <v>9.9999999999999995E-7</v>
      </c>
      <c r="P17" s="77">
        <v>6.0884E-6</v>
      </c>
      <c r="Q17" s="78">
        <v>1.2500000000000001E-2</v>
      </c>
      <c r="R17" s="78">
        <v>0</v>
      </c>
      <c r="S17" s="78">
        <v>0</v>
      </c>
    </row>
    <row r="18" spans="2:19">
      <c r="B18" t="s">
        <v>912</v>
      </c>
      <c r="C18" t="s">
        <v>913</v>
      </c>
      <c r="D18" t="s">
        <v>123</v>
      </c>
      <c r="E18" t="s">
        <v>910</v>
      </c>
      <c r="F18" t="s">
        <v>551</v>
      </c>
      <c r="G18" t="s">
        <v>234</v>
      </c>
      <c r="H18" t="s">
        <v>848</v>
      </c>
      <c r="I18" t="s">
        <v>914</v>
      </c>
      <c r="J18" s="77">
        <v>0</v>
      </c>
      <c r="K18" t="s">
        <v>102</v>
      </c>
      <c r="L18" s="78">
        <v>7.4999999999999997E-2</v>
      </c>
      <c r="M18" s="78">
        <v>0</v>
      </c>
      <c r="N18" s="77">
        <v>475854.14</v>
      </c>
      <c r="O18" s="77">
        <v>9.9999999999999995E-7</v>
      </c>
      <c r="P18" s="77">
        <v>4.7585413999999997E-6</v>
      </c>
      <c r="Q18" s="78">
        <v>8.3000000000000001E-3</v>
      </c>
      <c r="R18" s="78">
        <v>0</v>
      </c>
      <c r="S18" s="78">
        <v>0</v>
      </c>
    </row>
    <row r="19" spans="2:19">
      <c r="B19" t="s">
        <v>915</v>
      </c>
      <c r="C19" t="s">
        <v>916</v>
      </c>
      <c r="D19" t="s">
        <v>123</v>
      </c>
      <c r="E19" t="s">
        <v>910</v>
      </c>
      <c r="F19" t="s">
        <v>551</v>
      </c>
      <c r="G19" t="s">
        <v>234</v>
      </c>
      <c r="H19" t="s">
        <v>848</v>
      </c>
      <c r="J19" s="77">
        <v>0</v>
      </c>
      <c r="K19" t="s">
        <v>102</v>
      </c>
      <c r="L19" s="78">
        <v>7.4999999999999997E-2</v>
      </c>
      <c r="M19" s="78">
        <v>0</v>
      </c>
      <c r="N19" s="77">
        <v>158617.87</v>
      </c>
      <c r="O19" s="77">
        <v>9.9999999999999995E-7</v>
      </c>
      <c r="P19" s="77">
        <v>1.5861787E-6</v>
      </c>
      <c r="Q19" s="78">
        <v>0</v>
      </c>
      <c r="R19" s="78">
        <v>0</v>
      </c>
      <c r="S19" s="78">
        <v>0</v>
      </c>
    </row>
    <row r="20" spans="2:19">
      <c r="B20" t="s">
        <v>917</v>
      </c>
      <c r="C20" t="s">
        <v>918</v>
      </c>
      <c r="D20" t="s">
        <v>123</v>
      </c>
      <c r="E20" t="s">
        <v>919</v>
      </c>
      <c r="F20" t="s">
        <v>327</v>
      </c>
      <c r="G20" t="s">
        <v>234</v>
      </c>
      <c r="H20" t="s">
        <v>848</v>
      </c>
      <c r="I20" t="s">
        <v>903</v>
      </c>
      <c r="J20" s="77">
        <v>0</v>
      </c>
      <c r="K20" t="s">
        <v>102</v>
      </c>
      <c r="L20" s="78">
        <v>6.4000000000000001E-2</v>
      </c>
      <c r="M20" s="78">
        <v>0</v>
      </c>
      <c r="N20" s="77">
        <v>600000</v>
      </c>
      <c r="O20" s="77">
        <v>9.9999999999999995E-7</v>
      </c>
      <c r="P20" s="77">
        <v>6.0000000000000002E-6</v>
      </c>
      <c r="Q20" s="78">
        <v>4.0000000000000001E-3</v>
      </c>
      <c r="R20" s="78">
        <v>0</v>
      </c>
      <c r="S20" s="78">
        <v>0</v>
      </c>
    </row>
    <row r="21" spans="2:19">
      <c r="B21" t="s">
        <v>920</v>
      </c>
      <c r="C21" t="s">
        <v>921</v>
      </c>
      <c r="D21" t="s">
        <v>123</v>
      </c>
      <c r="E21" t="s">
        <v>922</v>
      </c>
      <c r="F21" t="s">
        <v>322</v>
      </c>
      <c r="G21" t="s">
        <v>234</v>
      </c>
      <c r="H21" t="s">
        <v>848</v>
      </c>
      <c r="I21" t="s">
        <v>903</v>
      </c>
      <c r="J21" s="77">
        <v>0</v>
      </c>
      <c r="K21" t="s">
        <v>102</v>
      </c>
      <c r="L21" s="78">
        <v>7.3999999999999996E-2</v>
      </c>
      <c r="M21" s="78">
        <v>0</v>
      </c>
      <c r="N21" s="77">
        <v>44576.85</v>
      </c>
      <c r="O21" s="77">
        <v>9.9999999999999995E-7</v>
      </c>
      <c r="P21" s="77">
        <v>4.4576850000000001E-7</v>
      </c>
      <c r="Q21" s="78">
        <v>0</v>
      </c>
      <c r="R21" s="78">
        <v>0</v>
      </c>
      <c r="S21" s="78">
        <v>0</v>
      </c>
    </row>
    <row r="22" spans="2:19">
      <c r="B22" s="79" t="s">
        <v>893</v>
      </c>
      <c r="C22" s="16"/>
      <c r="D22" s="16"/>
      <c r="E22" s="16"/>
      <c r="J22" s="81">
        <v>3.05</v>
      </c>
      <c r="M22" s="80">
        <v>6.25E-2</v>
      </c>
      <c r="N22" s="81">
        <v>6743930.8899999997</v>
      </c>
      <c r="P22" s="81">
        <v>7076.986632307</v>
      </c>
      <c r="R22" s="80">
        <v>0.7974</v>
      </c>
      <c r="S22" s="80">
        <v>4.3E-3</v>
      </c>
    </row>
    <row r="23" spans="2:19">
      <c r="B23" t="s">
        <v>923</v>
      </c>
      <c r="C23" t="s">
        <v>924</v>
      </c>
      <c r="D23" t="s">
        <v>123</v>
      </c>
      <c r="E23" t="s">
        <v>925</v>
      </c>
      <c r="F23" t="s">
        <v>551</v>
      </c>
      <c r="G23" t="s">
        <v>422</v>
      </c>
      <c r="H23" t="s">
        <v>150</v>
      </c>
      <c r="I23" t="s">
        <v>926</v>
      </c>
      <c r="J23" s="77">
        <v>3.2</v>
      </c>
      <c r="K23" t="s">
        <v>102</v>
      </c>
      <c r="L23" s="78">
        <v>4.4699999999999997E-2</v>
      </c>
      <c r="M23" s="78">
        <v>6.6699999999999995E-2</v>
      </c>
      <c r="N23" s="77">
        <v>4550330.8899999997</v>
      </c>
      <c r="O23" s="77">
        <v>93.63</v>
      </c>
      <c r="P23" s="77">
        <v>4620.6207723070002</v>
      </c>
      <c r="Q23" s="78">
        <v>8.3999999999999995E-3</v>
      </c>
      <c r="R23" s="78">
        <v>0.52059999999999995</v>
      </c>
      <c r="S23" s="78">
        <v>2.8E-3</v>
      </c>
    </row>
    <row r="24" spans="2:19">
      <c r="B24" t="s">
        <v>927</v>
      </c>
      <c r="C24" t="s">
        <v>928</v>
      </c>
      <c r="D24" t="s">
        <v>123</v>
      </c>
      <c r="E24" t="s">
        <v>929</v>
      </c>
      <c r="F24" t="s">
        <v>494</v>
      </c>
      <c r="G24" t="s">
        <v>445</v>
      </c>
      <c r="H24" t="s">
        <v>150</v>
      </c>
      <c r="I24" t="s">
        <v>930</v>
      </c>
      <c r="J24" s="77">
        <v>2.77</v>
      </c>
      <c r="K24" t="s">
        <v>102</v>
      </c>
      <c r="L24" s="78">
        <v>4.2999999999999997E-2</v>
      </c>
      <c r="M24" s="78">
        <v>5.4699999999999999E-2</v>
      </c>
      <c r="N24" s="77">
        <v>2193600</v>
      </c>
      <c r="O24" s="77">
        <v>97.06</v>
      </c>
      <c r="P24" s="77">
        <v>2456.3658599999999</v>
      </c>
      <c r="Q24" s="78">
        <v>1.34E-2</v>
      </c>
      <c r="R24" s="78">
        <v>0.27679999999999999</v>
      </c>
      <c r="S24" s="78">
        <v>1.5E-3</v>
      </c>
    </row>
    <row r="25" spans="2:19">
      <c r="B25" s="79" t="s">
        <v>307</v>
      </c>
      <c r="C25" s="16"/>
      <c r="D25" s="16"/>
      <c r="E25" s="16"/>
      <c r="J25" s="81">
        <v>0</v>
      </c>
      <c r="M25" s="80">
        <v>0</v>
      </c>
      <c r="N25" s="81">
        <v>0</v>
      </c>
      <c r="P25" s="81">
        <v>0</v>
      </c>
      <c r="R25" s="80">
        <v>0</v>
      </c>
      <c r="S25" s="80">
        <v>0</v>
      </c>
    </row>
    <row r="26" spans="2:19">
      <c r="B26" t="s">
        <v>234</v>
      </c>
      <c r="C26" t="s">
        <v>234</v>
      </c>
      <c r="D26" s="16"/>
      <c r="E26" s="16"/>
      <c r="F26" t="s">
        <v>234</v>
      </c>
      <c r="G26" t="s">
        <v>234</v>
      </c>
      <c r="J26" s="77">
        <v>0</v>
      </c>
      <c r="K26" t="s">
        <v>234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  <c r="S26" s="78">
        <v>0</v>
      </c>
    </row>
    <row r="27" spans="2:19">
      <c r="B27" s="79" t="s">
        <v>575</v>
      </c>
      <c r="C27" s="16"/>
      <c r="D27" s="16"/>
      <c r="E27" s="16"/>
      <c r="J27" s="81">
        <v>0</v>
      </c>
      <c r="M27" s="80">
        <v>0</v>
      </c>
      <c r="N27" s="81">
        <v>0</v>
      </c>
      <c r="P27" s="81">
        <v>0</v>
      </c>
      <c r="R27" s="80">
        <v>0</v>
      </c>
      <c r="S27" s="80">
        <v>0</v>
      </c>
    </row>
    <row r="28" spans="2:19">
      <c r="B28" t="s">
        <v>234</v>
      </c>
      <c r="C28" t="s">
        <v>234</v>
      </c>
      <c r="D28" s="16"/>
      <c r="E28" s="16"/>
      <c r="F28" t="s">
        <v>234</v>
      </c>
      <c r="G28" t="s">
        <v>234</v>
      </c>
      <c r="J28" s="77">
        <v>0</v>
      </c>
      <c r="K28" t="s">
        <v>234</v>
      </c>
      <c r="L28" s="78">
        <v>0</v>
      </c>
      <c r="M28" s="78">
        <v>0</v>
      </c>
      <c r="N28" s="77">
        <v>0</v>
      </c>
      <c r="O28" s="77">
        <v>0</v>
      </c>
      <c r="P28" s="77">
        <v>0</v>
      </c>
      <c r="Q28" s="78">
        <v>0</v>
      </c>
      <c r="R28" s="78">
        <v>0</v>
      </c>
      <c r="S28" s="78">
        <v>0</v>
      </c>
    </row>
    <row r="29" spans="2:19">
      <c r="B29" s="79" t="s">
        <v>238</v>
      </c>
      <c r="C29" s="16"/>
      <c r="D29" s="16"/>
      <c r="E29" s="16"/>
      <c r="J29" s="81">
        <v>0</v>
      </c>
      <c r="M29" s="80">
        <v>0</v>
      </c>
      <c r="N29" s="81">
        <v>0</v>
      </c>
      <c r="P29" s="81">
        <v>0</v>
      </c>
      <c r="R29" s="80">
        <v>0</v>
      </c>
      <c r="S29" s="80">
        <v>0</v>
      </c>
    </row>
    <row r="30" spans="2:19">
      <c r="B30" s="79" t="s">
        <v>308</v>
      </c>
      <c r="C30" s="16"/>
      <c r="D30" s="16"/>
      <c r="E30" s="16"/>
      <c r="J30" s="81">
        <v>0</v>
      </c>
      <c r="M30" s="80">
        <v>0</v>
      </c>
      <c r="N30" s="81">
        <v>0</v>
      </c>
      <c r="P30" s="81">
        <v>0</v>
      </c>
      <c r="R30" s="80">
        <v>0</v>
      </c>
      <c r="S30" s="80">
        <v>0</v>
      </c>
    </row>
    <row r="31" spans="2:19">
      <c r="B31" t="s">
        <v>234</v>
      </c>
      <c r="C31" t="s">
        <v>234</v>
      </c>
      <c r="D31" s="16"/>
      <c r="E31" s="16"/>
      <c r="F31" t="s">
        <v>234</v>
      </c>
      <c r="G31" t="s">
        <v>234</v>
      </c>
      <c r="J31" s="77">
        <v>0</v>
      </c>
      <c r="K31" t="s">
        <v>234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  <c r="S31" s="78">
        <v>0</v>
      </c>
    </row>
    <row r="32" spans="2:19">
      <c r="B32" s="79" t="s">
        <v>309</v>
      </c>
      <c r="C32" s="16"/>
      <c r="D32" s="16"/>
      <c r="E32" s="16"/>
      <c r="J32" s="81">
        <v>0</v>
      </c>
      <c r="M32" s="80">
        <v>0</v>
      </c>
      <c r="N32" s="81">
        <v>0</v>
      </c>
      <c r="P32" s="81">
        <v>0</v>
      </c>
      <c r="R32" s="80">
        <v>0</v>
      </c>
      <c r="S32" s="80">
        <v>0</v>
      </c>
    </row>
    <row r="33" spans="2:19">
      <c r="B33" t="s">
        <v>234</v>
      </c>
      <c r="C33" t="s">
        <v>234</v>
      </c>
      <c r="D33" s="16"/>
      <c r="E33" s="16"/>
      <c r="F33" t="s">
        <v>234</v>
      </c>
      <c r="G33" t="s">
        <v>234</v>
      </c>
      <c r="J33" s="77">
        <v>0</v>
      </c>
      <c r="K33" t="s">
        <v>234</v>
      </c>
      <c r="L33" s="78">
        <v>0</v>
      </c>
      <c r="M33" s="78">
        <v>0</v>
      </c>
      <c r="N33" s="77">
        <v>0</v>
      </c>
      <c r="O33" s="77">
        <v>0</v>
      </c>
      <c r="P33" s="77">
        <v>0</v>
      </c>
      <c r="Q33" s="78">
        <v>0</v>
      </c>
      <c r="R33" s="78">
        <v>0</v>
      </c>
      <c r="S33" s="78">
        <v>0</v>
      </c>
    </row>
    <row r="34" spans="2:19">
      <c r="B34" t="s">
        <v>240</v>
      </c>
      <c r="C34" s="16"/>
      <c r="D34" s="16"/>
      <c r="E34" s="16"/>
    </row>
    <row r="35" spans="2:19">
      <c r="B35" t="s">
        <v>302</v>
      </c>
      <c r="C35" s="16"/>
      <c r="D35" s="16"/>
      <c r="E35" s="16"/>
    </row>
    <row r="36" spans="2:19">
      <c r="B36" t="s">
        <v>303</v>
      </c>
      <c r="C36" s="16"/>
      <c r="D36" s="16"/>
      <c r="E36" s="16"/>
    </row>
    <row r="37" spans="2:19">
      <c r="B37" t="s">
        <v>304</v>
      </c>
      <c r="C37" s="16"/>
      <c r="D37" s="16"/>
      <c r="E37" s="16"/>
    </row>
    <row r="38" spans="2:19">
      <c r="C38" s="16"/>
      <c r="D38" s="16"/>
      <c r="E38" s="16"/>
    </row>
    <row r="39" spans="2:19">
      <c r="C39" s="16"/>
      <c r="D39" s="16"/>
      <c r="E39" s="16"/>
    </row>
    <row r="40" spans="2:19">
      <c r="C40" s="16"/>
      <c r="D40" s="16"/>
      <c r="E40" s="16"/>
    </row>
    <row r="41" spans="2:19">
      <c r="C41" s="16"/>
      <c r="D41" s="16"/>
      <c r="E41" s="16"/>
    </row>
    <row r="42" spans="2:19">
      <c r="C42" s="16"/>
      <c r="D42" s="16"/>
      <c r="E42" s="16"/>
    </row>
    <row r="43" spans="2:19">
      <c r="C43" s="16"/>
      <c r="D43" s="16"/>
      <c r="E43" s="16"/>
    </row>
    <row r="44" spans="2:19">
      <c r="C44" s="16"/>
      <c r="D44" s="16"/>
      <c r="E44" s="16"/>
    </row>
    <row r="45" spans="2:19">
      <c r="C45" s="16"/>
      <c r="D45" s="16"/>
      <c r="E45" s="16"/>
    </row>
    <row r="46" spans="2:19">
      <c r="C46" s="16"/>
      <c r="D46" s="16"/>
      <c r="E46" s="16"/>
    </row>
    <row r="47" spans="2:19">
      <c r="C47" s="16"/>
      <c r="D47" s="16"/>
      <c r="E47" s="16"/>
    </row>
    <row r="48" spans="2:19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tabSelected="1" workbookViewId="0">
      <selection activeCell="K18" sqref="K1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  <c r="C2" t="s">
        <v>198</v>
      </c>
    </row>
    <row r="3" spans="2:98">
      <c r="B3" s="2" t="s">
        <v>2</v>
      </c>
      <c r="C3" t="s">
        <v>199</v>
      </c>
    </row>
    <row r="4" spans="2:98">
      <c r="B4" s="2" t="s">
        <v>3</v>
      </c>
      <c r="C4" t="s">
        <v>200</v>
      </c>
    </row>
    <row r="6" spans="2:98" ht="26.25" customHeight="1">
      <c r="B6" s="106" t="s">
        <v>136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8"/>
    </row>
    <row r="7" spans="2:98" ht="26.25" customHeight="1">
      <c r="B7" s="106" t="s">
        <v>91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8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8105643.5</v>
      </c>
      <c r="I11" s="7"/>
      <c r="J11" s="75">
        <v>110802.49244696491</v>
      </c>
      <c r="K11" s="7"/>
      <c r="L11" s="76">
        <v>1</v>
      </c>
      <c r="M11" s="76">
        <v>6.6699999999999995E-2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204</v>
      </c>
      <c r="C12" s="16"/>
      <c r="D12" s="16"/>
      <c r="E12" s="16"/>
      <c r="H12" s="81">
        <v>2508782.56</v>
      </c>
      <c r="J12" s="81">
        <v>89598.11806350245</v>
      </c>
      <c r="L12" s="80">
        <v>0.80859999999999999</v>
      </c>
      <c r="M12" s="80">
        <v>5.3999999999999999E-2</v>
      </c>
    </row>
    <row r="13" spans="2:98">
      <c r="B13" t="s">
        <v>931</v>
      </c>
      <c r="C13" t="s">
        <v>932</v>
      </c>
      <c r="D13" t="s">
        <v>123</v>
      </c>
      <c r="E13" t="s">
        <v>933</v>
      </c>
      <c r="F13" t="s">
        <v>614</v>
      </c>
      <c r="G13" t="s">
        <v>106</v>
      </c>
      <c r="H13" s="77">
        <v>447292.15</v>
      </c>
      <c r="I13" s="77">
        <v>344.99170000000038</v>
      </c>
      <c r="J13" s="77">
        <v>5430.2420679332099</v>
      </c>
      <c r="K13" s="92">
        <f>127.810873642412%/100</f>
        <v>1.2781087364241201E-2</v>
      </c>
      <c r="L13" s="78">
        <v>4.9000000000000002E-2</v>
      </c>
      <c r="M13" s="78">
        <v>3.3E-3</v>
      </c>
    </row>
    <row r="14" spans="2:98">
      <c r="B14" t="s">
        <v>934</v>
      </c>
      <c r="C14" t="s">
        <v>935</v>
      </c>
      <c r="D14" t="s">
        <v>123</v>
      </c>
      <c r="E14" t="s">
        <v>936</v>
      </c>
      <c r="F14" t="s">
        <v>551</v>
      </c>
      <c r="G14" t="s">
        <v>102</v>
      </c>
      <c r="H14" s="77">
        <v>66273</v>
      </c>
      <c r="I14" s="77">
        <v>38408.029839000046</v>
      </c>
      <c r="J14" s="77">
        <v>25454.153615200499</v>
      </c>
      <c r="K14" s="92">
        <v>4.7100000000000003E-2</v>
      </c>
      <c r="L14" s="78">
        <v>0.22969999999999999</v>
      </c>
      <c r="M14" s="78">
        <v>1.5299999999999999E-2</v>
      </c>
    </row>
    <row r="15" spans="2:98">
      <c r="B15" t="s">
        <v>937</v>
      </c>
      <c r="C15" t="s">
        <v>938</v>
      </c>
      <c r="D15" t="s">
        <v>123</v>
      </c>
      <c r="E15" t="s">
        <v>733</v>
      </c>
      <c r="F15" t="s">
        <v>734</v>
      </c>
      <c r="G15" t="s">
        <v>102</v>
      </c>
      <c r="H15" s="77">
        <v>9219</v>
      </c>
      <c r="I15" s="77">
        <v>389.86354799999998</v>
      </c>
      <c r="J15" s="77">
        <v>35.941520490119998</v>
      </c>
      <c r="K15" s="92">
        <v>5.3499999999999999E-2</v>
      </c>
      <c r="L15" s="78">
        <v>2.9999999999999997E-4</v>
      </c>
      <c r="M15" s="78">
        <v>0</v>
      </c>
    </row>
    <row r="16" spans="2:98">
      <c r="B16" t="s">
        <v>939</v>
      </c>
      <c r="C16" t="s">
        <v>940</v>
      </c>
      <c r="D16" t="s">
        <v>123</v>
      </c>
      <c r="E16" t="s">
        <v>941</v>
      </c>
      <c r="F16" t="s">
        <v>942</v>
      </c>
      <c r="G16" t="s">
        <v>102</v>
      </c>
      <c r="H16" s="77">
        <v>67</v>
      </c>
      <c r="I16" s="77">
        <v>36663758.620690003</v>
      </c>
      <c r="J16" s="77">
        <v>24564.718275862298</v>
      </c>
      <c r="K16" s="92">
        <v>6.3534482758620683E-2</v>
      </c>
      <c r="L16" s="78">
        <v>0.22170000000000001</v>
      </c>
      <c r="M16" s="78">
        <v>1.4800000000000001E-2</v>
      </c>
    </row>
    <row r="17" spans="2:13">
      <c r="B17" t="s">
        <v>943</v>
      </c>
      <c r="C17" t="s">
        <v>944</v>
      </c>
      <c r="D17" t="s">
        <v>123</v>
      </c>
      <c r="E17" t="s">
        <v>945</v>
      </c>
      <c r="F17" t="s">
        <v>494</v>
      </c>
      <c r="G17" t="s">
        <v>106</v>
      </c>
      <c r="H17" s="77">
        <v>2623.49</v>
      </c>
      <c r="I17" s="77">
        <v>81081.905000000042</v>
      </c>
      <c r="J17" s="77">
        <v>7485.5311809159602</v>
      </c>
      <c r="K17" s="92">
        <f>67.4172189%/100</f>
        <v>6.7417218899999999E-3</v>
      </c>
      <c r="L17" s="78">
        <v>6.7599999999999993E-2</v>
      </c>
      <c r="M17" s="78">
        <v>4.4999999999999997E-3</v>
      </c>
    </row>
    <row r="18" spans="2:13">
      <c r="B18" t="s">
        <v>946</v>
      </c>
      <c r="C18" t="s">
        <v>947</v>
      </c>
      <c r="D18" t="s">
        <v>123</v>
      </c>
      <c r="E18" t="s">
        <v>945</v>
      </c>
      <c r="F18" t="s">
        <v>494</v>
      </c>
      <c r="G18" t="s">
        <v>106</v>
      </c>
      <c r="H18" s="77">
        <v>874514</v>
      </c>
      <c r="I18" s="77">
        <v>100</v>
      </c>
      <c r="J18" s="77">
        <v>3077.4147659999999</v>
      </c>
      <c r="K18" s="92">
        <f>74.9762333%/1000</f>
        <v>7.4976233300000003E-4</v>
      </c>
      <c r="L18" s="78">
        <v>2.7799999999999998E-2</v>
      </c>
      <c r="M18" s="78">
        <v>1.9E-3</v>
      </c>
    </row>
    <row r="19" spans="2:13">
      <c r="B19" t="s">
        <v>948</v>
      </c>
      <c r="C19" t="s">
        <v>949</v>
      </c>
      <c r="D19" t="s">
        <v>123</v>
      </c>
      <c r="E19" t="s">
        <v>950</v>
      </c>
      <c r="F19" t="s">
        <v>327</v>
      </c>
      <c r="G19" t="s">
        <v>102</v>
      </c>
      <c r="H19" s="77">
        <v>179.51</v>
      </c>
      <c r="I19" s="77">
        <v>5628100</v>
      </c>
      <c r="J19" s="77">
        <v>10103.00231</v>
      </c>
      <c r="K19" s="92">
        <v>0</v>
      </c>
      <c r="L19" s="78">
        <v>9.1200000000000003E-2</v>
      </c>
      <c r="M19" s="78">
        <v>6.1000000000000004E-3</v>
      </c>
    </row>
    <row r="20" spans="2:13">
      <c r="B20" t="s">
        <v>951</v>
      </c>
      <c r="C20" t="s">
        <v>952</v>
      </c>
      <c r="D20" t="s">
        <v>123</v>
      </c>
      <c r="E20" t="s">
        <v>953</v>
      </c>
      <c r="F20" t="s">
        <v>327</v>
      </c>
      <c r="G20" t="s">
        <v>110</v>
      </c>
      <c r="H20" s="77">
        <v>500000</v>
      </c>
      <c r="I20" s="77">
        <v>1E-26</v>
      </c>
      <c r="J20" s="77">
        <v>1.876E-25</v>
      </c>
      <c r="K20" s="92">
        <v>8.9800000000000005E-2</v>
      </c>
      <c r="L20" s="78">
        <v>0</v>
      </c>
      <c r="M20" s="78">
        <v>0</v>
      </c>
    </row>
    <row r="21" spans="2:13">
      <c r="B21" t="s">
        <v>954</v>
      </c>
      <c r="C21" t="s">
        <v>955</v>
      </c>
      <c r="D21" t="s">
        <v>123</v>
      </c>
      <c r="E21" t="s">
        <v>956</v>
      </c>
      <c r="F21" t="s">
        <v>327</v>
      </c>
      <c r="G21" t="s">
        <v>102</v>
      </c>
      <c r="H21" s="77">
        <v>1405.41</v>
      </c>
      <c r="I21" s="77">
        <v>506658.94614899991</v>
      </c>
      <c r="J21" s="77">
        <v>7120.63549507266</v>
      </c>
      <c r="K21" s="78">
        <v>3.1199999999999999E-2</v>
      </c>
      <c r="L21" s="78">
        <v>6.4299999999999996E-2</v>
      </c>
      <c r="M21" s="78">
        <v>4.3E-3</v>
      </c>
    </row>
    <row r="22" spans="2:13">
      <c r="B22" t="s">
        <v>957</v>
      </c>
      <c r="C22" t="s">
        <v>958</v>
      </c>
      <c r="D22" t="s">
        <v>123</v>
      </c>
      <c r="E22" t="s">
        <v>959</v>
      </c>
      <c r="F22" t="s">
        <v>467</v>
      </c>
      <c r="G22" t="s">
        <v>106</v>
      </c>
      <c r="H22" s="77">
        <v>607209</v>
      </c>
      <c r="I22" s="77">
        <v>296.07694600000019</v>
      </c>
      <c r="J22" s="77">
        <v>6326.4788320277003</v>
      </c>
      <c r="K22" s="92">
        <v>6.0349889184446153E-3</v>
      </c>
      <c r="L22" s="78">
        <v>5.7099999999999998E-2</v>
      </c>
      <c r="M22" s="78">
        <v>3.8E-3</v>
      </c>
    </row>
    <row r="23" spans="2:13">
      <c r="B23" s="79" t="s">
        <v>238</v>
      </c>
      <c r="C23" s="16"/>
      <c r="D23" s="16"/>
      <c r="E23" s="16"/>
      <c r="H23" s="81">
        <v>5596860.9400000004</v>
      </c>
      <c r="J23" s="81">
        <v>21204.374383462458</v>
      </c>
      <c r="L23" s="80">
        <v>0.19139999999999999</v>
      </c>
      <c r="M23" s="80">
        <v>1.2800000000000001E-2</v>
      </c>
    </row>
    <row r="24" spans="2:13">
      <c r="B24" s="79" t="s">
        <v>308</v>
      </c>
      <c r="C24" s="16"/>
      <c r="D24" s="16"/>
      <c r="E24" s="16"/>
      <c r="H24" s="81">
        <v>0</v>
      </c>
      <c r="J24" s="81">
        <v>0</v>
      </c>
      <c r="L24" s="80">
        <v>0</v>
      </c>
      <c r="M24" s="80">
        <v>0</v>
      </c>
    </row>
    <row r="25" spans="2:13">
      <c r="B25" t="s">
        <v>234</v>
      </c>
      <c r="C25" t="s">
        <v>234</v>
      </c>
      <c r="D25" s="16"/>
      <c r="E25" s="16"/>
      <c r="F25" t="s">
        <v>234</v>
      </c>
      <c r="G25" t="s">
        <v>234</v>
      </c>
      <c r="H25" s="77">
        <v>0</v>
      </c>
      <c r="I25" s="77">
        <v>0</v>
      </c>
      <c r="J25" s="77">
        <v>0</v>
      </c>
      <c r="K25" s="78">
        <v>0</v>
      </c>
      <c r="L25" s="78">
        <v>0</v>
      </c>
      <c r="M25" s="78">
        <v>0</v>
      </c>
    </row>
    <row r="26" spans="2:13">
      <c r="B26" s="79" t="s">
        <v>309</v>
      </c>
      <c r="C26" s="16"/>
      <c r="D26" s="16"/>
      <c r="E26" s="16"/>
      <c r="H26" s="81">
        <v>5596860.9400000004</v>
      </c>
      <c r="J26" s="81">
        <v>21204.374383462458</v>
      </c>
      <c r="L26" s="80">
        <v>0.19139999999999999</v>
      </c>
      <c r="M26" s="80">
        <v>1.2800000000000001E-2</v>
      </c>
    </row>
    <row r="27" spans="2:13">
      <c r="B27" t="s">
        <v>960</v>
      </c>
      <c r="C27" t="s">
        <v>961</v>
      </c>
      <c r="D27" t="s">
        <v>123</v>
      </c>
      <c r="E27" t="s">
        <v>962</v>
      </c>
      <c r="F27" t="s">
        <v>963</v>
      </c>
      <c r="G27" t="s">
        <v>110</v>
      </c>
      <c r="H27" s="77">
        <v>1903813</v>
      </c>
      <c r="I27" s="77">
        <v>100</v>
      </c>
      <c r="J27" s="77">
        <v>7145.0101889999996</v>
      </c>
      <c r="K27" s="92">
        <v>1.384072051268502E-2</v>
      </c>
      <c r="L27" s="78">
        <v>6.4500000000000002E-2</v>
      </c>
      <c r="M27" s="78">
        <v>4.3E-3</v>
      </c>
    </row>
    <row r="28" spans="2:13">
      <c r="B28" t="s">
        <v>964</v>
      </c>
      <c r="C28" t="s">
        <v>965</v>
      </c>
      <c r="D28" t="s">
        <v>123</v>
      </c>
      <c r="E28" t="s">
        <v>966</v>
      </c>
      <c r="F28" t="s">
        <v>963</v>
      </c>
      <c r="G28" t="s">
        <v>110</v>
      </c>
      <c r="H28" s="77">
        <v>3118427</v>
      </c>
      <c r="I28" s="77">
        <v>108.4865429999998</v>
      </c>
      <c r="J28" s="77">
        <v>12696.6754019896</v>
      </c>
      <c r="K28" s="92">
        <v>2.2647578920621102E-2</v>
      </c>
      <c r="L28" s="78">
        <v>0.11459999999999999</v>
      </c>
      <c r="M28" s="78">
        <v>7.6E-3</v>
      </c>
    </row>
    <row r="29" spans="2:13">
      <c r="B29" t="s">
        <v>967</v>
      </c>
      <c r="C29" t="s">
        <v>968</v>
      </c>
      <c r="D29" t="s">
        <v>123</v>
      </c>
      <c r="E29" t="s">
        <v>941</v>
      </c>
      <c r="F29" t="s">
        <v>963</v>
      </c>
      <c r="G29" t="s">
        <v>110</v>
      </c>
      <c r="H29" s="77">
        <v>574620.93999999994</v>
      </c>
      <c r="I29" s="77">
        <v>63.188299999999764</v>
      </c>
      <c r="J29" s="77">
        <v>1362.6887924728601</v>
      </c>
      <c r="K29" s="78">
        <v>5.3581186109449827E-2</v>
      </c>
      <c r="L29" s="78">
        <v>1.23E-2</v>
      </c>
      <c r="M29" s="78">
        <v>8.0000000000000004E-4</v>
      </c>
    </row>
    <row r="30" spans="2:13">
      <c r="B30" t="s">
        <v>240</v>
      </c>
      <c r="C30" s="16"/>
      <c r="D30" s="16"/>
      <c r="E30" s="16"/>
    </row>
    <row r="31" spans="2:13">
      <c r="B31" t="s">
        <v>302</v>
      </c>
      <c r="C31" s="16"/>
      <c r="D31" s="16"/>
      <c r="E31" s="16"/>
    </row>
    <row r="32" spans="2:13">
      <c r="B32" t="s">
        <v>303</v>
      </c>
      <c r="C32" s="16"/>
      <c r="D32" s="16"/>
      <c r="E32" s="16"/>
    </row>
    <row r="33" spans="2:5">
      <c r="B33" t="s">
        <v>304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A586"/>
  <sheetViews>
    <sheetView rightToLeft="1" topLeftCell="A32" workbookViewId="0">
      <selection activeCell="M55" sqref="M55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  <c r="C2" t="s">
        <v>198</v>
      </c>
    </row>
    <row r="3" spans="2:53">
      <c r="B3" s="2" t="s">
        <v>2</v>
      </c>
      <c r="C3" t="s">
        <v>199</v>
      </c>
    </row>
    <row r="4" spans="2:53">
      <c r="B4" s="2" t="s">
        <v>3</v>
      </c>
      <c r="C4" t="s">
        <v>200</v>
      </c>
    </row>
    <row r="6" spans="2:53" ht="26.25" customHeight="1">
      <c r="B6" s="106" t="s">
        <v>136</v>
      </c>
      <c r="C6" s="107"/>
      <c r="D6" s="107"/>
      <c r="E6" s="107"/>
      <c r="F6" s="107"/>
      <c r="G6" s="107"/>
      <c r="H6" s="107"/>
      <c r="I6" s="107"/>
      <c r="J6" s="107"/>
      <c r="K6" s="108"/>
    </row>
    <row r="7" spans="2:53" ht="26.25" customHeight="1">
      <c r="B7" s="106" t="s">
        <v>139</v>
      </c>
      <c r="C7" s="107"/>
      <c r="D7" s="107"/>
      <c r="E7" s="107"/>
      <c r="F7" s="107"/>
      <c r="G7" s="107"/>
      <c r="H7" s="107"/>
      <c r="I7" s="107"/>
      <c r="J7" s="107"/>
      <c r="K7" s="108"/>
    </row>
    <row r="8" spans="2:53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A8" s="16"/>
    </row>
    <row r="9" spans="2:53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A9" s="16"/>
    </row>
    <row r="10" spans="2:53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BA10" s="16"/>
    </row>
    <row r="11" spans="2:53" s="23" customFormat="1" ht="18" customHeight="1">
      <c r="B11" s="24" t="s">
        <v>140</v>
      </c>
      <c r="C11" s="7"/>
      <c r="D11" s="7"/>
      <c r="E11" s="7"/>
      <c r="F11" s="75">
        <v>266891275.08000001</v>
      </c>
      <c r="G11" s="7"/>
      <c r="H11" s="75">
        <v>424551.96684811648</v>
      </c>
      <c r="I11" s="7"/>
      <c r="J11" s="76">
        <v>1</v>
      </c>
      <c r="K11" s="76">
        <v>0.25569999999999998</v>
      </c>
      <c r="L11" s="19"/>
      <c r="M11" s="19"/>
      <c r="N11" s="19"/>
      <c r="O11" s="19"/>
      <c r="P11" s="19"/>
      <c r="Q11" s="19"/>
      <c r="R11" s="19"/>
      <c r="S11" s="19"/>
      <c r="BA11" s="16"/>
    </row>
    <row r="12" spans="2:53">
      <c r="B12" s="79" t="s">
        <v>204</v>
      </c>
      <c r="C12" s="16"/>
      <c r="F12" s="81">
        <v>225677733.55000001</v>
      </c>
      <c r="H12" s="81">
        <v>236108.43589971412</v>
      </c>
      <c r="J12" s="80">
        <v>0.55610000000000004</v>
      </c>
      <c r="K12" s="80">
        <v>0.14219999999999999</v>
      </c>
    </row>
    <row r="13" spans="2:53">
      <c r="B13" s="79" t="s">
        <v>969</v>
      </c>
      <c r="C13" s="16"/>
      <c r="F13" s="81">
        <v>7230404.1200000001</v>
      </c>
      <c r="H13" s="81">
        <v>24495.68425775009</v>
      </c>
      <c r="J13" s="80">
        <v>5.7700000000000001E-2</v>
      </c>
      <c r="K13" s="80">
        <v>1.4800000000000001E-2</v>
      </c>
    </row>
    <row r="14" spans="2:53">
      <c r="B14" t="s">
        <v>970</v>
      </c>
      <c r="C14">
        <v>74221</v>
      </c>
      <c r="D14" t="s">
        <v>106</v>
      </c>
      <c r="E14" t="s">
        <v>971</v>
      </c>
      <c r="F14" s="77">
        <v>716881</v>
      </c>
      <c r="G14" s="77">
        <v>103.06349999999981</v>
      </c>
      <c r="H14" s="77">
        <v>2599.9872833617601</v>
      </c>
      <c r="I14" s="78">
        <v>7.5700000000000003E-2</v>
      </c>
      <c r="J14" s="78">
        <v>6.1000000000000004E-3</v>
      </c>
      <c r="K14" s="78">
        <v>1.6000000000000001E-3</v>
      </c>
    </row>
    <row r="15" spans="2:53">
      <c r="B15" t="s">
        <v>972</v>
      </c>
      <c r="C15">
        <v>74173</v>
      </c>
      <c r="D15" t="s">
        <v>106</v>
      </c>
      <c r="E15" t="s">
        <v>973</v>
      </c>
      <c r="F15" s="77">
        <v>2265724.9</v>
      </c>
      <c r="G15" s="77">
        <v>75.642328000000006</v>
      </c>
      <c r="H15" s="77">
        <v>6031.0278056731304</v>
      </c>
      <c r="I15" s="78">
        <v>0.10349999999999999</v>
      </c>
      <c r="J15" s="78">
        <v>1.4200000000000001E-2</v>
      </c>
      <c r="K15" s="78">
        <v>3.5999999999999999E-3</v>
      </c>
    </row>
    <row r="16" spans="2:53">
      <c r="B16" t="s">
        <v>974</v>
      </c>
      <c r="C16">
        <v>74243</v>
      </c>
      <c r="D16" t="s">
        <v>106</v>
      </c>
      <c r="E16" t="s">
        <v>973</v>
      </c>
      <c r="F16" s="77">
        <v>212314</v>
      </c>
      <c r="G16" s="77">
        <v>100</v>
      </c>
      <c r="H16" s="77">
        <v>747.13296600000001</v>
      </c>
      <c r="I16" s="78">
        <v>0.10249999999999999</v>
      </c>
      <c r="J16" s="78">
        <v>1.8E-3</v>
      </c>
      <c r="K16" s="78">
        <v>4.0000000000000002E-4</v>
      </c>
    </row>
    <row r="17" spans="2:11">
      <c r="B17" t="s">
        <v>975</v>
      </c>
      <c r="C17">
        <v>74183</v>
      </c>
      <c r="D17" t="s">
        <v>106</v>
      </c>
      <c r="E17" t="s">
        <v>976</v>
      </c>
      <c r="F17" s="77">
        <v>1550154.42</v>
      </c>
      <c r="G17" s="77">
        <v>116.51570800000005</v>
      </c>
      <c r="H17" s="77">
        <v>6355.9241860005995</v>
      </c>
      <c r="I17" s="78">
        <v>5.2000000000000005E-2</v>
      </c>
      <c r="J17" s="78">
        <v>1.4999999999999999E-2</v>
      </c>
      <c r="K17" s="78">
        <v>3.8E-3</v>
      </c>
    </row>
    <row r="18" spans="2:11">
      <c r="B18" t="s">
        <v>977</v>
      </c>
      <c r="C18">
        <v>74216</v>
      </c>
      <c r="D18" t="s">
        <v>106</v>
      </c>
      <c r="E18" t="s">
        <v>569</v>
      </c>
      <c r="F18" s="77">
        <v>1153024.6499999999</v>
      </c>
      <c r="G18" s="77">
        <v>78.478762999999887</v>
      </c>
      <c r="H18" s="77">
        <v>3184.2708985834702</v>
      </c>
      <c r="I18" s="78">
        <v>1.6000000000000004E-2</v>
      </c>
      <c r="J18" s="78">
        <v>7.4999999999999997E-3</v>
      </c>
      <c r="K18" s="78">
        <v>1.9E-3</v>
      </c>
    </row>
    <row r="19" spans="2:11">
      <c r="B19" t="s">
        <v>978</v>
      </c>
      <c r="C19">
        <v>74228</v>
      </c>
      <c r="D19" t="s">
        <v>106</v>
      </c>
      <c r="E19" t="s">
        <v>979</v>
      </c>
      <c r="F19" s="77">
        <v>1332305.1499999999</v>
      </c>
      <c r="G19" s="77">
        <v>118.96089800000001</v>
      </c>
      <c r="H19" s="77">
        <v>5577.3411181311303</v>
      </c>
      <c r="I19" s="78">
        <v>5.9200000000000003E-2</v>
      </c>
      <c r="J19" s="78">
        <v>1.3100000000000001E-2</v>
      </c>
      <c r="K19" s="78">
        <v>3.3999999999999998E-3</v>
      </c>
    </row>
    <row r="20" spans="2:11">
      <c r="B20" s="79" t="s">
        <v>980</v>
      </c>
      <c r="C20" s="16"/>
      <c r="F20" s="81">
        <v>14787030.699999999</v>
      </c>
      <c r="H20" s="81">
        <v>20292.56811423508</v>
      </c>
      <c r="J20" s="80">
        <v>4.7800000000000002E-2</v>
      </c>
      <c r="K20" s="80">
        <v>1.2200000000000001E-2</v>
      </c>
    </row>
    <row r="21" spans="2:11">
      <c r="B21" t="s">
        <v>981</v>
      </c>
      <c r="C21">
        <v>74233</v>
      </c>
      <c r="D21" t="s">
        <v>102</v>
      </c>
      <c r="E21" t="s">
        <v>982</v>
      </c>
      <c r="F21" s="77">
        <v>5525456</v>
      </c>
      <c r="G21" s="77">
        <v>99.758499999999998</v>
      </c>
      <c r="H21" s="77">
        <v>5512.1120237599998</v>
      </c>
      <c r="I21" s="78">
        <v>0.09</v>
      </c>
      <c r="J21" s="78">
        <v>1.2999999999999999E-2</v>
      </c>
      <c r="K21" s="78">
        <v>3.3E-3</v>
      </c>
    </row>
    <row r="22" spans="2:11">
      <c r="B22" t="s">
        <v>983</v>
      </c>
      <c r="C22">
        <v>74176</v>
      </c>
      <c r="D22" t="s">
        <v>102</v>
      </c>
      <c r="E22" t="s">
        <v>984</v>
      </c>
      <c r="F22" s="77">
        <v>5937223</v>
      </c>
      <c r="G22" s="77">
        <v>167.22148999999999</v>
      </c>
      <c r="H22" s="77">
        <v>9928.3127652226995</v>
      </c>
      <c r="I22" s="78">
        <v>1.77E-2</v>
      </c>
      <c r="J22" s="78">
        <v>2.3400000000000001E-2</v>
      </c>
      <c r="K22" s="78">
        <v>6.0000000000000001E-3</v>
      </c>
    </row>
    <row r="23" spans="2:11">
      <c r="B23" t="s">
        <v>985</v>
      </c>
      <c r="C23">
        <v>74177</v>
      </c>
      <c r="D23" t="s">
        <v>102</v>
      </c>
      <c r="E23" t="s">
        <v>986</v>
      </c>
      <c r="F23" s="77">
        <v>3324351.7</v>
      </c>
      <c r="G23" s="77">
        <v>145.95758100000009</v>
      </c>
      <c r="H23" s="77">
        <v>4852.1433252523802</v>
      </c>
      <c r="I23" s="78">
        <v>2.5999999999999999E-2</v>
      </c>
      <c r="J23" s="78">
        <v>1.14E-2</v>
      </c>
      <c r="K23" s="78">
        <v>2.8999999999999998E-3</v>
      </c>
    </row>
    <row r="24" spans="2:11">
      <c r="B24" s="79" t="s">
        <v>987</v>
      </c>
      <c r="C24" s="16"/>
      <c r="F24" s="81">
        <v>34413467.200000003</v>
      </c>
      <c r="H24" s="81">
        <v>41582.010346769603</v>
      </c>
      <c r="J24" s="80">
        <v>9.7900000000000001E-2</v>
      </c>
      <c r="K24" s="80">
        <v>2.5000000000000001E-2</v>
      </c>
    </row>
    <row r="25" spans="2:11">
      <c r="B25" t="s">
        <v>988</v>
      </c>
      <c r="C25">
        <v>74204</v>
      </c>
      <c r="D25" t="s">
        <v>102</v>
      </c>
      <c r="E25" t="s">
        <v>989</v>
      </c>
      <c r="F25" s="77">
        <v>6399627.5999999996</v>
      </c>
      <c r="G25" s="77">
        <v>197.25495699999951</v>
      </c>
      <c r="H25" s="77">
        <v>12623.5826705401</v>
      </c>
      <c r="I25" s="78">
        <v>7.8700000000000006E-2</v>
      </c>
      <c r="J25" s="78">
        <v>2.9700000000000001E-2</v>
      </c>
      <c r="K25" s="78">
        <v>7.6E-3</v>
      </c>
    </row>
    <row r="26" spans="2:11">
      <c r="B26" t="s">
        <v>990</v>
      </c>
      <c r="C26">
        <v>74186</v>
      </c>
      <c r="D26" t="s">
        <v>102</v>
      </c>
      <c r="E26" t="s">
        <v>991</v>
      </c>
      <c r="F26" s="77">
        <v>26392860.600000001</v>
      </c>
      <c r="G26" s="77">
        <v>103.57895299999993</v>
      </c>
      <c r="H26" s="77">
        <v>27337.448676229498</v>
      </c>
      <c r="I26" s="78">
        <v>7.8700000000000006E-2</v>
      </c>
      <c r="J26" s="78">
        <v>6.4399999999999999E-2</v>
      </c>
      <c r="K26" s="78">
        <v>1.6500000000000001E-2</v>
      </c>
    </row>
    <row r="27" spans="2:11">
      <c r="B27" t="s">
        <v>992</v>
      </c>
      <c r="C27">
        <v>74238</v>
      </c>
      <c r="D27" t="s">
        <v>102</v>
      </c>
      <c r="E27" t="s">
        <v>993</v>
      </c>
      <c r="F27" s="77">
        <v>1620979</v>
      </c>
      <c r="G27" s="77">
        <v>100</v>
      </c>
      <c r="H27" s="77">
        <v>1620.979</v>
      </c>
      <c r="I27" s="78">
        <v>1.89E-2</v>
      </c>
      <c r="J27" s="78">
        <v>3.8E-3</v>
      </c>
      <c r="K27" s="78">
        <v>1E-3</v>
      </c>
    </row>
    <row r="28" spans="2:11">
      <c r="B28" s="79" t="s">
        <v>994</v>
      </c>
      <c r="C28" s="16"/>
      <c r="F28" s="81">
        <v>169246831.53</v>
      </c>
      <c r="H28" s="81">
        <v>149738.17318095936</v>
      </c>
      <c r="J28" s="80">
        <v>0.35270000000000001</v>
      </c>
      <c r="K28" s="80">
        <v>9.0200000000000002E-2</v>
      </c>
    </row>
    <row r="29" spans="2:11">
      <c r="B29" t="s">
        <v>995</v>
      </c>
      <c r="C29">
        <v>74168</v>
      </c>
      <c r="D29" t="s">
        <v>106</v>
      </c>
      <c r="E29" t="s">
        <v>996</v>
      </c>
      <c r="F29" s="77">
        <v>4747516.49</v>
      </c>
      <c r="G29" s="77">
        <v>153.72235200000026</v>
      </c>
      <c r="H29" s="77">
        <v>25681.640921245798</v>
      </c>
      <c r="I29" s="78">
        <v>1.09E-2</v>
      </c>
      <c r="J29" s="78">
        <v>6.0499999999999998E-2</v>
      </c>
      <c r="K29" s="78">
        <v>1.55E-2</v>
      </c>
    </row>
    <row r="30" spans="2:11">
      <c r="B30" t="s">
        <v>997</v>
      </c>
      <c r="C30">
        <v>74241</v>
      </c>
      <c r="D30" t="s">
        <v>102</v>
      </c>
      <c r="E30" t="s">
        <v>998</v>
      </c>
      <c r="F30" s="77">
        <v>2853877.75</v>
      </c>
      <c r="G30" s="77">
        <v>100.58845300000009</v>
      </c>
      <c r="H30" s="77">
        <v>2870.67147923621</v>
      </c>
      <c r="I30" s="78">
        <v>5.8299999999999998E-2</v>
      </c>
      <c r="J30" s="78">
        <v>6.7999999999999996E-3</v>
      </c>
      <c r="K30" s="78">
        <v>1.6999999999999999E-3</v>
      </c>
    </row>
    <row r="31" spans="2:11">
      <c r="B31" t="s">
        <v>999</v>
      </c>
      <c r="C31">
        <v>74166</v>
      </c>
      <c r="D31" t="s">
        <v>102</v>
      </c>
      <c r="E31" t="s">
        <v>903</v>
      </c>
      <c r="F31" s="77">
        <v>4851052.12</v>
      </c>
      <c r="G31" s="77">
        <v>56.209415000000043</v>
      </c>
      <c r="H31" s="77">
        <v>2726.7480179970999</v>
      </c>
      <c r="I31" s="78">
        <v>0.16389999999999999</v>
      </c>
      <c r="J31" s="78">
        <v>6.4000000000000003E-3</v>
      </c>
      <c r="K31" s="78">
        <v>1.6000000000000001E-3</v>
      </c>
    </row>
    <row r="32" spans="2:11">
      <c r="B32" t="s">
        <v>1000</v>
      </c>
      <c r="C32">
        <v>74167</v>
      </c>
      <c r="D32" t="s">
        <v>102</v>
      </c>
      <c r="E32" t="s">
        <v>1001</v>
      </c>
      <c r="F32" s="77">
        <v>36290946.090000004</v>
      </c>
      <c r="G32" s="77">
        <v>23.370916000000015</v>
      </c>
      <c r="H32" s="77">
        <v>8481.5265262991907</v>
      </c>
      <c r="I32" s="78">
        <v>0.30430000000000001</v>
      </c>
      <c r="J32" s="78">
        <v>0.02</v>
      </c>
      <c r="K32" s="78">
        <v>5.1000000000000004E-3</v>
      </c>
    </row>
    <row r="33" spans="2:11">
      <c r="B33" t="s">
        <v>1002</v>
      </c>
      <c r="C33">
        <v>74217</v>
      </c>
      <c r="D33" t="s">
        <v>102</v>
      </c>
      <c r="E33" t="s">
        <v>1003</v>
      </c>
      <c r="F33" s="77">
        <v>5007900.95</v>
      </c>
      <c r="G33" s="77">
        <v>89.89118500000005</v>
      </c>
      <c r="H33" s="77">
        <v>4501.6615075812597</v>
      </c>
      <c r="I33" s="78">
        <v>0.15770000000000001</v>
      </c>
      <c r="J33" s="78">
        <v>1.06E-2</v>
      </c>
      <c r="K33" s="78">
        <v>2.7000000000000001E-3</v>
      </c>
    </row>
    <row r="34" spans="2:11">
      <c r="B34" t="s">
        <v>1004</v>
      </c>
      <c r="C34">
        <v>74231</v>
      </c>
      <c r="D34" t="s">
        <v>102</v>
      </c>
      <c r="E34" t="s">
        <v>532</v>
      </c>
      <c r="F34" s="77">
        <v>3641119.33</v>
      </c>
      <c r="G34" s="77">
        <v>87.517499999999998</v>
      </c>
      <c r="H34" s="77">
        <v>3186.6166096327502</v>
      </c>
      <c r="I34" s="78">
        <v>5.2600000000000001E-2</v>
      </c>
      <c r="J34" s="78">
        <v>7.4999999999999997E-3</v>
      </c>
      <c r="K34" s="78">
        <v>1.9E-3</v>
      </c>
    </row>
    <row r="35" spans="2:11">
      <c r="B35" t="s">
        <v>1005</v>
      </c>
      <c r="C35">
        <v>74171</v>
      </c>
      <c r="D35" t="s">
        <v>102</v>
      </c>
      <c r="E35" t="s">
        <v>1006</v>
      </c>
      <c r="F35" s="77">
        <v>53977217.880000003</v>
      </c>
      <c r="G35" s="77">
        <v>12.378867000000001</v>
      </c>
      <c r="H35" s="77">
        <v>6681.7680116654201</v>
      </c>
      <c r="I35" s="78">
        <v>8.1039999999999987E-2</v>
      </c>
      <c r="J35" s="78">
        <v>1.5699999999999999E-2</v>
      </c>
      <c r="K35" s="78">
        <v>4.0000000000000001E-3</v>
      </c>
    </row>
    <row r="36" spans="2:11">
      <c r="B36" t="s">
        <v>1007</v>
      </c>
      <c r="C36">
        <v>74239</v>
      </c>
      <c r="D36" t="s">
        <v>102</v>
      </c>
      <c r="E36" t="s">
        <v>334</v>
      </c>
      <c r="F36" s="77">
        <v>2595694.56</v>
      </c>
      <c r="G36" s="77">
        <v>18.080433000000006</v>
      </c>
      <c r="H36" s="77">
        <v>469.31281580544498</v>
      </c>
      <c r="I36" s="78">
        <v>3.456E-2</v>
      </c>
      <c r="J36" s="78">
        <v>1.1000000000000001E-3</v>
      </c>
      <c r="K36" s="78">
        <v>2.9999999999999997E-4</v>
      </c>
    </row>
    <row r="37" spans="2:11">
      <c r="B37" t="s">
        <v>1008</v>
      </c>
      <c r="C37">
        <v>74170</v>
      </c>
      <c r="D37" t="s">
        <v>102</v>
      </c>
      <c r="E37" t="s">
        <v>998</v>
      </c>
      <c r="F37" s="77">
        <v>24607378.129999999</v>
      </c>
      <c r="G37" s="77">
        <v>18.562176999999998</v>
      </c>
      <c r="H37" s="77">
        <v>4567.6650835498904</v>
      </c>
      <c r="I37" s="78">
        <v>4.0399999999999998E-2</v>
      </c>
      <c r="J37" s="78">
        <v>1.0800000000000001E-2</v>
      </c>
      <c r="K37" s="78">
        <v>2.8E-3</v>
      </c>
    </row>
    <row r="38" spans="2:11">
      <c r="B38" t="s">
        <v>1009</v>
      </c>
      <c r="C38">
        <v>74196</v>
      </c>
      <c r="D38" t="s">
        <v>102</v>
      </c>
      <c r="E38" t="s">
        <v>1010</v>
      </c>
      <c r="F38" s="77">
        <v>57296</v>
      </c>
      <c r="G38" s="77">
        <v>91679.160204999993</v>
      </c>
      <c r="H38" s="77">
        <v>52528.491631056801</v>
      </c>
      <c r="I38" s="78">
        <v>5.6399999999999999E-2</v>
      </c>
      <c r="J38" s="78">
        <v>0.1237</v>
      </c>
      <c r="K38" s="78">
        <v>3.1600000000000003E-2</v>
      </c>
    </row>
    <row r="39" spans="2:11">
      <c r="B39" t="s">
        <v>1011</v>
      </c>
      <c r="C39">
        <v>74185</v>
      </c>
      <c r="D39" t="s">
        <v>102</v>
      </c>
      <c r="E39" t="s">
        <v>1012</v>
      </c>
      <c r="F39" s="77">
        <v>17973426</v>
      </c>
      <c r="G39" s="77">
        <v>126.0769619999999</v>
      </c>
      <c r="H39" s="77">
        <v>22660.3494681181</v>
      </c>
      <c r="I39" s="78">
        <v>0.12670000000000001</v>
      </c>
      <c r="J39" s="78">
        <v>5.3400000000000003E-2</v>
      </c>
      <c r="K39" s="78">
        <v>1.3599999999999999E-2</v>
      </c>
    </row>
    <row r="40" spans="2:11">
      <c r="B40" t="s">
        <v>1013</v>
      </c>
      <c r="C40">
        <v>74202</v>
      </c>
      <c r="D40" t="s">
        <v>102</v>
      </c>
      <c r="E40" t="s">
        <v>1014</v>
      </c>
      <c r="F40" s="77">
        <v>6881852</v>
      </c>
      <c r="G40" s="77">
        <v>172.52358599999971</v>
      </c>
      <c r="H40" s="77">
        <v>11872.8178536127</v>
      </c>
      <c r="I40" s="78">
        <v>0.10299999999999999</v>
      </c>
      <c r="J40" s="78">
        <v>2.8000000000000001E-2</v>
      </c>
      <c r="K40" s="78">
        <v>7.1000000000000004E-3</v>
      </c>
    </row>
    <row r="41" spans="2:11">
      <c r="B41" t="s">
        <v>1015</v>
      </c>
      <c r="C41">
        <v>74179</v>
      </c>
      <c r="D41" t="s">
        <v>102</v>
      </c>
      <c r="E41" t="s">
        <v>1016</v>
      </c>
      <c r="F41" s="77">
        <v>5761554.2300000004</v>
      </c>
      <c r="G41" s="77">
        <v>60.902026000000006</v>
      </c>
      <c r="H41" s="77">
        <v>3508.9032551587002</v>
      </c>
      <c r="I41" s="78">
        <v>0.11990000000000001</v>
      </c>
      <c r="J41" s="78">
        <v>8.3000000000000001E-3</v>
      </c>
      <c r="K41" s="78">
        <v>2.0999999999999999E-3</v>
      </c>
    </row>
    <row r="42" spans="2:11">
      <c r="B42" s="79" t="s">
        <v>238</v>
      </c>
      <c r="C42" s="16"/>
      <c r="F42" s="81">
        <v>41213541.530000001</v>
      </c>
      <c r="H42" s="81">
        <v>188443.53094840236</v>
      </c>
      <c r="J42" s="80">
        <v>0.44390000000000002</v>
      </c>
      <c r="K42" s="80">
        <v>0.1135</v>
      </c>
    </row>
    <row r="43" spans="2:11">
      <c r="B43" s="79" t="s">
        <v>1017</v>
      </c>
      <c r="C43" s="16"/>
      <c r="F43" s="81">
        <v>4963004.59</v>
      </c>
      <c r="H43" s="81">
        <v>50588.484646611971</v>
      </c>
      <c r="J43" s="80">
        <v>0.1192</v>
      </c>
      <c r="K43" s="80">
        <v>3.0499999999999999E-2</v>
      </c>
    </row>
    <row r="44" spans="2:11">
      <c r="B44" t="s">
        <v>1018</v>
      </c>
      <c r="C44">
        <v>74180</v>
      </c>
      <c r="D44" t="s">
        <v>106</v>
      </c>
      <c r="E44" t="s">
        <v>1019</v>
      </c>
      <c r="F44" s="77">
        <v>1082965.17</v>
      </c>
      <c r="G44" s="77">
        <v>561.35190899999907</v>
      </c>
      <c r="H44" s="77">
        <v>21392.865462056699</v>
      </c>
      <c r="I44" s="78">
        <v>5.8900000000000001E-2</v>
      </c>
      <c r="J44" s="78">
        <v>5.04E-2</v>
      </c>
      <c r="K44" s="78">
        <v>1.29E-2</v>
      </c>
    </row>
    <row r="45" spans="2:11">
      <c r="B45" t="s">
        <v>1020</v>
      </c>
      <c r="C45">
        <v>74200</v>
      </c>
      <c r="D45" t="s">
        <v>106</v>
      </c>
      <c r="E45" t="s">
        <v>1021</v>
      </c>
      <c r="F45" s="77">
        <v>2348674.4300000002</v>
      </c>
      <c r="G45" s="77">
        <v>274.88489599999974</v>
      </c>
      <c r="H45" s="77">
        <v>22719.196299015701</v>
      </c>
      <c r="I45" s="78">
        <v>5.6800000000000003E-2</v>
      </c>
      <c r="J45" s="78">
        <v>5.3499999999999999E-2</v>
      </c>
      <c r="K45" s="78">
        <v>1.37E-2</v>
      </c>
    </row>
    <row r="46" spans="2:11">
      <c r="B46" t="s">
        <v>1022</v>
      </c>
      <c r="C46">
        <v>74215</v>
      </c>
      <c r="D46" t="s">
        <v>106</v>
      </c>
      <c r="E46" t="s">
        <v>1023</v>
      </c>
      <c r="F46" s="77">
        <v>1111851.21</v>
      </c>
      <c r="G46" s="77">
        <v>117.74404500000001</v>
      </c>
      <c r="H46" s="77">
        <v>4606.8586948157299</v>
      </c>
      <c r="I46" s="78">
        <v>3.5400000000000001E-2</v>
      </c>
      <c r="J46" s="78">
        <v>1.09E-2</v>
      </c>
      <c r="K46" s="78">
        <v>2.8E-3</v>
      </c>
    </row>
    <row r="47" spans="2:11">
      <c r="B47" t="s">
        <v>1024</v>
      </c>
      <c r="C47">
        <v>74235</v>
      </c>
      <c r="D47" t="s">
        <v>106</v>
      </c>
      <c r="E47" t="s">
        <v>1025</v>
      </c>
      <c r="F47" s="77">
        <v>419513.78</v>
      </c>
      <c r="G47" s="77">
        <v>126.6411609999998</v>
      </c>
      <c r="H47" s="77">
        <v>1869.5641907238401</v>
      </c>
      <c r="I47" s="78">
        <v>9.4200000000000006E-2</v>
      </c>
      <c r="J47" s="78">
        <v>4.4000000000000003E-3</v>
      </c>
      <c r="K47" s="78">
        <v>1.1000000000000001E-3</v>
      </c>
    </row>
    <row r="48" spans="2:11">
      <c r="B48" s="79" t="s">
        <v>1026</v>
      </c>
      <c r="C48" s="16"/>
      <c r="F48" s="81">
        <v>2264954.87</v>
      </c>
      <c r="H48" s="81">
        <v>17376.31562829547</v>
      </c>
      <c r="J48" s="80">
        <v>4.0899999999999999E-2</v>
      </c>
      <c r="K48" s="80">
        <v>1.0500000000000001E-2</v>
      </c>
    </row>
    <row r="49" spans="2:11">
      <c r="B49" t="s">
        <v>1027</v>
      </c>
      <c r="C49">
        <v>74188</v>
      </c>
      <c r="D49" t="s">
        <v>106</v>
      </c>
      <c r="E49" t="s">
        <v>1028</v>
      </c>
      <c r="F49" s="77">
        <v>251407.35999999999</v>
      </c>
      <c r="G49" s="77">
        <v>1083.4059600000001</v>
      </c>
      <c r="H49" s="77">
        <v>9584.9196115355498</v>
      </c>
      <c r="I49" s="78">
        <v>1.6E-2</v>
      </c>
      <c r="J49" s="78">
        <v>2.2599999999999999E-2</v>
      </c>
      <c r="K49" s="78">
        <v>5.7999999999999996E-3</v>
      </c>
    </row>
    <row r="50" spans="2:11">
      <c r="B50" t="s">
        <v>1029</v>
      </c>
      <c r="C50">
        <v>74189</v>
      </c>
      <c r="D50" t="s">
        <v>106</v>
      </c>
      <c r="E50" t="s">
        <v>1030</v>
      </c>
      <c r="F50" s="77">
        <v>2013547.51</v>
      </c>
      <c r="G50" s="77">
        <v>109.95984800000002</v>
      </c>
      <c r="H50" s="77">
        <v>7791.3960167599198</v>
      </c>
      <c r="I50" s="78">
        <v>4.4900000000000002E-2</v>
      </c>
      <c r="J50" s="78">
        <v>1.84E-2</v>
      </c>
      <c r="K50" s="78">
        <v>4.7000000000000002E-3</v>
      </c>
    </row>
    <row r="51" spans="2:11">
      <c r="B51" s="79" t="s">
        <v>1031</v>
      </c>
      <c r="C51" s="16"/>
      <c r="F51" s="81">
        <v>15988445.449999999</v>
      </c>
      <c r="H51" s="81">
        <v>60592.858709549873</v>
      </c>
      <c r="J51" s="80">
        <v>0.14269999999999999</v>
      </c>
      <c r="K51" s="80">
        <v>3.6499999999999998E-2</v>
      </c>
    </row>
    <row r="52" spans="2:11">
      <c r="B52" t="s">
        <v>1032</v>
      </c>
      <c r="C52">
        <v>74242</v>
      </c>
      <c r="D52" t="s">
        <v>110</v>
      </c>
      <c r="E52" t="s">
        <v>1006</v>
      </c>
      <c r="F52" s="77">
        <v>756296</v>
      </c>
      <c r="G52" s="77">
        <v>100</v>
      </c>
      <c r="H52" s="77">
        <v>2838.3788880000002</v>
      </c>
      <c r="I52" s="78">
        <v>0.127</v>
      </c>
      <c r="J52" s="78">
        <v>6.7000000000000002E-3</v>
      </c>
      <c r="K52" s="78">
        <v>1.6999999999999999E-3</v>
      </c>
    </row>
    <row r="53" spans="2:11">
      <c r="B53" t="s">
        <v>1033</v>
      </c>
      <c r="C53">
        <v>74192</v>
      </c>
      <c r="D53" t="s">
        <v>106</v>
      </c>
      <c r="E53" t="s">
        <v>1034</v>
      </c>
      <c r="F53" s="77">
        <v>1948067</v>
      </c>
      <c r="G53" s="77">
        <v>117.48602000000008</v>
      </c>
      <c r="H53" s="77">
        <v>8053.9577696363403</v>
      </c>
      <c r="I53" s="78">
        <v>3.5400000000000001E-2</v>
      </c>
      <c r="J53" s="78">
        <v>1.9E-2</v>
      </c>
      <c r="K53" s="78">
        <v>4.8999999999999998E-3</v>
      </c>
    </row>
    <row r="54" spans="2:11">
      <c r="B54" t="s">
        <v>1035</v>
      </c>
      <c r="C54">
        <v>74178</v>
      </c>
      <c r="D54" t="s">
        <v>106</v>
      </c>
      <c r="E54" t="s">
        <v>1036</v>
      </c>
      <c r="F54" s="77">
        <v>4506570.8</v>
      </c>
      <c r="G54" s="77">
        <v>129.31307370000022</v>
      </c>
      <c r="H54" s="77">
        <v>20507.272388992398</v>
      </c>
      <c r="I54" s="78">
        <v>3.4639999999999997E-2</v>
      </c>
      <c r="J54" s="78">
        <v>4.8300000000000003E-2</v>
      </c>
      <c r="K54" s="78">
        <v>1.23E-2</v>
      </c>
    </row>
    <row r="55" spans="2:11">
      <c r="B55" t="s">
        <v>1037</v>
      </c>
      <c r="C55">
        <v>74208</v>
      </c>
      <c r="D55" t="s">
        <v>106</v>
      </c>
      <c r="E55" t="s">
        <v>1038</v>
      </c>
      <c r="F55" s="77">
        <v>897756.28</v>
      </c>
      <c r="G55" s="77">
        <v>120.91280799999997</v>
      </c>
      <c r="H55" s="77">
        <v>3819.8826892209399</v>
      </c>
      <c r="I55" s="78">
        <v>4.7000000000000002E-3</v>
      </c>
      <c r="J55" s="78">
        <v>8.9999999999999993E-3</v>
      </c>
      <c r="K55" s="78">
        <v>2.3E-3</v>
      </c>
    </row>
    <row r="56" spans="2:11">
      <c r="B56" t="s">
        <v>1039</v>
      </c>
      <c r="C56">
        <v>74237</v>
      </c>
      <c r="D56" t="s">
        <v>113</v>
      </c>
      <c r="E56" t="s">
        <v>279</v>
      </c>
      <c r="F56" s="77">
        <v>1015247.53</v>
      </c>
      <c r="G56" s="77">
        <v>98.282768000000061</v>
      </c>
      <c r="H56" s="77">
        <v>4228.3339559321903</v>
      </c>
      <c r="I56" s="78">
        <v>4.5400000000000003E-2</v>
      </c>
      <c r="J56" s="78">
        <v>0.01</v>
      </c>
      <c r="K56" s="78">
        <v>2.5000000000000001E-3</v>
      </c>
    </row>
    <row r="57" spans="2:11">
      <c r="B57" t="s">
        <v>1040</v>
      </c>
      <c r="C57">
        <v>74169</v>
      </c>
      <c r="D57" t="s">
        <v>106</v>
      </c>
      <c r="E57" t="s">
        <v>989</v>
      </c>
      <c r="F57" s="77">
        <v>3171742.84</v>
      </c>
      <c r="G57" s="77">
        <v>113.22240800000044</v>
      </c>
      <c r="H57" s="77">
        <v>12637.164015315901</v>
      </c>
      <c r="I57" s="78">
        <v>0.02</v>
      </c>
      <c r="J57" s="78">
        <v>2.98E-2</v>
      </c>
      <c r="K57" s="78">
        <v>7.6E-3</v>
      </c>
    </row>
    <row r="58" spans="2:11">
      <c r="B58" t="s">
        <v>1041</v>
      </c>
      <c r="C58">
        <v>74181</v>
      </c>
      <c r="D58" t="s">
        <v>106</v>
      </c>
      <c r="E58" t="s">
        <v>1042</v>
      </c>
      <c r="F58" s="77">
        <v>3692765</v>
      </c>
      <c r="G58" s="77">
        <v>65.471133000000023</v>
      </c>
      <c r="H58" s="77">
        <v>8507.8690024521002</v>
      </c>
      <c r="I58" s="78">
        <v>0.19900000000000001</v>
      </c>
      <c r="J58" s="78">
        <v>0.02</v>
      </c>
      <c r="K58" s="78">
        <v>5.1000000000000004E-3</v>
      </c>
    </row>
    <row r="59" spans="2:11">
      <c r="B59" s="79" t="s">
        <v>1043</v>
      </c>
      <c r="C59" s="16"/>
      <c r="F59" s="81">
        <v>17997136.620000001</v>
      </c>
      <c r="H59" s="81">
        <v>59885.87196394505</v>
      </c>
      <c r="J59" s="80">
        <v>0.1411</v>
      </c>
      <c r="K59" s="80">
        <v>3.61E-2</v>
      </c>
    </row>
    <row r="60" spans="2:11">
      <c r="B60" t="s">
        <v>1044</v>
      </c>
      <c r="C60">
        <v>74187</v>
      </c>
      <c r="D60" t="s">
        <v>106</v>
      </c>
      <c r="E60" t="s">
        <v>1045</v>
      </c>
      <c r="F60" s="77">
        <v>1161349.22</v>
      </c>
      <c r="G60" s="77">
        <v>84.937995999999941</v>
      </c>
      <c r="H60" s="77">
        <v>3471.2357474302698</v>
      </c>
      <c r="I60" s="78">
        <v>3.3300000000000003E-2</v>
      </c>
      <c r="J60" s="78">
        <v>8.2000000000000007E-3</v>
      </c>
      <c r="K60" s="78">
        <v>2.0999999999999999E-3</v>
      </c>
    </row>
    <row r="61" spans="2:11">
      <c r="B61" t="s">
        <v>1046</v>
      </c>
      <c r="C61">
        <v>74205</v>
      </c>
      <c r="D61" t="s">
        <v>110</v>
      </c>
      <c r="E61" t="s">
        <v>1047</v>
      </c>
      <c r="F61" s="77">
        <v>1106313</v>
      </c>
      <c r="G61" s="77">
        <v>223.97339900000003</v>
      </c>
      <c r="H61" s="77">
        <v>9299.3591517847999</v>
      </c>
      <c r="I61" s="78">
        <v>0.19639999999999999</v>
      </c>
      <c r="J61" s="78">
        <v>2.1899999999999999E-2</v>
      </c>
      <c r="K61" s="78">
        <v>5.5999999999999999E-3</v>
      </c>
    </row>
    <row r="62" spans="2:11">
      <c r="B62" t="s">
        <v>1048</v>
      </c>
      <c r="C62">
        <v>74199</v>
      </c>
      <c r="D62" t="s">
        <v>106</v>
      </c>
      <c r="E62" t="s">
        <v>982</v>
      </c>
      <c r="F62" s="77">
        <v>3647456.73</v>
      </c>
      <c r="G62" s="77">
        <v>66.269755999999987</v>
      </c>
      <c r="H62" s="77">
        <v>8505.98841594638</v>
      </c>
      <c r="I62" s="78">
        <v>2.6270000000000002E-2</v>
      </c>
      <c r="J62" s="78">
        <v>0.02</v>
      </c>
      <c r="K62" s="78">
        <v>5.1000000000000004E-3</v>
      </c>
    </row>
    <row r="63" spans="2:11">
      <c r="B63" t="s">
        <v>1049</v>
      </c>
      <c r="C63">
        <v>74203</v>
      </c>
      <c r="D63" t="s">
        <v>106</v>
      </c>
      <c r="E63" t="s">
        <v>346</v>
      </c>
      <c r="F63" s="77">
        <v>2706221</v>
      </c>
      <c r="G63" s="77">
        <v>100</v>
      </c>
      <c r="H63" s="77">
        <v>9523.1916990000009</v>
      </c>
      <c r="I63" s="78">
        <v>4.9669999999999999E-2</v>
      </c>
      <c r="J63" s="78">
        <v>2.24E-2</v>
      </c>
      <c r="K63" s="78">
        <v>5.7000000000000002E-3</v>
      </c>
    </row>
    <row r="64" spans="2:11">
      <c r="B64" t="s">
        <v>1050</v>
      </c>
      <c r="C64">
        <v>74193</v>
      </c>
      <c r="D64" t="s">
        <v>106</v>
      </c>
      <c r="E64" t="s">
        <v>584</v>
      </c>
      <c r="F64" s="77">
        <v>760882.66</v>
      </c>
      <c r="G64" s="77">
        <v>28.935704000000001</v>
      </c>
      <c r="H64" s="77">
        <v>774.766808328656</v>
      </c>
      <c r="I64" s="78">
        <v>1.0200000000000001E-2</v>
      </c>
      <c r="J64" s="78">
        <v>1.8E-3</v>
      </c>
      <c r="K64" s="78">
        <v>5.0000000000000001E-4</v>
      </c>
    </row>
    <row r="65" spans="2:11">
      <c r="B65" t="s">
        <v>1051</v>
      </c>
      <c r="C65">
        <v>74190</v>
      </c>
      <c r="D65" t="s">
        <v>106</v>
      </c>
      <c r="E65" t="s">
        <v>1052</v>
      </c>
      <c r="F65" s="77">
        <v>3128303.19</v>
      </c>
      <c r="G65" s="77">
        <v>121.54261600000011</v>
      </c>
      <c r="H65" s="77">
        <v>13380.017576518299</v>
      </c>
      <c r="I65" s="78">
        <v>0.19874</v>
      </c>
      <c r="J65" s="78">
        <v>3.15E-2</v>
      </c>
      <c r="K65" s="78">
        <v>8.0999999999999996E-3</v>
      </c>
    </row>
    <row r="66" spans="2:11">
      <c r="B66" t="s">
        <v>1053</v>
      </c>
      <c r="C66">
        <v>74207</v>
      </c>
      <c r="D66" t="s">
        <v>106</v>
      </c>
      <c r="E66" t="s">
        <v>1054</v>
      </c>
      <c r="F66" s="77">
        <v>1082349.32</v>
      </c>
      <c r="G66" s="77">
        <v>158.26887600000009</v>
      </c>
      <c r="H66" s="77">
        <v>6028.1247810117502</v>
      </c>
      <c r="I66" s="78">
        <v>1.1111111111111111E-3</v>
      </c>
      <c r="J66" s="78">
        <v>1.4200000000000001E-2</v>
      </c>
      <c r="K66" s="78">
        <v>3.5999999999999999E-3</v>
      </c>
    </row>
    <row r="67" spans="2:11">
      <c r="B67" t="s">
        <v>1055</v>
      </c>
      <c r="C67">
        <v>74197</v>
      </c>
      <c r="D67" t="s">
        <v>106</v>
      </c>
      <c r="E67" t="s">
        <v>283</v>
      </c>
      <c r="F67" s="77">
        <v>2542693.5</v>
      </c>
      <c r="G67" s="77">
        <v>45.11903699999997</v>
      </c>
      <c r="H67" s="77">
        <v>4037.13341131575</v>
      </c>
      <c r="I67" s="78">
        <v>2.53E-2</v>
      </c>
      <c r="J67" s="78">
        <v>9.4999999999999998E-3</v>
      </c>
      <c r="K67" s="78">
        <v>2.3999999999999998E-3</v>
      </c>
    </row>
    <row r="68" spans="2:11">
      <c r="B68" t="s">
        <v>1056</v>
      </c>
      <c r="C68">
        <v>74165</v>
      </c>
      <c r="D68" t="s">
        <v>106</v>
      </c>
      <c r="E68" t="s">
        <v>903</v>
      </c>
      <c r="F68" s="77">
        <v>682102</v>
      </c>
      <c r="G68" s="77">
        <v>35.718457000000015</v>
      </c>
      <c r="H68" s="77">
        <v>857.35617336324697</v>
      </c>
      <c r="I68" s="78">
        <v>0.106</v>
      </c>
      <c r="J68" s="78">
        <v>2E-3</v>
      </c>
      <c r="K68" s="78">
        <v>5.0000000000000001E-4</v>
      </c>
    </row>
    <row r="69" spans="2:11">
      <c r="B69" t="s">
        <v>1057</v>
      </c>
      <c r="C69">
        <v>74163</v>
      </c>
      <c r="D69" t="s">
        <v>106</v>
      </c>
      <c r="E69" t="s">
        <v>903</v>
      </c>
      <c r="F69" s="77">
        <v>262691</v>
      </c>
      <c r="G69" s="77">
        <v>63.658442999999949</v>
      </c>
      <c r="H69" s="77">
        <v>588.46477676347604</v>
      </c>
      <c r="I69" s="78">
        <v>2.9499999999999998E-2</v>
      </c>
      <c r="J69" s="78">
        <v>1.4E-3</v>
      </c>
      <c r="K69" s="78">
        <v>4.0000000000000002E-4</v>
      </c>
    </row>
    <row r="70" spans="2:11">
      <c r="B70" t="s">
        <v>1058</v>
      </c>
      <c r="C70">
        <v>74240</v>
      </c>
      <c r="D70" t="s">
        <v>110</v>
      </c>
      <c r="E70" t="s">
        <v>273</v>
      </c>
      <c r="F70" s="77">
        <v>916775</v>
      </c>
      <c r="G70" s="77">
        <v>99.406417000000062</v>
      </c>
      <c r="H70" s="77">
        <v>3420.2334224824199</v>
      </c>
      <c r="I70" s="78">
        <v>3.04E-2</v>
      </c>
      <c r="J70" s="78">
        <v>8.0999999999999996E-3</v>
      </c>
      <c r="K70" s="78">
        <v>2.0999999999999999E-3</v>
      </c>
    </row>
    <row r="71" spans="2:11">
      <c r="B71" t="s">
        <v>240</v>
      </c>
      <c r="C71" s="16"/>
    </row>
    <row r="72" spans="2:11">
      <c r="B72" t="s">
        <v>302</v>
      </c>
      <c r="C72" s="16"/>
    </row>
    <row r="73" spans="2:11">
      <c r="B73" t="s">
        <v>303</v>
      </c>
      <c r="C73" s="16"/>
    </row>
    <row r="74" spans="2:11">
      <c r="B74" t="s">
        <v>304</v>
      </c>
      <c r="C74" s="16"/>
    </row>
    <row r="75" spans="2:11">
      <c r="C75" s="16"/>
    </row>
    <row r="76" spans="2:11">
      <c r="C76" s="16"/>
    </row>
    <row r="77" spans="2:11">
      <c r="C77" s="16"/>
    </row>
    <row r="78" spans="2:11">
      <c r="C78" s="16"/>
    </row>
    <row r="79" spans="2:11">
      <c r="C79" s="16"/>
    </row>
    <row r="80" spans="2:11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N1:XFD1048576 A1:M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  <c r="C2" t="s">
        <v>198</v>
      </c>
    </row>
    <row r="3" spans="2:59">
      <c r="B3" s="2" t="s">
        <v>2</v>
      </c>
      <c r="C3" t="s">
        <v>199</v>
      </c>
    </row>
    <row r="4" spans="2:59">
      <c r="B4" s="2" t="s">
        <v>3</v>
      </c>
      <c r="C4" t="s">
        <v>200</v>
      </c>
    </row>
    <row r="6" spans="2:59" ht="26.25" customHeight="1">
      <c r="B6" s="106" t="s">
        <v>136</v>
      </c>
      <c r="C6" s="107"/>
      <c r="D6" s="107"/>
      <c r="E6" s="107"/>
      <c r="F6" s="107"/>
      <c r="G6" s="107"/>
      <c r="H6" s="107"/>
      <c r="I6" s="107"/>
      <c r="J6" s="107"/>
      <c r="K6" s="107"/>
      <c r="L6" s="108"/>
    </row>
    <row r="7" spans="2:59" ht="26.25" customHeight="1">
      <c r="B7" s="106" t="s">
        <v>141</v>
      </c>
      <c r="C7" s="107"/>
      <c r="D7" s="107"/>
      <c r="E7" s="107"/>
      <c r="F7" s="107"/>
      <c r="G7" s="107"/>
      <c r="H7" s="107"/>
      <c r="I7" s="107"/>
      <c r="J7" s="107"/>
      <c r="K7" s="107"/>
      <c r="L7" s="108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738795.35</v>
      </c>
      <c r="H11" s="7"/>
      <c r="I11" s="75">
        <v>1232.5756795533757</v>
      </c>
      <c r="J11" s="7"/>
      <c r="K11" s="76">
        <v>1</v>
      </c>
      <c r="L11" s="76">
        <v>6.9999999999999999E-4</v>
      </c>
      <c r="M11" s="16"/>
      <c r="N11" s="16"/>
      <c r="O11" s="16"/>
      <c r="P11" s="16"/>
      <c r="BG11" s="16"/>
    </row>
    <row r="12" spans="2:59">
      <c r="B12" s="79" t="s">
        <v>1059</v>
      </c>
      <c r="C12" s="16"/>
      <c r="D12" s="16"/>
      <c r="G12" s="81">
        <v>738795.35</v>
      </c>
      <c r="I12" s="81">
        <v>1232.5756795533757</v>
      </c>
      <c r="K12" s="80">
        <v>1</v>
      </c>
      <c r="L12" s="80">
        <v>6.9999999999999999E-4</v>
      </c>
    </row>
    <row r="13" spans="2:59">
      <c r="B13" t="s">
        <v>1060</v>
      </c>
      <c r="C13" t="s">
        <v>1061</v>
      </c>
      <c r="D13" t="s">
        <v>614</v>
      </c>
      <c r="E13" t="s">
        <v>106</v>
      </c>
      <c r="F13" t="s">
        <v>1062</v>
      </c>
      <c r="G13" s="77">
        <v>17524.150000000001</v>
      </c>
      <c r="H13" s="77">
        <v>66.982200000000006</v>
      </c>
      <c r="I13" s="77">
        <v>41.306237367374699</v>
      </c>
      <c r="J13" s="78">
        <v>0</v>
      </c>
      <c r="K13" s="78">
        <v>3.3500000000000002E-2</v>
      </c>
      <c r="L13" s="78">
        <v>0</v>
      </c>
    </row>
    <row r="14" spans="2:59">
      <c r="B14" t="s">
        <v>1063</v>
      </c>
      <c r="C14" t="s">
        <v>1064</v>
      </c>
      <c r="D14" t="s">
        <v>614</v>
      </c>
      <c r="E14" t="s">
        <v>106</v>
      </c>
      <c r="F14" t="s">
        <v>1065</v>
      </c>
      <c r="G14" s="77">
        <v>214884.48000000001</v>
      </c>
      <c r="H14" s="77">
        <v>129.8826</v>
      </c>
      <c r="I14" s="77">
        <v>982.14427711446899</v>
      </c>
      <c r="J14" s="78">
        <v>0</v>
      </c>
      <c r="K14" s="78">
        <v>0.79679999999999995</v>
      </c>
      <c r="L14" s="78">
        <v>5.9999999999999995E-4</v>
      </c>
    </row>
    <row r="15" spans="2:59">
      <c r="B15" t="s">
        <v>1066</v>
      </c>
      <c r="C15" t="s">
        <v>1067</v>
      </c>
      <c r="D15" t="s">
        <v>494</v>
      </c>
      <c r="E15" t="s">
        <v>102</v>
      </c>
      <c r="F15" t="s">
        <v>1068</v>
      </c>
      <c r="G15" s="77">
        <v>506386.72</v>
      </c>
      <c r="H15" s="77">
        <v>41.297521600000096</v>
      </c>
      <c r="I15" s="77">
        <v>209.125165071532</v>
      </c>
      <c r="J15" s="78">
        <v>0</v>
      </c>
      <c r="K15" s="78">
        <v>0.16969999999999999</v>
      </c>
      <c r="L15" s="78">
        <v>1E-4</v>
      </c>
    </row>
    <row r="16" spans="2:59">
      <c r="B16" s="79" t="s">
        <v>855</v>
      </c>
      <c r="C16" s="16"/>
      <c r="D16" s="16"/>
      <c r="G16" s="81">
        <v>0</v>
      </c>
      <c r="I16" s="81">
        <v>0</v>
      </c>
      <c r="K16" s="80">
        <v>0</v>
      </c>
      <c r="L16" s="80">
        <v>0</v>
      </c>
    </row>
    <row r="17" spans="2:12">
      <c r="B17" t="s">
        <v>234</v>
      </c>
      <c r="C17" t="s">
        <v>234</v>
      </c>
      <c r="D17" t="s">
        <v>234</v>
      </c>
      <c r="E17" t="s">
        <v>234</v>
      </c>
      <c r="G17" s="77">
        <v>0</v>
      </c>
      <c r="H17" s="77">
        <v>0</v>
      </c>
      <c r="I17" s="77">
        <v>0</v>
      </c>
      <c r="J17" s="78">
        <v>0</v>
      </c>
      <c r="K17" s="78">
        <v>0</v>
      </c>
      <c r="L17" s="78">
        <v>0</v>
      </c>
    </row>
    <row r="18" spans="2:12">
      <c r="B18" t="s">
        <v>240</v>
      </c>
      <c r="C18" s="16"/>
      <c r="D18" s="16"/>
    </row>
    <row r="19" spans="2:12">
      <c r="B19" t="s">
        <v>302</v>
      </c>
      <c r="C19" s="16"/>
      <c r="D19" s="16"/>
    </row>
    <row r="20" spans="2:12">
      <c r="B20" t="s">
        <v>303</v>
      </c>
      <c r="C20" s="16"/>
      <c r="D20" s="16"/>
    </row>
    <row r="21" spans="2:12">
      <c r="B21" t="s">
        <v>304</v>
      </c>
      <c r="C21" s="16"/>
      <c r="D21" s="16"/>
    </row>
    <row r="22" spans="2:12">
      <c r="C22" s="16"/>
      <c r="D22" s="16"/>
    </row>
    <row r="23" spans="2:12">
      <c r="C23" s="16"/>
      <c r="D23" s="16"/>
    </row>
    <row r="24" spans="2:12">
      <c r="C24" s="16"/>
      <c r="D24" s="16"/>
    </row>
    <row r="25" spans="2:12">
      <c r="C25" s="16"/>
      <c r="D25" s="16"/>
    </row>
    <row r="26" spans="2:12">
      <c r="C26" s="16"/>
      <c r="D26" s="16"/>
    </row>
    <row r="27" spans="2:12">
      <c r="C27" s="16"/>
      <c r="D27" s="16"/>
    </row>
    <row r="28" spans="2:12">
      <c r="C28" s="16"/>
      <c r="D28" s="16"/>
    </row>
    <row r="29" spans="2:12">
      <c r="C29" s="16"/>
      <c r="D29" s="16"/>
    </row>
    <row r="30" spans="2:12">
      <c r="C30" s="16"/>
      <c r="D30" s="16"/>
    </row>
    <row r="31" spans="2:12">
      <c r="C31" s="16"/>
      <c r="D31" s="16"/>
    </row>
    <row r="32" spans="2:12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  <c r="C2" t="s">
        <v>198</v>
      </c>
    </row>
    <row r="3" spans="2:52">
      <c r="B3" s="2" t="s">
        <v>2</v>
      </c>
      <c r="C3" t="s">
        <v>199</v>
      </c>
    </row>
    <row r="4" spans="2:52">
      <c r="B4" s="2" t="s">
        <v>3</v>
      </c>
      <c r="C4" t="s">
        <v>200</v>
      </c>
    </row>
    <row r="6" spans="2:52" ht="26.25" customHeight="1">
      <c r="B6" s="106" t="s">
        <v>136</v>
      </c>
      <c r="C6" s="107"/>
      <c r="D6" s="107"/>
      <c r="E6" s="107"/>
      <c r="F6" s="107"/>
      <c r="G6" s="107"/>
      <c r="H6" s="107"/>
      <c r="I6" s="107"/>
      <c r="J6" s="107"/>
      <c r="K6" s="107"/>
      <c r="L6" s="108"/>
    </row>
    <row r="7" spans="2:52" ht="26.25" customHeight="1">
      <c r="B7" s="106" t="s">
        <v>142</v>
      </c>
      <c r="C7" s="107"/>
      <c r="D7" s="107"/>
      <c r="E7" s="107"/>
      <c r="F7" s="107"/>
      <c r="G7" s="107"/>
      <c r="H7" s="107"/>
      <c r="I7" s="107"/>
      <c r="J7" s="107"/>
      <c r="K7" s="107"/>
      <c r="L7" s="108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204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856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234</v>
      </c>
      <c r="C14" t="s">
        <v>234</v>
      </c>
      <c r="D14" t="s">
        <v>234</v>
      </c>
      <c r="E14" t="s">
        <v>234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857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234</v>
      </c>
      <c r="C16" t="s">
        <v>234</v>
      </c>
      <c r="D16" t="s">
        <v>234</v>
      </c>
      <c r="E16" t="s">
        <v>234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1069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234</v>
      </c>
      <c r="C18" t="s">
        <v>234</v>
      </c>
      <c r="D18" t="s">
        <v>234</v>
      </c>
      <c r="E18" t="s">
        <v>234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858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234</v>
      </c>
      <c r="C20" t="s">
        <v>234</v>
      </c>
      <c r="D20" t="s">
        <v>234</v>
      </c>
      <c r="E20" t="s">
        <v>234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575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234</v>
      </c>
      <c r="C22" t="s">
        <v>234</v>
      </c>
      <c r="D22" t="s">
        <v>234</v>
      </c>
      <c r="E22" t="s">
        <v>234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238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856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234</v>
      </c>
      <c r="C25" t="s">
        <v>234</v>
      </c>
      <c r="D25" t="s">
        <v>234</v>
      </c>
      <c r="E25" t="s">
        <v>234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859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234</v>
      </c>
      <c r="C27" t="s">
        <v>234</v>
      </c>
      <c r="D27" t="s">
        <v>234</v>
      </c>
      <c r="E27" t="s">
        <v>234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858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234</v>
      </c>
      <c r="C29" t="s">
        <v>234</v>
      </c>
      <c r="D29" t="s">
        <v>234</v>
      </c>
      <c r="E29" t="s">
        <v>234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860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234</v>
      </c>
      <c r="C31" t="s">
        <v>234</v>
      </c>
      <c r="D31" t="s">
        <v>234</v>
      </c>
      <c r="E31" t="s">
        <v>234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575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234</v>
      </c>
      <c r="C33" t="s">
        <v>234</v>
      </c>
      <c r="D33" t="s">
        <v>234</v>
      </c>
      <c r="E33" t="s">
        <v>234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240</v>
      </c>
      <c r="C34" s="16"/>
      <c r="D34" s="16"/>
    </row>
    <row r="35" spans="2:12">
      <c r="B35" t="s">
        <v>302</v>
      </c>
      <c r="C35" s="16"/>
      <c r="D35" s="16"/>
    </row>
    <row r="36" spans="2:12">
      <c r="B36" t="s">
        <v>303</v>
      </c>
      <c r="C36" s="16"/>
      <c r="D36" s="16"/>
    </row>
    <row r="37" spans="2:12">
      <c r="B37" t="s">
        <v>304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  <c r="C2" t="s">
        <v>198</v>
      </c>
    </row>
    <row r="3" spans="2:49">
      <c r="B3" s="2" t="s">
        <v>2</v>
      </c>
      <c r="C3" t="s">
        <v>199</v>
      </c>
    </row>
    <row r="4" spans="2:49">
      <c r="B4" s="2" t="s">
        <v>3</v>
      </c>
      <c r="C4" t="s">
        <v>200</v>
      </c>
    </row>
    <row r="6" spans="2:49" ht="26.25" customHeight="1">
      <c r="B6" s="106" t="s">
        <v>136</v>
      </c>
      <c r="C6" s="107"/>
      <c r="D6" s="107"/>
      <c r="E6" s="107"/>
      <c r="F6" s="107"/>
      <c r="G6" s="107"/>
      <c r="H6" s="107"/>
      <c r="I6" s="107"/>
      <c r="J6" s="107"/>
      <c r="K6" s="108"/>
    </row>
    <row r="7" spans="2:49" ht="26.25" customHeight="1">
      <c r="B7" s="106" t="s">
        <v>143</v>
      </c>
      <c r="C7" s="107"/>
      <c r="D7" s="107"/>
      <c r="E7" s="107"/>
      <c r="F7" s="107"/>
      <c r="G7" s="107"/>
      <c r="H7" s="107"/>
      <c r="I7" s="107"/>
      <c r="J7" s="107"/>
      <c r="K7" s="108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-81691128</v>
      </c>
      <c r="H11" s="7"/>
      <c r="I11" s="75">
        <v>-13113.10631335339</v>
      </c>
      <c r="J11" s="76">
        <v>1</v>
      </c>
      <c r="K11" s="76">
        <v>-7.9000000000000008E-3</v>
      </c>
      <c r="AW11" s="16"/>
    </row>
    <row r="12" spans="2:49">
      <c r="B12" s="79" t="s">
        <v>204</v>
      </c>
      <c r="C12" s="16"/>
      <c r="D12" s="16"/>
      <c r="G12" s="81">
        <v>-81691128</v>
      </c>
      <c r="I12" s="81">
        <v>-13113.10631335339</v>
      </c>
      <c r="J12" s="80">
        <v>1</v>
      </c>
      <c r="K12" s="80">
        <v>-7.9000000000000008E-3</v>
      </c>
    </row>
    <row r="13" spans="2:49">
      <c r="B13" s="79" t="s">
        <v>856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234</v>
      </c>
      <c r="C14" t="s">
        <v>234</v>
      </c>
      <c r="D14" t="s">
        <v>234</v>
      </c>
      <c r="E14" t="s">
        <v>234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857</v>
      </c>
      <c r="C15" s="16"/>
      <c r="D15" s="16"/>
      <c r="G15" s="81">
        <v>-77571713</v>
      </c>
      <c r="I15" s="81">
        <v>-14191.950154165645</v>
      </c>
      <c r="J15" s="80">
        <v>1.0823</v>
      </c>
      <c r="K15" s="80">
        <v>-8.5000000000000006E-3</v>
      </c>
    </row>
    <row r="16" spans="2:49">
      <c r="B16" t="s">
        <v>1070</v>
      </c>
      <c r="C16" t="s">
        <v>1071</v>
      </c>
      <c r="D16" t="s">
        <v>123</v>
      </c>
      <c r="E16" t="s">
        <v>110</v>
      </c>
      <c r="F16" t="s">
        <v>1072</v>
      </c>
      <c r="G16" s="77">
        <v>-23655524</v>
      </c>
      <c r="H16" s="77">
        <v>31.19417278415532</v>
      </c>
      <c r="I16" s="77">
        <v>-7379.1450295573304</v>
      </c>
      <c r="J16" s="78">
        <v>0.56269999999999998</v>
      </c>
      <c r="K16" s="78">
        <v>-4.4000000000000003E-3</v>
      </c>
    </row>
    <row r="17" spans="2:11">
      <c r="B17" t="s">
        <v>1073</v>
      </c>
      <c r="C17" t="s">
        <v>1074</v>
      </c>
      <c r="D17" t="s">
        <v>123</v>
      </c>
      <c r="E17" t="s">
        <v>110</v>
      </c>
      <c r="F17" t="s">
        <v>1072</v>
      </c>
      <c r="G17" s="77">
        <v>-735189</v>
      </c>
      <c r="H17" s="77">
        <v>31.034511679687128</v>
      </c>
      <c r="I17" s="77">
        <v>-228.16231607277501</v>
      </c>
      <c r="J17" s="78">
        <v>1.7399999999999999E-2</v>
      </c>
      <c r="K17" s="78">
        <v>-1E-4</v>
      </c>
    </row>
    <row r="18" spans="2:11">
      <c r="B18" t="s">
        <v>1075</v>
      </c>
      <c r="C18" t="s">
        <v>1076</v>
      </c>
      <c r="D18" t="s">
        <v>123</v>
      </c>
      <c r="E18" t="s">
        <v>106</v>
      </c>
      <c r="F18" t="s">
        <v>1072</v>
      </c>
      <c r="G18" s="77">
        <v>-65018000</v>
      </c>
      <c r="H18" s="77">
        <v>10.957817524492018</v>
      </c>
      <c r="I18" s="77">
        <v>-7124.5537980742201</v>
      </c>
      <c r="J18" s="78">
        <v>0.54330000000000001</v>
      </c>
      <c r="K18" s="78">
        <v>-4.3E-3</v>
      </c>
    </row>
    <row r="19" spans="2:11">
      <c r="B19" t="s">
        <v>1077</v>
      </c>
      <c r="C19" t="s">
        <v>1078</v>
      </c>
      <c r="D19" t="s">
        <v>123</v>
      </c>
      <c r="E19" t="s">
        <v>106</v>
      </c>
      <c r="F19" t="s">
        <v>1079</v>
      </c>
      <c r="G19" s="77">
        <v>7282000</v>
      </c>
      <c r="H19" s="77">
        <v>6.5671764394287697</v>
      </c>
      <c r="I19" s="77">
        <v>478.22178831920297</v>
      </c>
      <c r="J19" s="78">
        <v>-3.6499999999999998E-2</v>
      </c>
      <c r="K19" s="78">
        <v>2.9999999999999997E-4</v>
      </c>
    </row>
    <row r="20" spans="2:11">
      <c r="B20" t="s">
        <v>1080</v>
      </c>
      <c r="C20" t="s">
        <v>1081</v>
      </c>
      <c r="D20" t="s">
        <v>123</v>
      </c>
      <c r="E20" t="s">
        <v>106</v>
      </c>
      <c r="F20" t="s">
        <v>1082</v>
      </c>
      <c r="G20" s="77">
        <v>4830000</v>
      </c>
      <c r="H20" s="77">
        <v>3.1045531052255693</v>
      </c>
      <c r="I20" s="77">
        <v>149.949914982395</v>
      </c>
      <c r="J20" s="78">
        <v>-1.14E-2</v>
      </c>
      <c r="K20" s="78">
        <v>1E-4</v>
      </c>
    </row>
    <row r="21" spans="2:11">
      <c r="B21" t="s">
        <v>1083</v>
      </c>
      <c r="C21" t="s">
        <v>1084</v>
      </c>
      <c r="D21" t="s">
        <v>123</v>
      </c>
      <c r="E21" t="s">
        <v>113</v>
      </c>
      <c r="F21" t="s">
        <v>1072</v>
      </c>
      <c r="G21" s="77">
        <v>-275000</v>
      </c>
      <c r="H21" s="77">
        <v>32.094805004697491</v>
      </c>
      <c r="I21" s="77">
        <v>-88.260713762918101</v>
      </c>
      <c r="J21" s="78">
        <v>6.7000000000000002E-3</v>
      </c>
      <c r="K21" s="78">
        <v>-1E-4</v>
      </c>
    </row>
    <row r="22" spans="2:11">
      <c r="B22" s="79" t="s">
        <v>1069</v>
      </c>
      <c r="C22" s="16"/>
      <c r="D22" s="16"/>
      <c r="G22" s="81">
        <v>-4119415</v>
      </c>
      <c r="I22" s="81">
        <v>1078.8438408122547</v>
      </c>
      <c r="J22" s="80">
        <v>-8.2299999999999998E-2</v>
      </c>
      <c r="K22" s="80">
        <v>5.9999999999999995E-4</v>
      </c>
    </row>
    <row r="23" spans="2:11">
      <c r="B23" t="s">
        <v>1085</v>
      </c>
      <c r="C23" t="s">
        <v>1086</v>
      </c>
      <c r="D23" t="s">
        <v>123</v>
      </c>
      <c r="E23" t="s">
        <v>110</v>
      </c>
      <c r="F23" t="s">
        <v>532</v>
      </c>
      <c r="G23" s="77">
        <v>-7326000</v>
      </c>
      <c r="H23" s="77">
        <v>2.9810066217678677</v>
      </c>
      <c r="I23" s="77">
        <v>-218.38854511071401</v>
      </c>
      <c r="J23" s="78">
        <v>1.67E-2</v>
      </c>
      <c r="K23" s="78">
        <v>-1E-4</v>
      </c>
    </row>
    <row r="24" spans="2:11">
      <c r="B24" t="s">
        <v>1087</v>
      </c>
      <c r="C24" t="s">
        <v>1088</v>
      </c>
      <c r="D24" t="s">
        <v>123</v>
      </c>
      <c r="E24" t="s">
        <v>110</v>
      </c>
      <c r="F24" t="s">
        <v>998</v>
      </c>
      <c r="G24" s="77">
        <v>3663000</v>
      </c>
      <c r="H24" s="77">
        <v>-0.29928169556136225</v>
      </c>
      <c r="I24" s="77">
        <v>-10.9626885084127</v>
      </c>
      <c r="J24" s="78">
        <v>8.0000000000000004E-4</v>
      </c>
      <c r="K24" s="78">
        <v>0</v>
      </c>
    </row>
    <row r="25" spans="2:11">
      <c r="B25" t="s">
        <v>1089</v>
      </c>
      <c r="C25" t="s">
        <v>1090</v>
      </c>
      <c r="D25" t="s">
        <v>123</v>
      </c>
      <c r="E25" t="s">
        <v>110</v>
      </c>
      <c r="F25" t="s">
        <v>255</v>
      </c>
      <c r="G25" s="77">
        <v>2734000</v>
      </c>
      <c r="H25" s="77">
        <v>-4.6249117766026338</v>
      </c>
      <c r="I25" s="77">
        <v>-126.445087972316</v>
      </c>
      <c r="J25" s="78">
        <v>9.5999999999999992E-3</v>
      </c>
      <c r="K25" s="78">
        <v>-1E-4</v>
      </c>
    </row>
    <row r="26" spans="2:11">
      <c r="B26" t="s">
        <v>1091</v>
      </c>
      <c r="C26" t="s">
        <v>1092</v>
      </c>
      <c r="D26" t="s">
        <v>123</v>
      </c>
      <c r="E26" t="s">
        <v>110</v>
      </c>
      <c r="F26" t="s">
        <v>1093</v>
      </c>
      <c r="G26" s="77">
        <v>2732000</v>
      </c>
      <c r="H26" s="77">
        <v>-6.7681579256922397</v>
      </c>
      <c r="I26" s="77">
        <v>-184.90607452991199</v>
      </c>
      <c r="J26" s="78">
        <v>1.41E-2</v>
      </c>
      <c r="K26" s="78">
        <v>-1E-4</v>
      </c>
    </row>
    <row r="27" spans="2:11">
      <c r="B27" t="s">
        <v>1094</v>
      </c>
      <c r="C27" t="s">
        <v>1095</v>
      </c>
      <c r="D27" t="s">
        <v>123</v>
      </c>
      <c r="E27" t="s">
        <v>110</v>
      </c>
      <c r="F27" t="s">
        <v>1096</v>
      </c>
      <c r="G27" s="77">
        <v>2732000</v>
      </c>
      <c r="H27" s="77">
        <v>-20.119526310157468</v>
      </c>
      <c r="I27" s="77">
        <v>-549.66545879350201</v>
      </c>
      <c r="J27" s="78">
        <v>4.19E-2</v>
      </c>
      <c r="K27" s="78">
        <v>-2.9999999999999997E-4</v>
      </c>
    </row>
    <row r="28" spans="2:11">
      <c r="B28" t="s">
        <v>1097</v>
      </c>
      <c r="C28" t="s">
        <v>1098</v>
      </c>
      <c r="D28" t="s">
        <v>123</v>
      </c>
      <c r="E28" t="s">
        <v>110</v>
      </c>
      <c r="F28" t="s">
        <v>1099</v>
      </c>
      <c r="G28" s="77">
        <v>-8198000</v>
      </c>
      <c r="H28" s="77">
        <v>-27.585752470595267</v>
      </c>
      <c r="I28" s="77">
        <v>2261.4799875394001</v>
      </c>
      <c r="J28" s="78">
        <v>-0.17249999999999999</v>
      </c>
      <c r="K28" s="78">
        <v>1.4E-3</v>
      </c>
    </row>
    <row r="29" spans="2:11">
      <c r="B29" t="s">
        <v>1100</v>
      </c>
      <c r="C29" t="s">
        <v>1101</v>
      </c>
      <c r="D29" t="s">
        <v>123</v>
      </c>
      <c r="E29" t="s">
        <v>113</v>
      </c>
      <c r="F29" t="s">
        <v>1072</v>
      </c>
      <c r="G29" s="77">
        <v>-456415</v>
      </c>
      <c r="H29" s="77">
        <v>20.215876299483714</v>
      </c>
      <c r="I29" s="77">
        <v>-92.268291812288595</v>
      </c>
      <c r="J29" s="78">
        <v>7.0000000000000001E-3</v>
      </c>
      <c r="K29" s="78">
        <v>-1E-4</v>
      </c>
    </row>
    <row r="30" spans="2:11">
      <c r="B30" s="79" t="s">
        <v>858</v>
      </c>
      <c r="C30" s="16"/>
      <c r="D30" s="16"/>
      <c r="G30" s="81">
        <v>0</v>
      </c>
      <c r="I30" s="81">
        <v>0</v>
      </c>
      <c r="J30" s="80">
        <v>0</v>
      </c>
      <c r="K30" s="80">
        <v>0</v>
      </c>
    </row>
    <row r="31" spans="2:11">
      <c r="B31" t="s">
        <v>234</v>
      </c>
      <c r="C31" t="s">
        <v>234</v>
      </c>
      <c r="D31" t="s">
        <v>234</v>
      </c>
      <c r="E31" t="s">
        <v>234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</row>
    <row r="32" spans="2:11">
      <c r="B32" s="79" t="s">
        <v>575</v>
      </c>
      <c r="C32" s="16"/>
      <c r="D32" s="16"/>
      <c r="G32" s="81">
        <v>0</v>
      </c>
      <c r="I32" s="81">
        <v>0</v>
      </c>
      <c r="J32" s="80">
        <v>0</v>
      </c>
      <c r="K32" s="80">
        <v>0</v>
      </c>
    </row>
    <row r="33" spans="2:11">
      <c r="B33" t="s">
        <v>234</v>
      </c>
      <c r="C33" t="s">
        <v>234</v>
      </c>
      <c r="D33" t="s">
        <v>234</v>
      </c>
      <c r="E33" t="s">
        <v>234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</row>
    <row r="34" spans="2:11">
      <c r="B34" s="79" t="s">
        <v>238</v>
      </c>
      <c r="C34" s="16"/>
      <c r="D34" s="16"/>
      <c r="G34" s="81">
        <v>0</v>
      </c>
      <c r="I34" s="81">
        <v>0</v>
      </c>
      <c r="J34" s="80">
        <v>0</v>
      </c>
      <c r="K34" s="80">
        <v>0</v>
      </c>
    </row>
    <row r="35" spans="2:11">
      <c r="B35" s="79" t="s">
        <v>856</v>
      </c>
      <c r="C35" s="16"/>
      <c r="D35" s="16"/>
      <c r="G35" s="81">
        <v>0</v>
      </c>
      <c r="I35" s="81">
        <v>0</v>
      </c>
      <c r="J35" s="80">
        <v>0</v>
      </c>
      <c r="K35" s="80">
        <v>0</v>
      </c>
    </row>
    <row r="36" spans="2:11">
      <c r="B36" t="s">
        <v>234</v>
      </c>
      <c r="C36" t="s">
        <v>234</v>
      </c>
      <c r="D36" t="s">
        <v>234</v>
      </c>
      <c r="E36" t="s">
        <v>234</v>
      </c>
      <c r="G36" s="77">
        <v>0</v>
      </c>
      <c r="H36" s="77">
        <v>0</v>
      </c>
      <c r="I36" s="77">
        <v>0</v>
      </c>
      <c r="J36" s="78">
        <v>0</v>
      </c>
      <c r="K36" s="78">
        <v>0</v>
      </c>
    </row>
    <row r="37" spans="2:11">
      <c r="B37" s="79" t="s">
        <v>859</v>
      </c>
      <c r="C37" s="16"/>
      <c r="D37" s="16"/>
      <c r="G37" s="81">
        <v>0</v>
      </c>
      <c r="I37" s="81">
        <v>0</v>
      </c>
      <c r="J37" s="80">
        <v>0</v>
      </c>
      <c r="K37" s="80">
        <v>0</v>
      </c>
    </row>
    <row r="38" spans="2:11">
      <c r="B38" t="s">
        <v>234</v>
      </c>
      <c r="C38" t="s">
        <v>234</v>
      </c>
      <c r="D38" t="s">
        <v>234</v>
      </c>
      <c r="E38" t="s">
        <v>234</v>
      </c>
      <c r="G38" s="77">
        <v>0</v>
      </c>
      <c r="H38" s="77">
        <v>0</v>
      </c>
      <c r="I38" s="77">
        <v>0</v>
      </c>
      <c r="J38" s="78">
        <v>0</v>
      </c>
      <c r="K38" s="78">
        <v>0</v>
      </c>
    </row>
    <row r="39" spans="2:11">
      <c r="B39" s="79" t="s">
        <v>858</v>
      </c>
      <c r="C39" s="16"/>
      <c r="D39" s="16"/>
      <c r="G39" s="81">
        <v>0</v>
      </c>
      <c r="I39" s="81">
        <v>0</v>
      </c>
      <c r="J39" s="80">
        <v>0</v>
      </c>
      <c r="K39" s="80">
        <v>0</v>
      </c>
    </row>
    <row r="40" spans="2:11">
      <c r="B40" t="s">
        <v>234</v>
      </c>
      <c r="C40" t="s">
        <v>234</v>
      </c>
      <c r="D40" t="s">
        <v>234</v>
      </c>
      <c r="E40" t="s">
        <v>234</v>
      </c>
      <c r="G40" s="77">
        <v>0</v>
      </c>
      <c r="H40" s="77">
        <v>0</v>
      </c>
      <c r="I40" s="77">
        <v>0</v>
      </c>
      <c r="J40" s="78">
        <v>0</v>
      </c>
      <c r="K40" s="78">
        <v>0</v>
      </c>
    </row>
    <row r="41" spans="2:11">
      <c r="B41" s="79" t="s">
        <v>575</v>
      </c>
      <c r="C41" s="16"/>
      <c r="D41" s="16"/>
      <c r="G41" s="81">
        <v>0</v>
      </c>
      <c r="I41" s="81">
        <v>0</v>
      </c>
      <c r="J41" s="80">
        <v>0</v>
      </c>
      <c r="K41" s="80">
        <v>0</v>
      </c>
    </row>
    <row r="42" spans="2:11">
      <c r="B42" t="s">
        <v>234</v>
      </c>
      <c r="C42" t="s">
        <v>234</v>
      </c>
      <c r="D42" t="s">
        <v>234</v>
      </c>
      <c r="E42" t="s">
        <v>234</v>
      </c>
      <c r="G42" s="77">
        <v>0</v>
      </c>
      <c r="H42" s="77">
        <v>0</v>
      </c>
      <c r="I42" s="77">
        <v>0</v>
      </c>
      <c r="J42" s="78">
        <v>0</v>
      </c>
      <c r="K42" s="78">
        <v>0</v>
      </c>
    </row>
    <row r="43" spans="2:11">
      <c r="B43" t="s">
        <v>240</v>
      </c>
      <c r="C43" s="16"/>
      <c r="D43" s="16"/>
    </row>
    <row r="44" spans="2:11">
      <c r="B44" t="s">
        <v>302</v>
      </c>
      <c r="C44" s="16"/>
      <c r="D44" s="16"/>
    </row>
    <row r="45" spans="2:11">
      <c r="B45" t="s">
        <v>303</v>
      </c>
      <c r="C45" s="16"/>
      <c r="D45" s="16"/>
    </row>
    <row r="46" spans="2:11">
      <c r="B46" t="s">
        <v>304</v>
      </c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  <c r="C2" t="s">
        <v>198</v>
      </c>
    </row>
    <row r="3" spans="2:78">
      <c r="B3" s="2" t="s">
        <v>2</v>
      </c>
      <c r="C3" t="s">
        <v>199</v>
      </c>
    </row>
    <row r="4" spans="2:78">
      <c r="B4" s="2" t="s">
        <v>3</v>
      </c>
      <c r="C4" t="s">
        <v>200</v>
      </c>
    </row>
    <row r="6" spans="2:78" ht="26.25" customHeight="1">
      <c r="B6" s="106" t="s">
        <v>136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8"/>
    </row>
    <row r="7" spans="2:78" ht="26.25" customHeight="1">
      <c r="B7" s="106" t="s">
        <v>145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8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204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880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234</v>
      </c>
      <c r="C14" t="s">
        <v>234</v>
      </c>
      <c r="D14" s="16"/>
      <c r="E14" t="s">
        <v>234</v>
      </c>
      <c r="H14" s="77">
        <v>0</v>
      </c>
      <c r="I14" t="s">
        <v>234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881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234</v>
      </c>
      <c r="C16" t="s">
        <v>234</v>
      </c>
      <c r="D16" s="16"/>
      <c r="E16" t="s">
        <v>234</v>
      </c>
      <c r="H16" s="77">
        <v>0</v>
      </c>
      <c r="I16" t="s">
        <v>234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882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883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234</v>
      </c>
      <c r="C19" t="s">
        <v>234</v>
      </c>
      <c r="D19" s="16"/>
      <c r="E19" t="s">
        <v>234</v>
      </c>
      <c r="H19" s="77">
        <v>0</v>
      </c>
      <c r="I19" t="s">
        <v>234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884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234</v>
      </c>
      <c r="C21" t="s">
        <v>234</v>
      </c>
      <c r="D21" s="16"/>
      <c r="E21" t="s">
        <v>234</v>
      </c>
      <c r="H21" s="77">
        <v>0</v>
      </c>
      <c r="I21" t="s">
        <v>234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885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234</v>
      </c>
      <c r="C23" t="s">
        <v>234</v>
      </c>
      <c r="D23" s="16"/>
      <c r="E23" t="s">
        <v>234</v>
      </c>
      <c r="H23" s="77">
        <v>0</v>
      </c>
      <c r="I23" t="s">
        <v>234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886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234</v>
      </c>
      <c r="C25" t="s">
        <v>234</v>
      </c>
      <c r="D25" s="16"/>
      <c r="E25" t="s">
        <v>234</v>
      </c>
      <c r="H25" s="77">
        <v>0</v>
      </c>
      <c r="I25" t="s">
        <v>234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238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880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234</v>
      </c>
      <c r="C28" t="s">
        <v>234</v>
      </c>
      <c r="D28" s="16"/>
      <c r="E28" t="s">
        <v>234</v>
      </c>
      <c r="H28" s="77">
        <v>0</v>
      </c>
      <c r="I28" t="s">
        <v>234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881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234</v>
      </c>
      <c r="C30" t="s">
        <v>234</v>
      </c>
      <c r="D30" s="16"/>
      <c r="E30" t="s">
        <v>234</v>
      </c>
      <c r="H30" s="77">
        <v>0</v>
      </c>
      <c r="I30" t="s">
        <v>234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882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883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234</v>
      </c>
      <c r="C33" t="s">
        <v>234</v>
      </c>
      <c r="D33" s="16"/>
      <c r="E33" t="s">
        <v>234</v>
      </c>
      <c r="H33" s="77">
        <v>0</v>
      </c>
      <c r="I33" t="s">
        <v>234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884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234</v>
      </c>
      <c r="C35" t="s">
        <v>234</v>
      </c>
      <c r="D35" s="16"/>
      <c r="E35" t="s">
        <v>234</v>
      </c>
      <c r="H35" s="77">
        <v>0</v>
      </c>
      <c r="I35" t="s">
        <v>234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885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234</v>
      </c>
      <c r="C37" t="s">
        <v>234</v>
      </c>
      <c r="D37" s="16"/>
      <c r="E37" t="s">
        <v>234</v>
      </c>
      <c r="H37" s="77">
        <v>0</v>
      </c>
      <c r="I37" t="s">
        <v>234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886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234</v>
      </c>
      <c r="C39" t="s">
        <v>234</v>
      </c>
      <c r="D39" s="16"/>
      <c r="E39" t="s">
        <v>234</v>
      </c>
      <c r="H39" s="77">
        <v>0</v>
      </c>
      <c r="I39" t="s">
        <v>234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240</v>
      </c>
      <c r="D40" s="16"/>
    </row>
    <row r="41" spans="2:17">
      <c r="B41" t="s">
        <v>302</v>
      </c>
      <c r="D41" s="16"/>
    </row>
    <row r="42" spans="2:17">
      <c r="B42" t="s">
        <v>303</v>
      </c>
      <c r="D42" s="16"/>
    </row>
    <row r="43" spans="2:17">
      <c r="B43" t="s">
        <v>304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7"/>
  <sheetViews>
    <sheetView rightToLeft="1" workbookViewId="0">
      <selection activeCell="B16" sqref="B16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199</v>
      </c>
    </row>
    <row r="4" spans="2:60">
      <c r="B4" s="2" t="s">
        <v>3</v>
      </c>
      <c r="C4" s="2" t="s">
        <v>200</v>
      </c>
    </row>
    <row r="5" spans="2:60">
      <c r="B5" s="2"/>
      <c r="C5" s="2"/>
    </row>
    <row r="6" spans="2:60">
      <c r="B6" s="2"/>
      <c r="C6" s="2"/>
    </row>
    <row r="7" spans="2:60" ht="26.25" customHeight="1">
      <c r="B7" s="106" t="s">
        <v>146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8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0.75</v>
      </c>
      <c r="J11" s="18"/>
      <c r="K11" s="18"/>
      <c r="L11" s="18"/>
      <c r="M11" s="76">
        <v>0.1012</v>
      </c>
      <c r="N11" s="75">
        <v>17442565.890000001</v>
      </c>
      <c r="O11" s="7"/>
      <c r="P11" s="75">
        <v>20714.441436635498</v>
      </c>
      <c r="Q11" s="76">
        <v>1</v>
      </c>
      <c r="R11" s="76">
        <v>1.2500000000000001E-2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204</v>
      </c>
      <c r="I12" s="81">
        <v>0.75</v>
      </c>
      <c r="M12" s="80">
        <v>0.1012</v>
      </c>
      <c r="N12" s="81">
        <v>17442565.890000001</v>
      </c>
      <c r="P12" s="81">
        <v>20714.441436635498</v>
      </c>
      <c r="Q12" s="80">
        <v>1</v>
      </c>
      <c r="R12" s="80">
        <v>1.2500000000000001E-2</v>
      </c>
    </row>
    <row r="13" spans="2:60">
      <c r="B13" s="79" t="s">
        <v>1102</v>
      </c>
      <c r="I13" s="81">
        <v>1.66</v>
      </c>
      <c r="M13" s="80">
        <v>0</v>
      </c>
      <c r="N13" s="81">
        <v>391895.08</v>
      </c>
      <c r="P13" s="81">
        <v>481.62950003376699</v>
      </c>
      <c r="Q13" s="80">
        <v>2.3300000000000001E-2</v>
      </c>
      <c r="R13" s="80">
        <v>2.9999999999999997E-4</v>
      </c>
    </row>
    <row r="14" spans="2:60">
      <c r="B14" t="s">
        <v>1183</v>
      </c>
      <c r="C14" t="s">
        <v>1103</v>
      </c>
      <c r="D14" t="s">
        <v>1104</v>
      </c>
      <c r="F14" t="s">
        <v>1105</v>
      </c>
      <c r="G14" t="s">
        <v>1106</v>
      </c>
      <c r="H14" t="s">
        <v>1107</v>
      </c>
      <c r="I14" s="77">
        <v>1.68</v>
      </c>
      <c r="J14" t="s">
        <v>1108</v>
      </c>
      <c r="K14" t="s">
        <v>102</v>
      </c>
      <c r="L14" s="78">
        <v>0</v>
      </c>
      <c r="M14" s="78">
        <v>0</v>
      </c>
      <c r="N14" s="77">
        <v>377012.18</v>
      </c>
      <c r="O14" s="77">
        <v>123.77117100000005</v>
      </c>
      <c r="P14" s="77">
        <v>466.63238999862801</v>
      </c>
      <c r="Q14" s="78">
        <v>2.2499999999999999E-2</v>
      </c>
      <c r="R14" s="78">
        <v>2.9999999999999997E-4</v>
      </c>
    </row>
    <row r="15" spans="2:60">
      <c r="B15" t="s">
        <v>1184</v>
      </c>
      <c r="C15" t="s">
        <v>1103</v>
      </c>
      <c r="D15" t="s">
        <v>1109</v>
      </c>
      <c r="F15" t="s">
        <v>1105</v>
      </c>
      <c r="G15" t="s">
        <v>1110</v>
      </c>
      <c r="H15" t="s">
        <v>1107</v>
      </c>
      <c r="I15" s="77">
        <v>0.98</v>
      </c>
      <c r="J15" t="s">
        <v>1108</v>
      </c>
      <c r="K15" t="s">
        <v>102</v>
      </c>
      <c r="L15" s="78">
        <v>0</v>
      </c>
      <c r="M15" s="78">
        <v>0</v>
      </c>
      <c r="N15" s="77">
        <v>14882.9</v>
      </c>
      <c r="O15" s="77">
        <v>100.767391</v>
      </c>
      <c r="P15" s="77">
        <v>14.997110035139</v>
      </c>
      <c r="Q15" s="78">
        <v>6.9999999999999999E-4</v>
      </c>
      <c r="R15" s="78">
        <v>0</v>
      </c>
    </row>
    <row r="16" spans="2:60">
      <c r="B16" s="79" t="s">
        <v>1111</v>
      </c>
      <c r="I16" s="81">
        <v>0</v>
      </c>
      <c r="M16" s="80">
        <v>0</v>
      </c>
      <c r="N16" s="81">
        <v>0</v>
      </c>
      <c r="P16" s="81">
        <v>0</v>
      </c>
      <c r="Q16" s="80">
        <v>0</v>
      </c>
      <c r="R16" s="80">
        <v>0</v>
      </c>
    </row>
    <row r="17" spans="2:18">
      <c r="B17" t="s">
        <v>234</v>
      </c>
      <c r="D17" t="s">
        <v>234</v>
      </c>
      <c r="F17" t="s">
        <v>234</v>
      </c>
      <c r="I17" s="77">
        <v>0</v>
      </c>
      <c r="J17" t="s">
        <v>234</v>
      </c>
      <c r="K17" t="s">
        <v>234</v>
      </c>
      <c r="L17" s="78">
        <v>0</v>
      </c>
      <c r="M17" s="78">
        <v>0</v>
      </c>
      <c r="N17" s="77">
        <v>0</v>
      </c>
      <c r="O17" s="77">
        <v>0</v>
      </c>
      <c r="P17" s="77">
        <v>0</v>
      </c>
      <c r="Q17" s="78">
        <v>0</v>
      </c>
      <c r="R17" s="78">
        <v>0</v>
      </c>
    </row>
    <row r="18" spans="2:18">
      <c r="B18" s="79" t="s">
        <v>1112</v>
      </c>
      <c r="I18" s="81">
        <v>0</v>
      </c>
      <c r="M18" s="80">
        <v>0</v>
      </c>
      <c r="N18" s="81">
        <v>0</v>
      </c>
      <c r="P18" s="81">
        <v>0</v>
      </c>
      <c r="Q18" s="80">
        <v>0</v>
      </c>
      <c r="R18" s="80">
        <v>0</v>
      </c>
    </row>
    <row r="19" spans="2:18">
      <c r="B19" t="s">
        <v>234</v>
      </c>
      <c r="D19" t="s">
        <v>234</v>
      </c>
      <c r="F19" t="s">
        <v>234</v>
      </c>
      <c r="I19" s="77">
        <v>0</v>
      </c>
      <c r="J19" t="s">
        <v>234</v>
      </c>
      <c r="K19" t="s">
        <v>234</v>
      </c>
      <c r="L19" s="78">
        <v>0</v>
      </c>
      <c r="M19" s="78">
        <v>0</v>
      </c>
      <c r="N19" s="77">
        <v>0</v>
      </c>
      <c r="O19" s="77">
        <v>0</v>
      </c>
      <c r="P19" s="77">
        <v>0</v>
      </c>
      <c r="Q19" s="78">
        <v>0</v>
      </c>
      <c r="R19" s="78">
        <v>0</v>
      </c>
    </row>
    <row r="20" spans="2:18">
      <c r="B20" s="79" t="s">
        <v>1113</v>
      </c>
      <c r="I20" s="81">
        <v>0.13</v>
      </c>
      <c r="M20" s="80">
        <v>7.2099999999999997E-2</v>
      </c>
      <c r="N20" s="81">
        <v>7288483.7000000002</v>
      </c>
      <c r="P20" s="81">
        <v>11545.510656936731</v>
      </c>
      <c r="Q20" s="80">
        <v>0.55740000000000001</v>
      </c>
      <c r="R20" s="80">
        <v>7.0000000000000001E-3</v>
      </c>
    </row>
    <row r="21" spans="2:18">
      <c r="B21" t="s">
        <v>1114</v>
      </c>
      <c r="C21" t="s">
        <v>1103</v>
      </c>
      <c r="D21" t="s">
        <v>1115</v>
      </c>
      <c r="E21" t="s">
        <v>941</v>
      </c>
      <c r="F21" t="s">
        <v>1116</v>
      </c>
      <c r="G21" t="s">
        <v>528</v>
      </c>
      <c r="H21" t="s">
        <v>1107</v>
      </c>
      <c r="J21" t="s">
        <v>942</v>
      </c>
      <c r="K21" t="s">
        <v>102</v>
      </c>
      <c r="L21" s="78">
        <v>0</v>
      </c>
      <c r="M21" s="78">
        <v>0</v>
      </c>
      <c r="N21" s="77">
        <v>975943</v>
      </c>
      <c r="O21" s="77">
        <v>543.13725499999998</v>
      </c>
      <c r="P21" s="77">
        <v>5300.7100205646502</v>
      </c>
      <c r="Q21" s="78">
        <v>0.25590000000000002</v>
      </c>
      <c r="R21" s="78">
        <v>3.2000000000000002E-3</v>
      </c>
    </row>
    <row r="22" spans="2:18">
      <c r="B22" t="s">
        <v>1117</v>
      </c>
      <c r="C22" t="s">
        <v>1103</v>
      </c>
      <c r="D22" t="s">
        <v>1118</v>
      </c>
      <c r="E22" t="s">
        <v>941</v>
      </c>
      <c r="F22" t="s">
        <v>1116</v>
      </c>
      <c r="G22" t="s">
        <v>1119</v>
      </c>
      <c r="H22" t="s">
        <v>1107</v>
      </c>
      <c r="I22" s="77">
        <v>0.25</v>
      </c>
      <c r="J22" t="s">
        <v>942</v>
      </c>
      <c r="K22" t="s">
        <v>102</v>
      </c>
      <c r="L22" s="78">
        <v>7.0000000000000007E-2</v>
      </c>
      <c r="M22" s="78">
        <v>0.1333</v>
      </c>
      <c r="N22" s="77">
        <v>6312540.7000000002</v>
      </c>
      <c r="O22" s="77">
        <v>98.926897000000011</v>
      </c>
      <c r="P22" s="77">
        <v>6244.8006363720797</v>
      </c>
      <c r="Q22" s="78">
        <v>0.30149999999999999</v>
      </c>
      <c r="R22" s="78">
        <v>3.8E-3</v>
      </c>
    </row>
    <row r="23" spans="2:18">
      <c r="B23" s="79" t="s">
        <v>1120</v>
      </c>
      <c r="I23" s="81">
        <v>0</v>
      </c>
      <c r="M23" s="80">
        <v>0</v>
      </c>
      <c r="N23" s="81">
        <v>0</v>
      </c>
      <c r="P23" s="81">
        <v>0</v>
      </c>
      <c r="Q23" s="80">
        <v>0</v>
      </c>
      <c r="R23" s="80">
        <v>0</v>
      </c>
    </row>
    <row r="24" spans="2:18">
      <c r="B24" t="s">
        <v>234</v>
      </c>
      <c r="D24" t="s">
        <v>234</v>
      </c>
      <c r="F24" t="s">
        <v>234</v>
      </c>
      <c r="I24" s="77">
        <v>0</v>
      </c>
      <c r="J24" t="s">
        <v>234</v>
      </c>
      <c r="K24" t="s">
        <v>234</v>
      </c>
      <c r="L24" s="78">
        <v>0</v>
      </c>
      <c r="M24" s="78">
        <v>0</v>
      </c>
      <c r="N24" s="77">
        <v>0</v>
      </c>
      <c r="O24" s="77">
        <v>0</v>
      </c>
      <c r="P24" s="77">
        <v>0</v>
      </c>
      <c r="Q24" s="78">
        <v>0</v>
      </c>
      <c r="R24" s="78">
        <v>0</v>
      </c>
    </row>
    <row r="25" spans="2:18">
      <c r="B25" s="79" t="s">
        <v>1121</v>
      </c>
      <c r="I25" s="81">
        <v>0</v>
      </c>
      <c r="M25" s="80">
        <v>0</v>
      </c>
      <c r="N25" s="81">
        <v>0</v>
      </c>
      <c r="P25" s="81">
        <v>0</v>
      </c>
      <c r="Q25" s="80">
        <v>0</v>
      </c>
      <c r="R25" s="80">
        <v>0</v>
      </c>
    </row>
    <row r="26" spans="2:18">
      <c r="B26" s="79" t="s">
        <v>1122</v>
      </c>
      <c r="I26" s="81">
        <v>0</v>
      </c>
      <c r="M26" s="80">
        <v>0</v>
      </c>
      <c r="N26" s="81">
        <v>0</v>
      </c>
      <c r="P26" s="81">
        <v>0</v>
      </c>
      <c r="Q26" s="80">
        <v>0</v>
      </c>
      <c r="R26" s="80">
        <v>0</v>
      </c>
    </row>
    <row r="27" spans="2:18">
      <c r="B27" t="s">
        <v>234</v>
      </c>
      <c r="D27" t="s">
        <v>234</v>
      </c>
      <c r="F27" t="s">
        <v>234</v>
      </c>
      <c r="I27" s="77">
        <v>0</v>
      </c>
      <c r="J27" t="s">
        <v>234</v>
      </c>
      <c r="K27" t="s">
        <v>234</v>
      </c>
      <c r="L27" s="78">
        <v>0</v>
      </c>
      <c r="M27" s="78">
        <v>0</v>
      </c>
      <c r="N27" s="77">
        <v>0</v>
      </c>
      <c r="O27" s="77">
        <v>0</v>
      </c>
      <c r="P27" s="77">
        <v>0</v>
      </c>
      <c r="Q27" s="78">
        <v>0</v>
      </c>
      <c r="R27" s="78">
        <v>0</v>
      </c>
    </row>
    <row r="28" spans="2:18">
      <c r="B28" s="79" t="s">
        <v>1123</v>
      </c>
      <c r="I28" s="81">
        <v>0</v>
      </c>
      <c r="M28" s="80">
        <v>0</v>
      </c>
      <c r="N28" s="81">
        <v>0</v>
      </c>
      <c r="P28" s="81">
        <v>0</v>
      </c>
      <c r="Q28" s="80">
        <v>0</v>
      </c>
      <c r="R28" s="80">
        <v>0</v>
      </c>
    </row>
    <row r="29" spans="2:18">
      <c r="B29" t="s">
        <v>234</v>
      </c>
      <c r="D29" t="s">
        <v>234</v>
      </c>
      <c r="F29" t="s">
        <v>234</v>
      </c>
      <c r="I29" s="77">
        <v>0</v>
      </c>
      <c r="J29" t="s">
        <v>234</v>
      </c>
      <c r="K29" t="s">
        <v>234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</row>
    <row r="30" spans="2:18">
      <c r="B30" s="79" t="s">
        <v>1124</v>
      </c>
      <c r="I30" s="81">
        <v>0</v>
      </c>
      <c r="M30" s="80">
        <v>0</v>
      </c>
      <c r="N30" s="81">
        <v>0</v>
      </c>
      <c r="P30" s="81">
        <v>0</v>
      </c>
      <c r="Q30" s="80">
        <v>0</v>
      </c>
      <c r="R30" s="80">
        <v>0</v>
      </c>
    </row>
    <row r="31" spans="2:18">
      <c r="B31" t="s">
        <v>234</v>
      </c>
      <c r="D31" t="s">
        <v>234</v>
      </c>
      <c r="F31" t="s">
        <v>234</v>
      </c>
      <c r="I31" s="77">
        <v>0</v>
      </c>
      <c r="J31" t="s">
        <v>234</v>
      </c>
      <c r="K31" t="s">
        <v>234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</row>
    <row r="32" spans="2:18">
      <c r="B32" s="79" t="s">
        <v>1125</v>
      </c>
      <c r="I32" s="81">
        <v>1.53</v>
      </c>
      <c r="M32" s="80">
        <v>0.1454</v>
      </c>
      <c r="N32" s="81">
        <v>9762187.1099999994</v>
      </c>
      <c r="P32" s="81">
        <v>8687.301279665</v>
      </c>
      <c r="Q32" s="80">
        <v>0.4194</v>
      </c>
      <c r="R32" s="80">
        <v>5.1999999999999998E-3</v>
      </c>
    </row>
    <row r="33" spans="2:18">
      <c r="B33" t="s">
        <v>1126</v>
      </c>
      <c r="C33" t="s">
        <v>1103</v>
      </c>
      <c r="D33" t="s">
        <v>1127</v>
      </c>
      <c r="E33" t="s">
        <v>1128</v>
      </c>
      <c r="F33" t="s">
        <v>499</v>
      </c>
      <c r="G33" t="s">
        <v>1129</v>
      </c>
      <c r="H33" t="s">
        <v>150</v>
      </c>
      <c r="I33" s="77">
        <v>1.24</v>
      </c>
      <c r="J33" t="s">
        <v>467</v>
      </c>
      <c r="K33" t="s">
        <v>102</v>
      </c>
      <c r="L33" s="78">
        <v>5.1799999999999999E-2</v>
      </c>
      <c r="M33" s="78">
        <v>0.15970000000000001</v>
      </c>
      <c r="N33" s="77">
        <v>7504000</v>
      </c>
      <c r="O33" s="77">
        <v>88.64</v>
      </c>
      <c r="P33" s="77">
        <v>6651.5456000000004</v>
      </c>
      <c r="Q33" s="78">
        <v>0.3211</v>
      </c>
      <c r="R33" s="78">
        <v>4.0000000000000001E-3</v>
      </c>
    </row>
    <row r="34" spans="2:18">
      <c r="B34" t="s">
        <v>1130</v>
      </c>
      <c r="C34" t="s">
        <v>1103</v>
      </c>
      <c r="D34" t="s">
        <v>1131</v>
      </c>
      <c r="E34" t="s">
        <v>936</v>
      </c>
      <c r="F34" t="s">
        <v>234</v>
      </c>
      <c r="G34" t="s">
        <v>1132</v>
      </c>
      <c r="H34" t="s">
        <v>848</v>
      </c>
      <c r="I34" s="77">
        <v>2.4900000000000002</v>
      </c>
      <c r="J34" t="s">
        <v>322</v>
      </c>
      <c r="K34" t="s">
        <v>102</v>
      </c>
      <c r="L34" s="78">
        <v>5.2999999999999999E-2</v>
      </c>
      <c r="M34" s="78">
        <v>9.8699999999999996E-2</v>
      </c>
      <c r="N34" s="77">
        <v>2258187.11</v>
      </c>
      <c r="O34" s="77">
        <v>90.15</v>
      </c>
      <c r="P34" s="77">
        <v>2035.7556796649999</v>
      </c>
      <c r="Q34" s="78">
        <v>9.8299999999999998E-2</v>
      </c>
      <c r="R34" s="78">
        <v>1.1999999999999999E-3</v>
      </c>
    </row>
    <row r="35" spans="2:18">
      <c r="B35" s="79" t="s">
        <v>238</v>
      </c>
      <c r="I35" s="81">
        <v>0</v>
      </c>
      <c r="M35" s="80">
        <v>0</v>
      </c>
      <c r="N35" s="81">
        <v>0</v>
      </c>
      <c r="P35" s="81">
        <v>0</v>
      </c>
      <c r="Q35" s="80">
        <v>0</v>
      </c>
      <c r="R35" s="80">
        <v>0</v>
      </c>
    </row>
    <row r="36" spans="2:18">
      <c r="B36" s="79" t="s">
        <v>1133</v>
      </c>
      <c r="I36" s="81">
        <v>0</v>
      </c>
      <c r="M36" s="80">
        <v>0</v>
      </c>
      <c r="N36" s="81">
        <v>0</v>
      </c>
      <c r="P36" s="81">
        <v>0</v>
      </c>
      <c r="Q36" s="80">
        <v>0</v>
      </c>
      <c r="R36" s="80">
        <v>0</v>
      </c>
    </row>
    <row r="37" spans="2:18">
      <c r="B37" t="s">
        <v>234</v>
      </c>
      <c r="D37" t="s">
        <v>234</v>
      </c>
      <c r="F37" t="s">
        <v>234</v>
      </c>
      <c r="I37" s="77">
        <v>0</v>
      </c>
      <c r="J37" t="s">
        <v>234</v>
      </c>
      <c r="K37" t="s">
        <v>234</v>
      </c>
      <c r="L37" s="78">
        <v>0</v>
      </c>
      <c r="M37" s="78">
        <v>0</v>
      </c>
      <c r="N37" s="77">
        <v>0</v>
      </c>
      <c r="O37" s="77">
        <v>0</v>
      </c>
      <c r="P37" s="77">
        <v>0</v>
      </c>
      <c r="Q37" s="78">
        <v>0</v>
      </c>
      <c r="R37" s="78">
        <v>0</v>
      </c>
    </row>
    <row r="38" spans="2:18">
      <c r="B38" s="79" t="s">
        <v>1112</v>
      </c>
      <c r="I38" s="81">
        <v>0</v>
      </c>
      <c r="M38" s="80">
        <v>0</v>
      </c>
      <c r="N38" s="81">
        <v>0</v>
      </c>
      <c r="P38" s="81">
        <v>0</v>
      </c>
      <c r="Q38" s="80">
        <v>0</v>
      </c>
      <c r="R38" s="80">
        <v>0</v>
      </c>
    </row>
    <row r="39" spans="2:18">
      <c r="B39" t="s">
        <v>234</v>
      </c>
      <c r="D39" t="s">
        <v>234</v>
      </c>
      <c r="F39" t="s">
        <v>234</v>
      </c>
      <c r="I39" s="77">
        <v>0</v>
      </c>
      <c r="J39" t="s">
        <v>234</v>
      </c>
      <c r="K39" t="s">
        <v>234</v>
      </c>
      <c r="L39" s="78">
        <v>0</v>
      </c>
      <c r="M39" s="78">
        <v>0</v>
      </c>
      <c r="N39" s="77">
        <v>0</v>
      </c>
      <c r="O39" s="77">
        <v>0</v>
      </c>
      <c r="P39" s="77">
        <v>0</v>
      </c>
      <c r="Q39" s="78">
        <v>0</v>
      </c>
      <c r="R39" s="78">
        <v>0</v>
      </c>
    </row>
    <row r="40" spans="2:18">
      <c r="B40" s="79" t="s">
        <v>1113</v>
      </c>
      <c r="I40" s="81">
        <v>0</v>
      </c>
      <c r="M40" s="80">
        <v>0</v>
      </c>
      <c r="N40" s="81">
        <v>0</v>
      </c>
      <c r="P40" s="81">
        <v>0</v>
      </c>
      <c r="Q40" s="80">
        <v>0</v>
      </c>
      <c r="R40" s="80">
        <v>0</v>
      </c>
    </row>
    <row r="41" spans="2:18">
      <c r="B41" t="s">
        <v>234</v>
      </c>
      <c r="D41" t="s">
        <v>234</v>
      </c>
      <c r="F41" t="s">
        <v>234</v>
      </c>
      <c r="I41" s="77">
        <v>0</v>
      </c>
      <c r="J41" t="s">
        <v>234</v>
      </c>
      <c r="K41" t="s">
        <v>234</v>
      </c>
      <c r="L41" s="78">
        <v>0</v>
      </c>
      <c r="M41" s="78">
        <v>0</v>
      </c>
      <c r="N41" s="77">
        <v>0</v>
      </c>
      <c r="O41" s="77">
        <v>0</v>
      </c>
      <c r="P41" s="77">
        <v>0</v>
      </c>
      <c r="Q41" s="78">
        <v>0</v>
      </c>
      <c r="R41" s="78">
        <v>0</v>
      </c>
    </row>
    <row r="42" spans="2:18">
      <c r="B42" s="79" t="s">
        <v>1125</v>
      </c>
      <c r="I42" s="81">
        <v>0</v>
      </c>
      <c r="M42" s="80">
        <v>0</v>
      </c>
      <c r="N42" s="81">
        <v>0</v>
      </c>
      <c r="P42" s="81">
        <v>0</v>
      </c>
      <c r="Q42" s="80">
        <v>0</v>
      </c>
      <c r="R42" s="80">
        <v>0</v>
      </c>
    </row>
    <row r="43" spans="2:18">
      <c r="B43" t="s">
        <v>234</v>
      </c>
      <c r="D43" t="s">
        <v>234</v>
      </c>
      <c r="F43" t="s">
        <v>234</v>
      </c>
      <c r="I43" s="77">
        <v>0</v>
      </c>
      <c r="J43" t="s">
        <v>234</v>
      </c>
      <c r="K43" t="s">
        <v>234</v>
      </c>
      <c r="L43" s="78">
        <v>0</v>
      </c>
      <c r="M43" s="78">
        <v>0</v>
      </c>
      <c r="N43" s="77">
        <v>0</v>
      </c>
      <c r="O43" s="77">
        <v>0</v>
      </c>
      <c r="P43" s="77">
        <v>0</v>
      </c>
      <c r="Q43" s="78">
        <v>0</v>
      </c>
      <c r="R43" s="78">
        <v>0</v>
      </c>
    </row>
    <row r="44" spans="2:18">
      <c r="B44" t="s">
        <v>240</v>
      </c>
    </row>
    <row r="45" spans="2:18">
      <c r="B45" t="s">
        <v>302</v>
      </c>
    </row>
    <row r="46" spans="2:18">
      <c r="B46" t="s">
        <v>303</v>
      </c>
    </row>
    <row r="47" spans="2:18">
      <c r="B47" t="s">
        <v>304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C20" sqref="C20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  <c r="C2" t="s">
        <v>198</v>
      </c>
    </row>
    <row r="3" spans="2:64">
      <c r="B3" s="2" t="s">
        <v>2</v>
      </c>
      <c r="C3" t="s">
        <v>199</v>
      </c>
    </row>
    <row r="4" spans="2:64">
      <c r="B4" s="2" t="s">
        <v>3</v>
      </c>
      <c r="C4" t="s">
        <v>200</v>
      </c>
    </row>
    <row r="5" spans="2:64">
      <c r="B5" s="2"/>
    </row>
    <row r="7" spans="2:64" ht="26.25" customHeight="1">
      <c r="B7" s="106" t="s">
        <v>153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8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5">
        <v>0.02</v>
      </c>
      <c r="H11" s="7"/>
      <c r="I11" s="7"/>
      <c r="J11" s="76">
        <v>4.9500000000000002E-2</v>
      </c>
      <c r="K11" s="75">
        <v>742094</v>
      </c>
      <c r="L11" s="7"/>
      <c r="M11" s="75">
        <v>2632.0248264019201</v>
      </c>
      <c r="N11" s="76">
        <v>1</v>
      </c>
      <c r="O11" s="76">
        <v>1.6000000000000001E-3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204</v>
      </c>
      <c r="G12" s="81">
        <v>0.02</v>
      </c>
      <c r="J12" s="80">
        <v>4.9500000000000002E-2</v>
      </c>
      <c r="K12" s="81">
        <v>742094</v>
      </c>
      <c r="M12" s="81">
        <v>2632.0248264019201</v>
      </c>
      <c r="N12" s="80">
        <v>1</v>
      </c>
      <c r="O12" s="80">
        <v>1.6000000000000001E-3</v>
      </c>
    </row>
    <row r="13" spans="2:64">
      <c r="B13" s="79" t="s">
        <v>892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234</v>
      </c>
      <c r="C14" t="s">
        <v>234</v>
      </c>
      <c r="E14" t="s">
        <v>234</v>
      </c>
      <c r="G14" s="77">
        <v>0</v>
      </c>
      <c r="H14" t="s">
        <v>234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893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234</v>
      </c>
      <c r="C16" t="s">
        <v>234</v>
      </c>
      <c r="E16" t="s">
        <v>234</v>
      </c>
      <c r="G16" s="77">
        <v>0</v>
      </c>
      <c r="H16" t="s">
        <v>234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1134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234</v>
      </c>
      <c r="C18" t="s">
        <v>234</v>
      </c>
      <c r="E18" t="s">
        <v>234</v>
      </c>
      <c r="G18" s="77">
        <v>0</v>
      </c>
      <c r="H18" t="s">
        <v>234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1135</v>
      </c>
      <c r="G19" s="81">
        <v>0.02</v>
      </c>
      <c r="J19" s="80">
        <v>4.9500000000000002E-2</v>
      </c>
      <c r="K19" s="81">
        <v>742094</v>
      </c>
      <c r="M19" s="81">
        <v>2632.0248264019201</v>
      </c>
      <c r="N19" s="80">
        <v>1</v>
      </c>
      <c r="O19" s="80">
        <v>1.6000000000000001E-3</v>
      </c>
    </row>
    <row r="20" spans="2:15">
      <c r="B20" t="s">
        <v>1136</v>
      </c>
      <c r="C20" t="s">
        <v>1137</v>
      </c>
      <c r="D20" t="s">
        <v>213</v>
      </c>
      <c r="E20" t="s">
        <v>1138</v>
      </c>
      <c r="F20" t="s">
        <v>210</v>
      </c>
      <c r="G20" s="77">
        <v>0.02</v>
      </c>
      <c r="H20" t="s">
        <v>106</v>
      </c>
      <c r="I20" s="78">
        <v>3.4000000000000002E-2</v>
      </c>
      <c r="J20" s="78">
        <v>4.9500000000000002E-2</v>
      </c>
      <c r="K20" s="77">
        <v>742094</v>
      </c>
      <c r="L20" s="77">
        <v>100.78868857203139</v>
      </c>
      <c r="M20" s="77">
        <v>2632.0248264019201</v>
      </c>
      <c r="N20" s="78">
        <v>1</v>
      </c>
      <c r="O20" s="78">
        <v>1.6000000000000001E-3</v>
      </c>
    </row>
    <row r="21" spans="2:15">
      <c r="B21" s="79" t="s">
        <v>575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234</v>
      </c>
      <c r="C22" t="s">
        <v>234</v>
      </c>
      <c r="E22" t="s">
        <v>234</v>
      </c>
      <c r="G22" s="77">
        <v>0</v>
      </c>
      <c r="H22" t="s">
        <v>234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238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234</v>
      </c>
      <c r="C24" t="s">
        <v>234</v>
      </c>
      <c r="E24" t="s">
        <v>234</v>
      </c>
      <c r="G24" s="77">
        <v>0</v>
      </c>
      <c r="H24" t="s">
        <v>234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240</v>
      </c>
    </row>
    <row r="26" spans="2:15">
      <c r="B26" t="s">
        <v>302</v>
      </c>
    </row>
    <row r="27" spans="2:15">
      <c r="B27" t="s">
        <v>303</v>
      </c>
    </row>
    <row r="28" spans="2:15">
      <c r="B28" t="s">
        <v>304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t="s">
        <v>198</v>
      </c>
    </row>
    <row r="3" spans="2:55">
      <c r="B3" s="2" t="s">
        <v>2</v>
      </c>
      <c r="C3" t="s">
        <v>199</v>
      </c>
    </row>
    <row r="4" spans="2:55">
      <c r="B4" s="2" t="s">
        <v>3</v>
      </c>
      <c r="C4" t="s">
        <v>200</v>
      </c>
    </row>
    <row r="5" spans="2:55">
      <c r="B5" s="2"/>
    </row>
    <row r="7" spans="2:55" ht="26.25" customHeight="1">
      <c r="B7" s="106" t="s">
        <v>156</v>
      </c>
      <c r="C7" s="107"/>
      <c r="D7" s="107"/>
      <c r="E7" s="107"/>
      <c r="F7" s="107"/>
      <c r="G7" s="107"/>
      <c r="H7" s="107"/>
      <c r="I7" s="107"/>
      <c r="J7" s="108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6">
        <v>0</v>
      </c>
      <c r="F11" s="7"/>
      <c r="G11" s="75">
        <v>136855.00048064711</v>
      </c>
      <c r="H11" s="76">
        <v>1</v>
      </c>
      <c r="I11" s="76">
        <v>8.2400000000000001E-2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204</v>
      </c>
      <c r="E12" s="80">
        <v>0</v>
      </c>
      <c r="F12" s="19"/>
      <c r="G12" s="81">
        <v>136855.00048064711</v>
      </c>
      <c r="H12" s="80">
        <v>1</v>
      </c>
      <c r="I12" s="80">
        <v>8.2400000000000001E-2</v>
      </c>
    </row>
    <row r="13" spans="2:55">
      <c r="B13" s="79" t="s">
        <v>1139</v>
      </c>
      <c r="E13" s="80">
        <v>0</v>
      </c>
      <c r="F13" s="19"/>
      <c r="G13" s="81">
        <v>136855.00048064711</v>
      </c>
      <c r="H13" s="80">
        <v>1</v>
      </c>
      <c r="I13" s="80">
        <v>8.2400000000000001E-2</v>
      </c>
    </row>
    <row r="14" spans="2:55">
      <c r="B14" t="s">
        <v>1140</v>
      </c>
      <c r="C14" t="s">
        <v>1141</v>
      </c>
      <c r="D14" t="s">
        <v>1142</v>
      </c>
      <c r="E14" s="78">
        <v>0</v>
      </c>
      <c r="F14" t="s">
        <v>102</v>
      </c>
      <c r="G14" s="77">
        <v>37157.500474034103</v>
      </c>
      <c r="H14" s="78">
        <v>0.27150000000000002</v>
      </c>
      <c r="I14" s="78">
        <v>2.24E-2</v>
      </c>
      <c r="J14" t="s">
        <v>1143</v>
      </c>
    </row>
    <row r="15" spans="2:55">
      <c r="B15" t="s">
        <v>1144</v>
      </c>
      <c r="C15" t="s">
        <v>1141</v>
      </c>
      <c r="D15" t="s">
        <v>1142</v>
      </c>
      <c r="E15" s="78">
        <v>0</v>
      </c>
      <c r="F15" t="s">
        <v>102</v>
      </c>
      <c r="G15" s="77">
        <v>100322.500006613</v>
      </c>
      <c r="H15" s="78">
        <v>0.73309999999999997</v>
      </c>
      <c r="I15" s="78">
        <v>6.0400000000000002E-2</v>
      </c>
      <c r="J15" t="s">
        <v>1143</v>
      </c>
    </row>
    <row r="16" spans="2:55">
      <c r="B16" t="s">
        <v>1145</v>
      </c>
      <c r="C16" t="s">
        <v>1146</v>
      </c>
      <c r="D16" t="s">
        <v>1142</v>
      </c>
      <c r="E16" s="78">
        <v>0</v>
      </c>
      <c r="F16" t="s">
        <v>102</v>
      </c>
      <c r="G16" s="77">
        <v>-625</v>
      </c>
      <c r="H16" s="78">
        <v>-4.5999999999999999E-3</v>
      </c>
      <c r="I16" s="78">
        <v>-4.0000000000000002E-4</v>
      </c>
      <c r="J16" t="s">
        <v>1143</v>
      </c>
    </row>
    <row r="17" spans="2:9">
      <c r="B17" s="79" t="s">
        <v>1147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t="s">
        <v>234</v>
      </c>
      <c r="E18" s="78">
        <v>0</v>
      </c>
      <c r="F18" t="s">
        <v>234</v>
      </c>
      <c r="G18" s="77">
        <v>0</v>
      </c>
      <c r="H18" s="78">
        <v>0</v>
      </c>
      <c r="I18" s="78">
        <v>0</v>
      </c>
    </row>
    <row r="19" spans="2:9">
      <c r="B19" s="79" t="s">
        <v>238</v>
      </c>
      <c r="E19" s="80">
        <v>0</v>
      </c>
      <c r="F19" s="19"/>
      <c r="G19" s="81">
        <v>0</v>
      </c>
      <c r="H19" s="80">
        <v>0</v>
      </c>
      <c r="I19" s="80">
        <v>0</v>
      </c>
    </row>
    <row r="20" spans="2:9">
      <c r="B20" s="79" t="s">
        <v>1139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234</v>
      </c>
      <c r="E21" s="78">
        <v>0</v>
      </c>
      <c r="F21" t="s">
        <v>234</v>
      </c>
      <c r="G21" s="77">
        <v>0</v>
      </c>
      <c r="H21" s="78">
        <v>0</v>
      </c>
      <c r="I21" s="78">
        <v>0</v>
      </c>
    </row>
    <row r="22" spans="2:9">
      <c r="B22" s="79" t="s">
        <v>1147</v>
      </c>
      <c r="E22" s="80">
        <v>0</v>
      </c>
      <c r="F22" s="19"/>
      <c r="G22" s="81">
        <v>0</v>
      </c>
      <c r="H22" s="80">
        <v>0</v>
      </c>
      <c r="I22" s="80">
        <v>0</v>
      </c>
    </row>
    <row r="23" spans="2:9">
      <c r="B23" t="s">
        <v>234</v>
      </c>
      <c r="E23" s="78">
        <v>0</v>
      </c>
      <c r="F23" t="s">
        <v>234</v>
      </c>
      <c r="G23" s="77">
        <v>0</v>
      </c>
      <c r="H23" s="78">
        <v>0</v>
      </c>
      <c r="I23" s="78">
        <v>0</v>
      </c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199</v>
      </c>
    </row>
    <row r="4" spans="2:60">
      <c r="B4" s="2" t="s">
        <v>3</v>
      </c>
      <c r="C4" s="2" t="s">
        <v>200</v>
      </c>
    </row>
    <row r="5" spans="2:60">
      <c r="B5" s="2"/>
      <c r="C5" s="2"/>
    </row>
    <row r="7" spans="2:60" ht="26.25" customHeight="1">
      <c r="B7" s="106" t="s">
        <v>162</v>
      </c>
      <c r="C7" s="107"/>
      <c r="D7" s="107"/>
      <c r="E7" s="107"/>
      <c r="F7" s="107"/>
      <c r="G7" s="107"/>
      <c r="H7" s="107"/>
      <c r="I7" s="107"/>
      <c r="J7" s="107"/>
      <c r="K7" s="108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204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234</v>
      </c>
      <c r="D13" t="s">
        <v>234</v>
      </c>
      <c r="E13" s="19"/>
      <c r="F13" s="78">
        <v>0</v>
      </c>
      <c r="G13" t="s">
        <v>234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238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234</v>
      </c>
      <c r="D15" t="s">
        <v>234</v>
      </c>
      <c r="E15" s="19"/>
      <c r="F15" s="78">
        <v>0</v>
      </c>
      <c r="G15" t="s">
        <v>234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199</v>
      </c>
    </row>
    <row r="4" spans="2:60">
      <c r="B4" s="2" t="s">
        <v>3</v>
      </c>
      <c r="C4" t="s">
        <v>200</v>
      </c>
    </row>
    <row r="5" spans="2:60">
      <c r="B5" s="2"/>
    </row>
    <row r="7" spans="2:60" ht="26.25" customHeight="1">
      <c r="B7" s="106" t="s">
        <v>167</v>
      </c>
      <c r="C7" s="107"/>
      <c r="D7" s="107"/>
      <c r="E7" s="107"/>
      <c r="F7" s="107"/>
      <c r="G7" s="107"/>
      <c r="H7" s="107"/>
      <c r="I7" s="107"/>
      <c r="J7" s="107"/>
      <c r="K7" s="108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27204.814385149999</v>
      </c>
      <c r="J11" s="76">
        <v>1</v>
      </c>
      <c r="K11" s="76">
        <v>1.6400000000000001E-2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204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234</v>
      </c>
      <c r="C13" t="s">
        <v>234</v>
      </c>
      <c r="D13" t="s">
        <v>234</v>
      </c>
      <c r="E13" s="19"/>
      <c r="F13" s="78">
        <v>0</v>
      </c>
      <c r="G13" t="s">
        <v>234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238</v>
      </c>
      <c r="D14" s="19"/>
      <c r="E14" s="19"/>
      <c r="F14" s="19"/>
      <c r="G14" s="19"/>
      <c r="H14" s="80">
        <v>0</v>
      </c>
      <c r="I14" s="81">
        <v>27204.814385149999</v>
      </c>
      <c r="J14" s="80">
        <v>1</v>
      </c>
      <c r="K14" s="80">
        <v>1.6400000000000001E-2</v>
      </c>
    </row>
    <row r="15" spans="2:60">
      <c r="B15" t="s">
        <v>1148</v>
      </c>
      <c r="C15" t="s">
        <v>1149</v>
      </c>
      <c r="D15" t="s">
        <v>234</v>
      </c>
      <c r="E15" t="s">
        <v>848</v>
      </c>
      <c r="F15" s="78">
        <v>0</v>
      </c>
      <c r="G15" t="s">
        <v>202</v>
      </c>
      <c r="H15" s="78">
        <v>0</v>
      </c>
      <c r="I15" s="77">
        <v>-0.36846235799999999</v>
      </c>
      <c r="J15" s="78">
        <v>0</v>
      </c>
      <c r="K15" s="78">
        <v>0</v>
      </c>
    </row>
    <row r="16" spans="2:60">
      <c r="B16" t="s">
        <v>1150</v>
      </c>
      <c r="C16" t="s">
        <v>1151</v>
      </c>
      <c r="D16" t="s">
        <v>234</v>
      </c>
      <c r="E16" t="s">
        <v>848</v>
      </c>
      <c r="F16" s="78">
        <v>0</v>
      </c>
      <c r="G16" t="s">
        <v>113</v>
      </c>
      <c r="H16" s="78">
        <v>0</v>
      </c>
      <c r="I16" s="77">
        <v>2867.9262757040001</v>
      </c>
      <c r="J16" s="78">
        <v>0.10539999999999999</v>
      </c>
      <c r="K16" s="78">
        <v>1.6999999999999999E-3</v>
      </c>
    </row>
    <row r="17" spans="2:11">
      <c r="B17" t="s">
        <v>1152</v>
      </c>
      <c r="C17" t="s">
        <v>1153</v>
      </c>
      <c r="D17" t="s">
        <v>234</v>
      </c>
      <c r="E17" t="s">
        <v>848</v>
      </c>
      <c r="F17" s="78">
        <v>0</v>
      </c>
      <c r="G17" t="s">
        <v>203</v>
      </c>
      <c r="H17" s="78">
        <v>0</v>
      </c>
      <c r="I17" s="77">
        <v>-249.73003161599999</v>
      </c>
      <c r="J17" s="78">
        <v>-9.1999999999999998E-3</v>
      </c>
      <c r="K17" s="78">
        <v>-2.0000000000000001E-4</v>
      </c>
    </row>
    <row r="18" spans="2:11">
      <c r="B18" t="s">
        <v>1154</v>
      </c>
      <c r="C18" t="s">
        <v>1155</v>
      </c>
      <c r="D18" t="s">
        <v>234</v>
      </c>
      <c r="E18" t="s">
        <v>848</v>
      </c>
      <c r="F18" s="78">
        <v>0</v>
      </c>
      <c r="G18" t="s">
        <v>110</v>
      </c>
      <c r="H18" s="78">
        <v>0</v>
      </c>
      <c r="I18" s="77">
        <v>-2358.4051284299999</v>
      </c>
      <c r="J18" s="78">
        <v>-8.6699999999999999E-2</v>
      </c>
      <c r="K18" s="78">
        <v>-1.4E-3</v>
      </c>
    </row>
    <row r="19" spans="2:11">
      <c r="B19" t="s">
        <v>1156</v>
      </c>
      <c r="C19" t="s">
        <v>1157</v>
      </c>
      <c r="D19" t="s">
        <v>234</v>
      </c>
      <c r="E19" t="s">
        <v>848</v>
      </c>
      <c r="F19" s="78">
        <v>0</v>
      </c>
      <c r="G19" t="s">
        <v>106</v>
      </c>
      <c r="H19" s="78">
        <v>0</v>
      </c>
      <c r="I19" s="77">
        <v>26945.391731849999</v>
      </c>
      <c r="J19" s="78">
        <v>0.99050000000000005</v>
      </c>
      <c r="K19" s="78">
        <v>1.6199999999999999E-2</v>
      </c>
    </row>
    <row r="20" spans="2:11">
      <c r="D20" s="19"/>
      <c r="E20" s="19"/>
      <c r="F20" s="19"/>
      <c r="G20" s="19"/>
      <c r="H20" s="19"/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40"/>
  <sheetViews>
    <sheetView rightToLeft="1" workbookViewId="0">
      <selection activeCell="N10" sqref="N10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  <c r="C2" t="s">
        <v>198</v>
      </c>
    </row>
    <row r="3" spans="2:17">
      <c r="B3" s="2" t="s">
        <v>2</v>
      </c>
      <c r="C3" t="s">
        <v>199</v>
      </c>
    </row>
    <row r="4" spans="2:17">
      <c r="B4" s="2" t="s">
        <v>3</v>
      </c>
      <c r="C4" t="s">
        <v>200</v>
      </c>
    </row>
    <row r="5" spans="2:17">
      <c r="B5" s="2"/>
    </row>
    <row r="7" spans="2:17" ht="26.25" customHeight="1">
      <c r="B7" s="106" t="s">
        <v>169</v>
      </c>
      <c r="C7" s="107"/>
      <c r="D7" s="107"/>
    </row>
    <row r="8" spans="2:17" s="19" customFormat="1" ht="63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82">
        <f>C12+C30</f>
        <v>104524.93415998001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83" t="s">
        <v>204</v>
      </c>
      <c r="C12" s="84">
        <f>SUM(C13:C28)</f>
        <v>74199.907808500007</v>
      </c>
      <c r="N12" s="16"/>
      <c r="O12" s="16"/>
      <c r="P12" s="16"/>
      <c r="Q12" s="16"/>
    </row>
    <row r="13" spans="2:17">
      <c r="B13" s="85" t="s">
        <v>1158</v>
      </c>
      <c r="C13" s="90">
        <v>2272.6804814999996</v>
      </c>
      <c r="D13" s="87">
        <v>45959</v>
      </c>
      <c r="N13" s="16"/>
      <c r="O13" s="16"/>
      <c r="P13" s="16"/>
      <c r="Q13" s="16"/>
    </row>
    <row r="14" spans="2:17">
      <c r="B14" s="85" t="s">
        <v>1159</v>
      </c>
      <c r="C14" s="90">
        <v>2269.056</v>
      </c>
      <c r="D14" s="87">
        <v>44961</v>
      </c>
      <c r="N14" s="16"/>
      <c r="O14" s="16"/>
      <c r="P14" s="16"/>
      <c r="Q14" s="16"/>
    </row>
    <row r="15" spans="2:17">
      <c r="B15" s="88" t="s">
        <v>1160</v>
      </c>
      <c r="C15" s="90">
        <v>852.28100100000017</v>
      </c>
      <c r="D15" s="87">
        <v>45347</v>
      </c>
      <c r="N15" s="16"/>
      <c r="O15" s="16"/>
      <c r="P15" s="16"/>
      <c r="Q15" s="16"/>
    </row>
    <row r="16" spans="2:17">
      <c r="B16" s="85" t="s">
        <v>1161</v>
      </c>
      <c r="C16" s="90">
        <v>5409.75</v>
      </c>
      <c r="D16" s="87">
        <v>45219</v>
      </c>
      <c r="N16" s="16"/>
      <c r="O16" s="16"/>
      <c r="P16" s="16"/>
      <c r="Q16" s="16"/>
    </row>
    <row r="17" spans="2:17">
      <c r="B17" s="85" t="s">
        <v>1162</v>
      </c>
      <c r="C17" s="90">
        <v>9369.9179999999997</v>
      </c>
      <c r="D17" s="87">
        <v>46462</v>
      </c>
      <c r="N17" s="16"/>
      <c r="O17" s="16"/>
      <c r="P17" s="16"/>
      <c r="Q17" s="16"/>
    </row>
    <row r="18" spans="2:17">
      <c r="B18" s="85" t="s">
        <v>1163</v>
      </c>
      <c r="C18" s="90">
        <v>1174.252</v>
      </c>
      <c r="D18" s="87">
        <v>46462</v>
      </c>
      <c r="N18" s="16"/>
      <c r="O18" s="16"/>
      <c r="P18" s="16"/>
      <c r="Q18" s="16"/>
    </row>
    <row r="19" spans="2:17">
      <c r="B19" s="89" t="s">
        <v>1164</v>
      </c>
      <c r="C19" s="90">
        <v>3216.4443959999999</v>
      </c>
      <c r="D19" s="87">
        <v>46197</v>
      </c>
      <c r="N19" s="16"/>
      <c r="O19" s="16"/>
      <c r="P19" s="16"/>
      <c r="Q19" s="16"/>
    </row>
    <row r="20" spans="2:17">
      <c r="B20" s="85" t="s">
        <v>1165</v>
      </c>
      <c r="C20" s="90">
        <v>7204.7259999999997</v>
      </c>
      <c r="D20" s="87">
        <v>46196</v>
      </c>
      <c r="N20" s="16"/>
      <c r="O20" s="16"/>
      <c r="P20" s="16"/>
      <c r="Q20" s="16"/>
    </row>
    <row r="21" spans="2:17">
      <c r="B21" s="85" t="s">
        <v>1166</v>
      </c>
      <c r="C21" s="90">
        <v>3796.958451</v>
      </c>
      <c r="D21" s="87">
        <v>47150</v>
      </c>
      <c r="N21" s="16"/>
      <c r="O21" s="16"/>
      <c r="P21" s="16"/>
      <c r="Q21" s="16"/>
    </row>
    <row r="22" spans="2:17">
      <c r="B22" s="85" t="s">
        <v>1167</v>
      </c>
      <c r="C22" s="90">
        <v>2253.770211</v>
      </c>
      <c r="D22" s="87">
        <v>46386</v>
      </c>
      <c r="N22" s="16"/>
      <c r="O22" s="16"/>
      <c r="P22" s="16"/>
      <c r="Q22" s="16"/>
    </row>
    <row r="23" spans="2:17">
      <c r="B23" s="85" t="s">
        <v>1182</v>
      </c>
      <c r="C23" s="90">
        <f>11724468/1000</f>
        <v>11724.468000000001</v>
      </c>
      <c r="D23" s="87">
        <v>46760</v>
      </c>
      <c r="N23" s="16"/>
      <c r="O23" s="16"/>
      <c r="P23" s="16"/>
      <c r="Q23" s="16"/>
    </row>
    <row r="24" spans="2:17">
      <c r="B24" s="85" t="s">
        <v>1168</v>
      </c>
      <c r="C24" s="90">
        <v>7478.6139999999996</v>
      </c>
      <c r="D24" s="87">
        <v>46204</v>
      </c>
      <c r="N24" s="16"/>
      <c r="O24" s="16"/>
      <c r="P24" s="16"/>
      <c r="Q24" s="16"/>
    </row>
    <row r="25" spans="2:17">
      <c r="B25" s="85" t="s">
        <v>1169</v>
      </c>
      <c r="C25" s="90">
        <v>6349.0209999999997</v>
      </c>
      <c r="D25" s="87">
        <v>46182</v>
      </c>
      <c r="N25" s="16"/>
      <c r="O25" s="16"/>
      <c r="P25" s="16"/>
      <c r="Q25" s="16"/>
    </row>
    <row r="26" spans="2:17">
      <c r="B26" s="85" t="s">
        <v>1170</v>
      </c>
      <c r="C26" s="90">
        <v>4854.116</v>
      </c>
      <c r="D26" s="87">
        <v>46202</v>
      </c>
      <c r="N26" s="16"/>
      <c r="O26" s="16"/>
      <c r="P26" s="16"/>
      <c r="Q26" s="16"/>
    </row>
    <row r="27" spans="2:17">
      <c r="B27" t="s">
        <v>1171</v>
      </c>
      <c r="C27" s="90">
        <v>3786.652</v>
      </c>
      <c r="D27" s="87">
        <v>46213</v>
      </c>
      <c r="N27" s="16"/>
      <c r="O27" s="16"/>
      <c r="P27" s="16"/>
      <c r="Q27" s="16"/>
    </row>
    <row r="28" spans="2:17">
      <c r="B28" s="85" t="s">
        <v>1172</v>
      </c>
      <c r="C28" s="90">
        <v>2187.2002680000001</v>
      </c>
      <c r="D28" s="87">
        <v>46284</v>
      </c>
      <c r="N28" s="16"/>
      <c r="O28" s="16"/>
      <c r="P28" s="16"/>
      <c r="Q28" s="16"/>
    </row>
    <row r="29" spans="2:17">
      <c r="B29" s="85"/>
      <c r="C29" s="86"/>
      <c r="D29" s="87"/>
      <c r="N29" s="16"/>
      <c r="O29" s="16"/>
      <c r="P29" s="16"/>
      <c r="Q29" s="16"/>
    </row>
    <row r="30" spans="2:17">
      <c r="B30" s="83" t="s">
        <v>238</v>
      </c>
      <c r="C30" s="84">
        <f>SUM(C31:C39)</f>
        <v>30325.026351479999</v>
      </c>
      <c r="D30" s="91"/>
      <c r="N30" s="16"/>
      <c r="O30" s="16"/>
      <c r="P30" s="16"/>
      <c r="Q30" s="16"/>
    </row>
    <row r="31" spans="2:17">
      <c r="B31" s="85" t="s">
        <v>1173</v>
      </c>
      <c r="C31" s="90">
        <f>1028520.273/1000</f>
        <v>1028.5202730000001</v>
      </c>
      <c r="D31" s="87">
        <v>45503</v>
      </c>
      <c r="N31" s="16"/>
      <c r="O31" s="16"/>
      <c r="P31" s="16"/>
      <c r="Q31" s="16"/>
    </row>
    <row r="32" spans="2:17">
      <c r="B32" s="85" t="s">
        <v>1174</v>
      </c>
      <c r="C32" s="90">
        <v>3305.8705019999998</v>
      </c>
      <c r="D32" s="87">
        <v>46126</v>
      </c>
      <c r="N32" s="16"/>
      <c r="O32" s="16"/>
      <c r="P32" s="16"/>
      <c r="Q32" s="16"/>
    </row>
    <row r="33" spans="2:17">
      <c r="B33" s="85" t="s">
        <v>1175</v>
      </c>
      <c r="C33" s="90">
        <v>3855.9967709999996</v>
      </c>
      <c r="D33" s="87">
        <v>46248</v>
      </c>
      <c r="N33" s="16"/>
      <c r="O33" s="16"/>
      <c r="P33" s="16"/>
      <c r="Q33" s="16"/>
    </row>
    <row r="34" spans="2:17">
      <c r="B34" s="85" t="s">
        <v>1176</v>
      </c>
      <c r="C34" s="90">
        <v>6478.0749989999995</v>
      </c>
      <c r="D34" s="87">
        <v>46347</v>
      </c>
      <c r="N34" s="16"/>
      <c r="O34" s="16"/>
      <c r="P34" s="16"/>
      <c r="Q34" s="16"/>
    </row>
    <row r="35" spans="2:17">
      <c r="B35" s="85" t="s">
        <v>1177</v>
      </c>
      <c r="C35" s="90">
        <v>2705.8088309999998</v>
      </c>
      <c r="D35" s="87">
        <v>46414</v>
      </c>
      <c r="N35" s="16"/>
      <c r="O35" s="16"/>
      <c r="P35" s="16"/>
      <c r="Q35" s="16"/>
    </row>
    <row r="36" spans="2:17">
      <c r="B36" s="85" t="s">
        <v>1178</v>
      </c>
      <c r="C36" s="90">
        <v>5575.9513575000001</v>
      </c>
      <c r="D36" s="87">
        <v>45844</v>
      </c>
      <c r="N36" s="16"/>
      <c r="O36" s="16"/>
      <c r="P36" s="16"/>
      <c r="Q36" s="16"/>
    </row>
    <row r="37" spans="2:17">
      <c r="B37" s="85" t="s">
        <v>1179</v>
      </c>
      <c r="C37" s="90">
        <v>4607.5852336800008</v>
      </c>
      <c r="D37" s="87">
        <v>45748</v>
      </c>
      <c r="N37" s="16"/>
      <c r="O37" s="16"/>
      <c r="P37" s="16"/>
      <c r="Q37" s="16"/>
    </row>
    <row r="38" spans="2:17">
      <c r="B38" s="85" t="s">
        <v>1180</v>
      </c>
      <c r="C38" s="90">
        <v>1104.6027300000001</v>
      </c>
      <c r="D38" s="87">
        <v>47269</v>
      </c>
      <c r="N38" s="16"/>
      <c r="O38" s="16"/>
      <c r="P38" s="16"/>
      <c r="Q38" s="16"/>
    </row>
    <row r="39" spans="2:17">
      <c r="B39" s="85" t="s">
        <v>1181</v>
      </c>
      <c r="C39" s="90">
        <v>1662.6156542999995</v>
      </c>
      <c r="D39" s="87">
        <v>45261</v>
      </c>
      <c r="N39" s="16"/>
      <c r="O39" s="16"/>
      <c r="P39" s="16"/>
      <c r="Q39" s="16"/>
    </row>
    <row r="40" spans="2:17">
      <c r="D40" s="91"/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199</v>
      </c>
    </row>
    <row r="4" spans="2:18">
      <c r="B4" s="2" t="s">
        <v>3</v>
      </c>
      <c r="C4" t="s">
        <v>200</v>
      </c>
    </row>
    <row r="5" spans="2:18">
      <c r="B5" s="2"/>
    </row>
    <row r="7" spans="2:18" ht="26.25" customHeight="1">
      <c r="B7" s="106" t="s">
        <v>173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8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204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306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234</v>
      </c>
      <c r="C14" t="s">
        <v>234</v>
      </c>
      <c r="D14" t="s">
        <v>234</v>
      </c>
      <c r="E14" t="s">
        <v>234</v>
      </c>
      <c r="H14" s="77">
        <v>0</v>
      </c>
      <c r="I14" t="s">
        <v>234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263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234</v>
      </c>
      <c r="C16" t="s">
        <v>234</v>
      </c>
      <c r="D16" t="s">
        <v>234</v>
      </c>
      <c r="E16" t="s">
        <v>234</v>
      </c>
      <c r="H16" s="77">
        <v>0</v>
      </c>
      <c r="I16" t="s">
        <v>234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307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234</v>
      </c>
      <c r="C18" t="s">
        <v>234</v>
      </c>
      <c r="D18" t="s">
        <v>234</v>
      </c>
      <c r="E18" t="s">
        <v>234</v>
      </c>
      <c r="H18" s="77">
        <v>0</v>
      </c>
      <c r="I18" t="s">
        <v>234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575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234</v>
      </c>
      <c r="C20" t="s">
        <v>234</v>
      </c>
      <c r="D20" t="s">
        <v>234</v>
      </c>
      <c r="E20" t="s">
        <v>234</v>
      </c>
      <c r="H20" s="77">
        <v>0</v>
      </c>
      <c r="I20" t="s">
        <v>234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238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308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234</v>
      </c>
      <c r="C23" t="s">
        <v>234</v>
      </c>
      <c r="D23" t="s">
        <v>234</v>
      </c>
      <c r="E23" t="s">
        <v>234</v>
      </c>
      <c r="H23" s="77">
        <v>0</v>
      </c>
      <c r="I23" t="s">
        <v>234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309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234</v>
      </c>
      <c r="C25" t="s">
        <v>234</v>
      </c>
      <c r="D25" t="s">
        <v>234</v>
      </c>
      <c r="E25" t="s">
        <v>234</v>
      </c>
      <c r="H25" s="77">
        <v>0</v>
      </c>
      <c r="I25" t="s">
        <v>234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240</v>
      </c>
      <c r="D26" s="16"/>
    </row>
    <row r="27" spans="2:16">
      <c r="B27" t="s">
        <v>302</v>
      </c>
      <c r="D27" s="16"/>
    </row>
    <row r="28" spans="2:16">
      <c r="B28" t="s">
        <v>304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199</v>
      </c>
    </row>
    <row r="4" spans="2:18">
      <c r="B4" s="2" t="s">
        <v>3</v>
      </c>
      <c r="C4" t="s">
        <v>200</v>
      </c>
    </row>
    <row r="5" spans="2:18">
      <c r="B5" s="2"/>
    </row>
    <row r="7" spans="2:18" ht="26.25" customHeight="1">
      <c r="B7" s="106" t="s">
        <v>177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8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204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892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234</v>
      </c>
      <c r="C14" t="s">
        <v>234</v>
      </c>
      <c r="D14" t="s">
        <v>234</v>
      </c>
      <c r="E14" t="s">
        <v>234</v>
      </c>
      <c r="H14" s="77">
        <v>0</v>
      </c>
      <c r="I14" t="s">
        <v>234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893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234</v>
      </c>
      <c r="C16" t="s">
        <v>234</v>
      </c>
      <c r="D16" t="s">
        <v>234</v>
      </c>
      <c r="E16" t="s">
        <v>234</v>
      </c>
      <c r="H16" s="77">
        <v>0</v>
      </c>
      <c r="I16" t="s">
        <v>234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307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234</v>
      </c>
      <c r="C18" t="s">
        <v>234</v>
      </c>
      <c r="D18" t="s">
        <v>234</v>
      </c>
      <c r="E18" t="s">
        <v>234</v>
      </c>
      <c r="H18" s="77">
        <v>0</v>
      </c>
      <c r="I18" t="s">
        <v>234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575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234</v>
      </c>
      <c r="C20" t="s">
        <v>234</v>
      </c>
      <c r="D20" t="s">
        <v>234</v>
      </c>
      <c r="E20" t="s">
        <v>234</v>
      </c>
      <c r="H20" s="77">
        <v>0</v>
      </c>
      <c r="I20" t="s">
        <v>234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238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308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234</v>
      </c>
      <c r="C23" t="s">
        <v>234</v>
      </c>
      <c r="D23" t="s">
        <v>234</v>
      </c>
      <c r="E23" t="s">
        <v>234</v>
      </c>
      <c r="H23" s="77">
        <v>0</v>
      </c>
      <c r="I23" t="s">
        <v>234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309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234</v>
      </c>
      <c r="C25" t="s">
        <v>234</v>
      </c>
      <c r="D25" t="s">
        <v>234</v>
      </c>
      <c r="E25" t="s">
        <v>234</v>
      </c>
      <c r="H25" s="77">
        <v>0</v>
      </c>
      <c r="I25" t="s">
        <v>234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240</v>
      </c>
      <c r="D26" s="16"/>
    </row>
    <row r="27" spans="2:16">
      <c r="B27" t="s">
        <v>302</v>
      </c>
      <c r="D27" s="16"/>
    </row>
    <row r="28" spans="2:16">
      <c r="B28" t="s">
        <v>304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  <c r="C2" t="s">
        <v>198</v>
      </c>
    </row>
    <row r="3" spans="2:23">
      <c r="B3" s="2" t="s">
        <v>2</v>
      </c>
      <c r="C3" t="s">
        <v>199</v>
      </c>
    </row>
    <row r="4" spans="2:23">
      <c r="B4" s="2" t="s">
        <v>3</v>
      </c>
      <c r="C4" t="s">
        <v>200</v>
      </c>
    </row>
    <row r="5" spans="2:23">
      <c r="B5" s="2"/>
    </row>
    <row r="7" spans="2:23" ht="26.25" customHeight="1">
      <c r="B7" s="106" t="s">
        <v>179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8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204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892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234</v>
      </c>
      <c r="C14" t="s">
        <v>234</v>
      </c>
      <c r="D14" t="s">
        <v>234</v>
      </c>
      <c r="E14" t="s">
        <v>234</v>
      </c>
      <c r="F14" s="15"/>
      <c r="G14" s="15"/>
      <c r="H14" s="77">
        <v>0</v>
      </c>
      <c r="I14" t="s">
        <v>234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893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234</v>
      </c>
      <c r="C16" t="s">
        <v>234</v>
      </c>
      <c r="D16" t="s">
        <v>234</v>
      </c>
      <c r="E16" t="s">
        <v>234</v>
      </c>
      <c r="F16" s="15"/>
      <c r="G16" s="15"/>
      <c r="H16" s="77">
        <v>0</v>
      </c>
      <c r="I16" t="s">
        <v>234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307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234</v>
      </c>
      <c r="C18" t="s">
        <v>234</v>
      </c>
      <c r="D18" t="s">
        <v>234</v>
      </c>
      <c r="E18" t="s">
        <v>234</v>
      </c>
      <c r="F18" s="15"/>
      <c r="G18" s="15"/>
      <c r="H18" s="77">
        <v>0</v>
      </c>
      <c r="I18" t="s">
        <v>234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575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234</v>
      </c>
      <c r="C20" t="s">
        <v>234</v>
      </c>
      <c r="D20" t="s">
        <v>234</v>
      </c>
      <c r="E20" t="s">
        <v>234</v>
      </c>
      <c r="F20" s="15"/>
      <c r="G20" s="15"/>
      <c r="H20" s="77">
        <v>0</v>
      </c>
      <c r="I20" t="s">
        <v>234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238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308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234</v>
      </c>
      <c r="C23" t="s">
        <v>234</v>
      </c>
      <c r="D23" t="s">
        <v>234</v>
      </c>
      <c r="E23" t="s">
        <v>234</v>
      </c>
      <c r="H23" s="77">
        <v>0</v>
      </c>
      <c r="I23" t="s">
        <v>234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309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234</v>
      </c>
      <c r="C25" t="s">
        <v>234</v>
      </c>
      <c r="D25" t="s">
        <v>234</v>
      </c>
      <c r="E25" t="s">
        <v>234</v>
      </c>
      <c r="H25" s="77">
        <v>0</v>
      </c>
      <c r="I25" t="s">
        <v>234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240</v>
      </c>
      <c r="D26" s="16"/>
    </row>
    <row r="27" spans="2:23">
      <c r="B27" t="s">
        <v>302</v>
      </c>
      <c r="D27" s="16"/>
    </row>
    <row r="28" spans="2:23">
      <c r="B28" t="s">
        <v>303</v>
      </c>
      <c r="D28" s="16"/>
    </row>
    <row r="29" spans="2:23">
      <c r="B29" t="s">
        <v>304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75BF409-0A69-4277-81E3-1FB5064F3AAC}"/>
</file>

<file path=customXml/itemProps2.xml><?xml version="1.0" encoding="utf-8"?>
<ds:datastoreItem xmlns:ds="http://schemas.openxmlformats.org/officeDocument/2006/customXml" ds:itemID="{32337F8D-BDEB-4A27-896F-C2D168CC7DC2}"/>
</file>

<file path=customXml/itemProps3.xml><?xml version="1.0" encoding="utf-8"?>
<ds:datastoreItem xmlns:ds="http://schemas.openxmlformats.org/officeDocument/2006/customXml" ds:itemID="{6053943B-E2D7-43D6-A3ED-FFD57A861BF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אינסה קלאוז</cp:lastModifiedBy>
  <dcterms:created xsi:type="dcterms:W3CDTF">2015-11-10T09:34:27Z</dcterms:created>
  <dcterms:modified xsi:type="dcterms:W3CDTF">2023-01-24T12:13:13Z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