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7.xml" ContentType="application/vnd.openxmlformats-officedocument.spreadsheetml.worksheet+xml"/>
  <Override PartName="/xl/worksheets/sheet26.xml" ContentType="application/vnd.openxmlformats-officedocument.spreadsheetml.worksheet+xml"/>
  <Override PartName="/xl/styles.xml" ContentType="application/vnd.openxmlformats-officedocument.spreadsheetml.styles+xml"/>
  <Override PartName="/xl/worksheets/sheet16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13.xml" ContentType="application/vnd.openxmlformats-officedocument.spreadsheetml.worksheet+xml"/>
  <Override PartName="/xl/worksheets/sheet9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3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1\"/>
    </mc:Choice>
  </mc:AlternateContent>
  <bookViews>
    <workbookView xWindow="0" yWindow="105" windowWidth="24240" windowHeight="12585" firstSheet="12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16" hidden="1">'לא סחיר - קרנות השקעה'!$A$11:$AY$67</definedName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27" i="1" l="1"/>
  <c r="J11" i="16"/>
  <c r="H11" i="16"/>
  <c r="H12" i="16"/>
  <c r="J12" i="16"/>
  <c r="J19" i="16"/>
  <c r="M19" i="16" s="1"/>
  <c r="C35" i="1"/>
  <c r="G14" i="24"/>
  <c r="G13" i="24" s="1"/>
  <c r="L19" i="16" l="1"/>
  <c r="G12" i="24"/>
  <c r="C30" i="27"/>
  <c r="G11" i="24" l="1"/>
  <c r="C12" i="27"/>
  <c r="H16" i="24" l="1"/>
  <c r="H17" i="24"/>
  <c r="H15" i="24"/>
  <c r="H11" i="24"/>
  <c r="H14" i="24"/>
  <c r="H13" i="24"/>
  <c r="H12" i="24"/>
  <c r="C24" i="27"/>
  <c r="C11" i="27" s="1"/>
  <c r="C43" i="1" s="1"/>
  <c r="C42" i="1" l="1"/>
  <c r="D40" i="1" s="1"/>
  <c r="C11" i="1"/>
  <c r="K28" i="2"/>
  <c r="K27" i="2"/>
  <c r="K26" i="2"/>
  <c r="K25" i="2"/>
  <c r="K24" i="2"/>
  <c r="K23" i="2"/>
  <c r="K22" i="2"/>
  <c r="L21" i="2"/>
  <c r="K21" i="2"/>
  <c r="K20" i="2"/>
  <c r="K19" i="2"/>
  <c r="K18" i="2"/>
  <c r="K17" i="2"/>
  <c r="K16" i="2"/>
  <c r="K15" i="2"/>
  <c r="K14" i="2"/>
  <c r="L13" i="2"/>
  <c r="K13" i="2"/>
  <c r="K12" i="2"/>
  <c r="K11" i="2"/>
  <c r="J11" i="2"/>
  <c r="J12" i="2"/>
  <c r="J13" i="2"/>
  <c r="J15" i="2"/>
  <c r="D27" i="1" l="1"/>
  <c r="L11" i="2"/>
  <c r="L19" i="2"/>
  <c r="L27" i="2"/>
  <c r="D14" i="1"/>
  <c r="D31" i="1"/>
  <c r="L17" i="2"/>
  <c r="L25" i="2"/>
  <c r="D18" i="1"/>
  <c r="D35" i="1"/>
  <c r="L15" i="2"/>
  <c r="L23" i="2"/>
  <c r="D22" i="1"/>
  <c r="I18" i="24"/>
  <c r="I14" i="24"/>
  <c r="I20" i="24"/>
  <c r="I19" i="24"/>
  <c r="I21" i="24"/>
  <c r="I17" i="24"/>
  <c r="I16" i="24"/>
  <c r="I15" i="24"/>
  <c r="I13" i="24"/>
  <c r="I12" i="24"/>
  <c r="I11" i="24"/>
  <c r="D15" i="1"/>
  <c r="D19" i="1"/>
  <c r="D24" i="1"/>
  <c r="D28" i="1"/>
  <c r="D32" i="1"/>
  <c r="D36" i="1"/>
  <c r="D41" i="1"/>
  <c r="D11" i="1"/>
  <c r="D16" i="1"/>
  <c r="D20" i="1"/>
  <c r="D25" i="1"/>
  <c r="D29" i="1"/>
  <c r="D33" i="1"/>
  <c r="D37" i="1"/>
  <c r="D42" i="1"/>
  <c r="L12" i="2"/>
  <c r="L14" i="2"/>
  <c r="L16" i="2"/>
  <c r="L18" i="2"/>
  <c r="L20" i="2"/>
  <c r="L22" i="2"/>
  <c r="L24" i="2"/>
  <c r="L26" i="2"/>
  <c r="L28" i="2"/>
  <c r="D13" i="1"/>
  <c r="D17" i="1"/>
  <c r="D21" i="1"/>
  <c r="D26" i="1"/>
  <c r="D30" i="1"/>
  <c r="D34" i="1"/>
  <c r="D39" i="1"/>
  <c r="D43" i="1"/>
</calcChain>
</file>

<file path=xl/sharedStrings.xml><?xml version="1.0" encoding="utf-8"?>
<sst xmlns="http://schemas.openxmlformats.org/spreadsheetml/2006/main" count="4177" uniqueCount="1119">
  <si>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</si>
  <si>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</si>
  <si>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</si>
  <si>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</si>
  <si>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</si>
  <si>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</si>
  <si>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</si>
  <si>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</si>
  <si>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</si>
  <si>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</si>
  <si>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</si>
  <si>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</si>
  <si>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</si>
  <si>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</si>
  <si>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</si>
  <si>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</si>
  <si>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</si>
  <si>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</si>
  <si>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</si>
  <si>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</si>
  <si>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</si>
  <si>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</si>
  <si>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</si>
  <si>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</si>
  <si>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</si>
  <si>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</si>
  <si>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</si>
  <si>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</si>
  <si>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</si>
  <si>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</si>
  <si>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</si>
  <si>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</si>
  <si>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</si>
  <si>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</si>
  <si>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</si>
  <si>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</si>
  <si>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</si>
  <si>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</si>
  <si>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</si>
  <si>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</si>
  <si>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</si>
  <si>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</si>
  <si>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</si>
  <si>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</si>
  <si>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</si>
  <si>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</si>
  <si>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</si>
  <si>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</si>
  <si>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</si>
  <si>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</si>
  <si>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</si>
  <si>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</si>
  <si>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</si>
  <si>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</si>
  <si>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</si>
  <si>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</si>
  <si>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</si>
  <si>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</si>
  <si>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</si>
  <si>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</si>
  <si>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</si>
  <si>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</si>
  <si>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</si>
  <si>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</si>
  <si>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</si>
  <si>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</si>
  <si>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</si>
  <si>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</si>
  <si>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</si>
  <si>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</si>
  <si>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</si>
  <si>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</si>
  <si>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</si>
  <si>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</si>
  <si>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</si>
  <si>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</si>
  <si>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</si>
  <si>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</si>
  <si>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</si>
  <si>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</si>
  <si>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</si>
  <si>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</si>
  <si>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</si>
  <si>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</si>
  <si>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</si>
  <si>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</si>
  <si>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</si>
  <si>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</si>
  <si>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</si>
  <si>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</si>
  <si>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</si>
  <si>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</si>
  <si>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</si>
  <si>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</si>
  <si>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</si>
  <si>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</si>
  <si>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</si>
  <si>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</si>
  <si>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</si>
  <si>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</si>
  <si>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</si>
  <si>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</si>
  <si>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</si>
  <si>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</si>
  <si>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</si>
  <si>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</si>
  <si>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</si>
  <si>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</si>
  <si>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</si>
  <si>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</si>
  <si>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</si>
  <si>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</si>
  <si>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</si>
  <si>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</si>
  <si>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</si>
  <si>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</si>
  <si>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</si>
  <si>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</si>
  <si>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</si>
  <si>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</si>
  <si>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</si>
  <si>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</si>
  <si>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</si>
  <si>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</si>
  <si>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</si>
  <si>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</si>
  <si>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</si>
  <si>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</si>
  <si>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</si>
  <si>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</si>
  <si>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</si>
  <si>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</si>
  <si>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</si>
  <si>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</si>
  <si>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</si>
  <si>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</si>
  <si>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</si>
  <si>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</si>
  <si>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</si>
  <si>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</si>
  <si>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</si>
  <si>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</si>
  <si>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</si>
  <si>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</si>
  <si>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</si>
  <si>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</si>
  <si>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</si>
  <si>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</si>
  <si>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</si>
  <si>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</si>
  <si>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</si>
  <si>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</si>
  <si>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</si>
  <si>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</si>
  <si>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</si>
  <si>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</si>
  <si>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</si>
  <si>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</si>
  <si>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</si>
  <si>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</si>
  <si>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</si>
  <si>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</si>
  <si>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</si>
  <si>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</si>
  <si>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</si>
  <si>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</si>
  <si>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</si>
  <si>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</si>
  <si>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</si>
  <si>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</si>
  <si>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</si>
  <si>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</si>
  <si>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</si>
  <si>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</si>
  <si>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</si>
  <si>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</si>
  <si>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</si>
  <si>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</si>
  <si>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</si>
  <si>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</si>
  <si>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</si>
  <si>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</si>
  <si>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</si>
  <si>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</si>
  <si>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</si>
  <si>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</si>
  <si>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</si>
  <si>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</si>
  <si>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</si>
  <si>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</si>
  <si>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</si>
  <si>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</si>
  <si>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</si>
  <si>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</si>
  <si>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</si>
  <si>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</si>
  <si>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</si>
  <si>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31/12/2021</t>
  </si>
  <si>
    <t>הכשרה ביטוח קרן י</t>
  </si>
  <si>
    <t>משתתפות קרן י 35012</t>
  </si>
  <si>
    <t>35012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</si>
  <si>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</si>
  <si>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</si>
  <si>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</si>
  <si>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</si>
  <si>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</si>
  <si>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</si>
  <si>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</si>
  <si>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</si>
  <si>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</si>
  <si>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</si>
  <si>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</si>
  <si>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</si>
  <si>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</si>
  <si>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</si>
  <si>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</si>
  <si>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</si>
  <si>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</si>
  <si>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הפועלים</t>
  </si>
  <si>
    <t>20001- 12- בנק הפועלים</t>
  </si>
  <si>
    <t>12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</si>
  <si>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</si>
  <si>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</si>
  <si>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</si>
  <si>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</si>
  <si>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</si>
  <si>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</si>
  <si>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</si>
  <si>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</si>
  <si>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</si>
  <si>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פ.ח.ק.- בנק הפועלים</t>
  </si>
  <si>
    <t>1111111110- 12- בנק הפועלים</t>
  </si>
  <si>
    <t>פ.ח.ק.- בנק לאומי</t>
  </si>
  <si>
    <t>1111111110- 10- בנק לאומי</t>
  </si>
  <si>
    <t>סה"כ פק"מ לתקופה של עד שלושה חודשים</t>
  </si>
  <si>
    <t>0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</si>
  <si>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</si>
  <si>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</si>
  <si>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</si>
  <si>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</si>
  <si>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</si>
  <si>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</si>
  <si>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</si>
  <si>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</si>
  <si>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</si>
  <si>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</si>
  <si>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</si>
  <si>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</si>
  <si>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ממצמ0922- האוצר - ממשלתית צמודה</t>
  </si>
  <si>
    <t>1124056</t>
  </si>
  <si>
    <t>23/03/20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</si>
  <si>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</si>
  <si>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</si>
  <si>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</si>
  <si>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</si>
  <si>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</si>
  <si>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16/08/21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</si>
  <si>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</si>
  <si>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</si>
  <si>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</si>
  <si>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</si>
  <si>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</si>
  <si>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סה"כ לא צמודות</t>
  </si>
  <si>
    <t>סה"כ מלווה קצר מועד</t>
  </si>
  <si>
    <t>סה"כ שחר</t>
  </si>
  <si>
    <t>ממשל שקלי 1024- האוצר - ממשלתית שקלית</t>
  </si>
  <si>
    <t>1175777</t>
  </si>
  <si>
    <t>ממשל שקלית 0327</t>
  </si>
  <si>
    <t>1139344</t>
  </si>
  <si>
    <t>20/01/21</t>
  </si>
  <si>
    <t>ממשל שקלית 0330- האוצר - ממשלתית שקלית</t>
  </si>
  <si>
    <t>1160985</t>
  </si>
  <si>
    <t>06/04/21</t>
  </si>
  <si>
    <t>ממשל שקלית 0432- האוצר - ממשלתית שקלית</t>
  </si>
  <si>
    <t>1180660</t>
  </si>
  <si>
    <t>ממשל שקלית 0537- האוצר - ממשלתית שקלית</t>
  </si>
  <si>
    <t>1166180</t>
  </si>
  <si>
    <t>15/03/21</t>
  </si>
  <si>
    <t>ממשל שקלית 0928</t>
  </si>
  <si>
    <t>1150879</t>
  </si>
  <si>
    <t>30/12/20</t>
  </si>
  <si>
    <t>ממשלתי שקלי 723</t>
  </si>
  <si>
    <t>1167105</t>
  </si>
  <si>
    <t>29/03/21</t>
  </si>
  <si>
    <t>ממשק 1026- האוצר - ממשלתית שקלית</t>
  </si>
  <si>
    <t>1099456</t>
  </si>
  <si>
    <t>26/05/20</t>
  </si>
  <si>
    <t>ממשק0142- האוצר - ממשלתית שקלית</t>
  </si>
  <si>
    <t>1125400</t>
  </si>
  <si>
    <t>10/01/21</t>
  </si>
  <si>
    <t>סה"כ גילון</t>
  </si>
  <si>
    <t>ממשלת משתנה 1130- האוצר - ממשלתית משתנה</t>
  </si>
  <si>
    <t>1166552</t>
  </si>
  <si>
    <t>14/10/21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</si>
  <si>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</si>
  <si>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</si>
  <si>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</si>
  <si>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</si>
  <si>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</si>
  <si>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</si>
  <si>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</si>
  <si>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</si>
  <si>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</si>
  <si>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</si>
  <si>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</si>
  <si>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מזרחי הנפקות אג"ח 49- מזרחי טפחות הנפק</t>
  </si>
  <si>
    <t>2310282</t>
  </si>
  <si>
    <t>520032046</t>
  </si>
  <si>
    <t>בנקים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</si>
  <si>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</si>
  <si>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</si>
  <si>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</si>
  <si>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</si>
  <si>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</si>
  <si>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</si>
  <si>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</si>
  <si>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</si>
  <si>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</si>
  <si>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</si>
  <si>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</si>
  <si>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</si>
  <si>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דיסקונט מנפיקים 4- דיסקונט מנפיקים</t>
  </si>
  <si>
    <t>7480049</t>
  </si>
  <si>
    <t>520029935</t>
  </si>
  <si>
    <t>ilAA+</t>
  </si>
  <si>
    <t>24/11/08</t>
  </si>
  <si>
    <t>חשמל אג27</t>
  </si>
  <si>
    <t>6000210</t>
  </si>
  <si>
    <t>520000472</t>
  </si>
  <si>
    <t>אנרגיה</t>
  </si>
  <si>
    <t>12/10/20</t>
  </si>
  <si>
    <t>נמלי ישראל אג "ח א- נמלי ישראל</t>
  </si>
  <si>
    <t>1145564</t>
  </si>
  <si>
    <t>513569780</t>
  </si>
  <si>
    <t>נדלן מניב בישראל</t>
  </si>
  <si>
    <t>Aa1.il</t>
  </si>
  <si>
    <t>עזריאלי  אגח ז- קבוצת עזריאלי</t>
  </si>
  <si>
    <t>1178672</t>
  </si>
  <si>
    <t>510960719</t>
  </si>
  <si>
    <t>21/07/21</t>
  </si>
  <si>
    <t>עזריאלי אג"ח ד</t>
  </si>
  <si>
    <t>1138650</t>
  </si>
  <si>
    <t>22/12/20</t>
  </si>
  <si>
    <t>ארפורט סיטי אג"ח 5- איירפורט סיטי</t>
  </si>
  <si>
    <t>1133487</t>
  </si>
  <si>
    <t>511659401</t>
  </si>
  <si>
    <t>ilAA</t>
  </si>
  <si>
    <t>23/12/20</t>
  </si>
  <si>
    <t>מבני תעש  אגח כ- מבנה נדל"ן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</si>
  <si>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</si>
  <si>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</si>
  <si>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</si>
  <si>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</si>
  <si>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</si>
  <si>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</si>
  <si>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</si>
  <si>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</si>
  <si>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</si>
  <si>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</si>
  <si>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</si>
  <si>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</si>
  <si>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</si>
  <si>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אדמה אגח  2</t>
  </si>
  <si>
    <t>1110915</t>
  </si>
  <si>
    <t>520043605</t>
  </si>
  <si>
    <t>כימיה, גומי ופלסטיק</t>
  </si>
  <si>
    <t>ilAA-</t>
  </si>
  <si>
    <t>16/12/19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</si>
  <si>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</si>
  <si>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</si>
  <si>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</si>
  <si>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</si>
  <si>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</si>
  <si>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</si>
  <si>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</si>
  <si>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</si>
  <si>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גזית גלוב אג11- גזית גלוב</t>
  </si>
  <si>
    <t>1260546</t>
  </si>
  <si>
    <t>520033234</t>
  </si>
  <si>
    <t>נדלן מניב בחו"ל</t>
  </si>
  <si>
    <t>20/10/20</t>
  </si>
  <si>
    <t>מזרחי טפחות שה 1</t>
  </si>
  <si>
    <t>6950083</t>
  </si>
  <si>
    <t>520000522</t>
  </si>
  <si>
    <t>18/03/20</t>
  </si>
  <si>
    <t>סלע נדל"ן אג3</t>
  </si>
  <si>
    <t>1138973</t>
  </si>
  <si>
    <t>513992529</t>
  </si>
  <si>
    <t>פז נפט    אגח ז- פז חברת הנפט</t>
  </si>
  <si>
    <t>1142595</t>
  </si>
  <si>
    <t>510216054</t>
  </si>
  <si>
    <t>ilA+</t>
  </si>
  <si>
    <t>רבוע נדלן אגח ו- רבוע נדלן</t>
  </si>
  <si>
    <t>1140607</t>
  </si>
  <si>
    <t>513765859</t>
  </si>
  <si>
    <t>A1.il</t>
  </si>
  <si>
    <t>08/12/20</t>
  </si>
  <si>
    <t>אדגר אג"ח 9- אדגר השקעות</t>
  </si>
  <si>
    <t>1820190</t>
  </si>
  <si>
    <t>520035171</t>
  </si>
  <si>
    <t>A2.il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</si>
  <si>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</si>
  <si>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</si>
  <si>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</si>
  <si>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</si>
  <si>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</si>
  <si>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</si>
  <si>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</si>
  <si>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</si>
  <si>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</si>
  <si>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</si>
  <si>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</si>
  <si>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בנייה</t>
  </si>
  <si>
    <t>27/12/21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</si>
  <si>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</si>
  <si>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</si>
  <si>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</si>
  <si>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</si>
  <si>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</si>
  <si>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</si>
  <si>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</si>
  <si>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ישראכרט אגח א- ישראכרט</t>
  </si>
  <si>
    <t>1157536</t>
  </si>
  <si>
    <t>510706153</t>
  </si>
  <si>
    <t>שרותים פיננסים</t>
  </si>
  <si>
    <t>Aa2.il</t>
  </si>
  <si>
    <t>כיל       אגח ה</t>
  </si>
  <si>
    <t>2810299</t>
  </si>
  <si>
    <t>520027830</t>
  </si>
  <si>
    <t>10/04/16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</si>
  <si>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</si>
  <si>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</si>
  <si>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</si>
  <si>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</si>
  <si>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</si>
  <si>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</si>
  <si>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</si>
  <si>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</si>
  <si>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</si>
  <si>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</si>
  <si>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</si>
  <si>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</si>
  <si>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</si>
  <si>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</si>
  <si>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</si>
  <si>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</si>
  <si>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</si>
  <si>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</si>
  <si>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פרטנר     אגח ו- פרטנר</t>
  </si>
  <si>
    <t>1141415</t>
  </si>
  <si>
    <t>520044314</t>
  </si>
  <si>
    <t>קרסו אגח א- קרסו מוטורס</t>
  </si>
  <si>
    <t>1136464</t>
  </si>
  <si>
    <t>514065283</t>
  </si>
  <si>
    <t>מסחר</t>
  </si>
  <si>
    <t>26/10/16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</si>
  <si>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</si>
  <si>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</si>
  <si>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</si>
  <si>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</si>
  <si>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</si>
  <si>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</si>
  <si>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</si>
  <si>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</si>
  <si>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</si>
  <si>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</si>
  <si>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</si>
  <si>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</si>
  <si>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</si>
  <si>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</si>
  <si>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</si>
  <si>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</si>
  <si>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</si>
  <si>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</si>
  <si>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</si>
  <si>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</si>
  <si>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</si>
  <si>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</si>
  <si>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</si>
  <si>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</si>
  <si>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או.פי.סי  אגח ג- או.פי.סי אנרגיה</t>
  </si>
  <si>
    <t>1180355</t>
  </si>
  <si>
    <t>514401702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</si>
  <si>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</si>
  <si>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</si>
  <si>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</si>
  <si>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</si>
  <si>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</si>
  <si>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</si>
  <si>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A3.il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</si>
  <si>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</si>
  <si>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</si>
  <si>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</si>
  <si>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</si>
  <si>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</si>
  <si>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</si>
  <si>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</si>
  <si>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</si>
  <si>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</si>
  <si>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</si>
  <si>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חברה לישראל אג"ח 13</t>
  </si>
  <si>
    <t>5760269</t>
  </si>
  <si>
    <t>520028010</t>
  </si>
  <si>
    <t>השקעה ואחזקות</t>
  </si>
  <si>
    <t>בזן       אגח ט- בזן (בתי זיקוק)</t>
  </si>
  <si>
    <t>2590461</t>
  </si>
  <si>
    <t>27/04/17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</si>
  <si>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</si>
  <si>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</si>
  <si>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</si>
  <si>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</si>
  <si>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</si>
  <si>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</si>
  <si>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</si>
  <si>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</si>
  <si>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</si>
  <si>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</si>
  <si>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</si>
  <si>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</si>
  <si>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</si>
  <si>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</si>
  <si>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</si>
  <si>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</si>
  <si>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</si>
  <si>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</si>
  <si>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</si>
  <si>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</si>
  <si>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</si>
  <si>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</si>
  <si>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</si>
  <si>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</si>
  <si>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</si>
  <si>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</si>
  <si>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</si>
  <si>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</si>
  <si>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</si>
  <si>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</si>
  <si>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</si>
  <si>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</si>
  <si>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</si>
  <si>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</si>
  <si>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</si>
  <si>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</si>
  <si>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</si>
  <si>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</si>
  <si>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</si>
  <si>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</si>
  <si>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</si>
  <si>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פועלים- פועלים</t>
  </si>
  <si>
    <t>662577</t>
  </si>
  <si>
    <t>520000118</t>
  </si>
  <si>
    <t>חברה לישראל- חברה לישראל</t>
  </si>
  <si>
    <t>576017</t>
  </si>
  <si>
    <t>איי.סי.אל- איי.סי.אל</t>
  </si>
  <si>
    <t>281014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</si>
  <si>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</si>
  <si>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</si>
  <si>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</si>
  <si>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</si>
  <si>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</si>
  <si>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</si>
  <si>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אלוני חץ- אלוני חץ</t>
  </si>
  <si>
    <t>390013</t>
  </si>
  <si>
    <t>אמות- אמות</t>
  </si>
  <si>
    <t>1097278</t>
  </si>
  <si>
    <t>520026683</t>
  </si>
  <si>
    <t>ביג- ביג</t>
  </si>
  <si>
    <t>1097260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</si>
  <si>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</si>
  <si>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</si>
  <si>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</si>
  <si>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</si>
  <si>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</si>
  <si>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</si>
  <si>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</si>
  <si>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</si>
  <si>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</si>
  <si>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</si>
  <si>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</si>
  <si>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</si>
  <si>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</si>
  <si>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</si>
  <si>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</si>
  <si>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</si>
  <si>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</si>
  <si>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</si>
  <si>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</si>
  <si>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</si>
  <si>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</si>
  <si>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</si>
  <si>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</si>
  <si>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</si>
  <si>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</si>
  <si>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</si>
  <si>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</si>
  <si>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</si>
  <si>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</si>
  <si>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</si>
  <si>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</si>
  <si>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</si>
  <si>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</si>
  <si>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</si>
  <si>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</si>
  <si>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</si>
  <si>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</si>
  <si>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</si>
  <si>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</si>
  <si>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</si>
  <si>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</si>
  <si>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</si>
  <si>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</si>
  <si>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</si>
  <si>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</si>
  <si>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</si>
  <si>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</si>
  <si>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</si>
  <si>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גזית גלוב- גזית גלוב</t>
  </si>
  <si>
    <t>126011</t>
  </si>
  <si>
    <t>סאמיט- סאמיט</t>
  </si>
  <si>
    <t>1081686</t>
  </si>
  <si>
    <t>מגה אור- מגה אור</t>
  </si>
  <si>
    <t>1104488</t>
  </si>
  <si>
    <t>513257873</t>
  </si>
  <si>
    <t>ריט 1- ריט1</t>
  </si>
  <si>
    <t>1098920</t>
  </si>
  <si>
    <t>513821488</t>
  </si>
  <si>
    <t>אלקטריאון- אלקטריאון וירלס</t>
  </si>
  <si>
    <t>368019</t>
  </si>
  <si>
    <t>520038126</t>
  </si>
  <si>
    <t>ג'נסל- ג'נסל</t>
  </si>
  <si>
    <t>1169689</t>
  </si>
  <si>
    <t>514579887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</si>
  <si>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</si>
  <si>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</si>
  <si>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</si>
  <si>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</si>
  <si>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</si>
  <si>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</si>
  <si>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</si>
  <si>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</si>
  <si>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</si>
  <si>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</si>
  <si>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</si>
  <si>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</si>
  <si>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</si>
  <si>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</si>
  <si>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</si>
  <si>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</si>
  <si>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</si>
  <si>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</si>
  <si>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ארקו קורפ- ארקו קורפ</t>
  </si>
  <si>
    <t>1170901</t>
  </si>
  <si>
    <t>3535148</t>
  </si>
  <si>
    <t>חג'ג' נדל"ן- חג'ג' נדלן</t>
  </si>
  <si>
    <t>823013</t>
  </si>
  <si>
    <t>520033309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</si>
  <si>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</si>
  <si>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</si>
  <si>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</si>
  <si>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</si>
  <si>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</si>
  <si>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</si>
  <si>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איי.איי.אם אינפ</t>
  </si>
  <si>
    <t>1171230</t>
  </si>
  <si>
    <t>540299518</t>
  </si>
  <si>
    <t>השקעות במדעי החיים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</si>
  <si>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</si>
  <si>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</si>
  <si>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</si>
  <si>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</si>
  <si>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</si>
  <si>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</si>
  <si>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</si>
  <si>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משביר לצרכן- 365 המשביר</t>
  </si>
  <si>
    <t>1104959</t>
  </si>
  <si>
    <t>513389270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</si>
  <si>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</si>
  <si>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</si>
  <si>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</si>
  <si>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</si>
  <si>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</si>
  <si>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</si>
  <si>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</si>
  <si>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</si>
  <si>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</si>
  <si>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</si>
  <si>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</si>
  <si>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FIVERR INTERNATIONAL</t>
  </si>
  <si>
    <t>IL0011582033</t>
  </si>
  <si>
    <t>5153</t>
  </si>
  <si>
    <t>Software &amp; Services</t>
  </si>
  <si>
    <t>REE  Automotive - בנאמנות- REE</t>
  </si>
  <si>
    <t>IL0011786154</t>
  </si>
  <si>
    <t>514557339</t>
  </si>
  <si>
    <t>TABOOLA- TABOOLA</t>
  </si>
  <si>
    <t>IL0011754137</t>
  </si>
  <si>
    <t>רויטרס</t>
  </si>
  <si>
    <t>513870683</t>
  </si>
  <si>
    <t>WIX -  WIX.COM- WIX.COM</t>
  </si>
  <si>
    <t>IL0011301780</t>
  </si>
  <si>
    <t>2275</t>
  </si>
  <si>
    <t>Arbe Robotics- Arbe Robotics</t>
  </si>
  <si>
    <t>US4563571029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</si>
  <si>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</si>
  <si>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</si>
  <si>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</si>
  <si>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</si>
  <si>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</si>
  <si>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</si>
  <si>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</si>
  <si>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</si>
  <si>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</si>
  <si>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</si>
  <si>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</si>
  <si>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</si>
  <si>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</si>
  <si>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</si>
  <si>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</si>
  <si>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</si>
  <si>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</si>
  <si>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</si>
  <si>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</si>
  <si>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</si>
  <si>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</si>
  <si>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</si>
  <si>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TSM - TAIWAN SEMICONDUCTOR- TAIWAN SEMI</t>
  </si>
  <si>
    <t>us8740391003</t>
  </si>
  <si>
    <t>5088</t>
  </si>
  <si>
    <t>Semiconductors &amp; Semicon Equip</t>
  </si>
  <si>
    <t>ALIBABA GROUP H</t>
  </si>
  <si>
    <t>US01609W1027</t>
  </si>
  <si>
    <t>4806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</si>
  <si>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</si>
  <si>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</si>
  <si>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</si>
  <si>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</si>
  <si>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</si>
  <si>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</si>
  <si>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</si>
  <si>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</si>
  <si>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</si>
  <si>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GOOG GOOGLE C Class- GOOGLE</t>
  </si>
  <si>
    <t>US02079K1079</t>
  </si>
  <si>
    <t>960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</si>
  <si>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</si>
  <si>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</si>
  <si>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</si>
  <si>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</si>
  <si>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</si>
  <si>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סה"כ שמחקות מדדי מניות בחו"ל</t>
  </si>
  <si>
    <t>Indxx China Internet (4D) ETF קסם- קסם קרנות נאמנות</t>
  </si>
  <si>
    <t>1170844</t>
  </si>
  <si>
    <t>510938608</t>
  </si>
  <si>
    <t>קסם ETF (4D) אינדקס מפעילי בורסות עולמיות- קסם קרנות נאמנות</t>
  </si>
  <si>
    <t>1175207</t>
  </si>
  <si>
    <t>קסם ETF אינדקס Cloud Computing- קסם קרנות נאמנות</t>
  </si>
  <si>
    <t>1169465</t>
  </si>
  <si>
    <t>קסם S&amp;P 500 (4A) ETF מנוטרלת- קסם קרנות נאמנות</t>
  </si>
  <si>
    <t>1146604</t>
  </si>
  <si>
    <t>סה"כ שמחקות מדדים אחרים בישראל</t>
  </si>
  <si>
    <t>פסגות סל תל בונד 60 סדרה 3- פסגות קרנות מדד</t>
  </si>
  <si>
    <t>1148006</t>
  </si>
  <si>
    <t>513765339</t>
  </si>
  <si>
    <t>אג"ח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</si>
  <si>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</si>
  <si>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</si>
  <si>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</si>
  <si>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</si>
  <si>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</si>
  <si>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</si>
  <si>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Other</t>
  </si>
  <si>
    <t>IWM - RUSSELL 2000- ISHARES</t>
  </si>
  <si>
    <t>US4642876555</t>
  </si>
  <si>
    <t>XLB - MATERIALS</t>
  </si>
  <si>
    <t>US81369Y1001</t>
  </si>
  <si>
    <t>4640</t>
  </si>
  <si>
    <t>Global X China Clean Energy ETF</t>
  </si>
  <si>
    <t>HK0000562667</t>
  </si>
  <si>
    <t>5249</t>
  </si>
  <si>
    <t>SOXX - SEMICONDUCTOR- BlackRock</t>
  </si>
  <si>
    <t>US4642875235</t>
  </si>
  <si>
    <t>2235</t>
  </si>
  <si>
    <t>GLOBAL X</t>
  </si>
  <si>
    <t>US37954Y6730</t>
  </si>
  <si>
    <t>5099</t>
  </si>
  <si>
    <t>QQQQ - Nasdaq 100- INVESCO POWERSHARES</t>
  </si>
  <si>
    <t>US46090E1038</t>
  </si>
  <si>
    <t>1290</t>
  </si>
  <si>
    <t>FXI - CHINA 50- ISHARES</t>
  </si>
  <si>
    <t>US4642871846</t>
  </si>
  <si>
    <t>ISHARES EURO STOXX BANK 30-15- ISHARES</t>
  </si>
  <si>
    <t>DE0006289309</t>
  </si>
  <si>
    <t>iShares Healthcare Innovation</t>
  </si>
  <si>
    <t>IE00BYZK4776</t>
  </si>
  <si>
    <t>CSI-KWEB CHINA</t>
  </si>
  <si>
    <t>US5007673065</t>
  </si>
  <si>
    <t>4868</t>
  </si>
  <si>
    <t>LYXOR MSCI EMERG MARKET</t>
  </si>
  <si>
    <t>LU0635178014</t>
  </si>
  <si>
    <t>4617</t>
  </si>
  <si>
    <t>HEALTH CARE XLV- STATE STREET-SPDRS</t>
  </si>
  <si>
    <t>us81369y2090</t>
  </si>
  <si>
    <t>XLE - Energy Select- STATE STREET-SPDRS</t>
  </si>
  <si>
    <t>us81369y5069</t>
  </si>
  <si>
    <t>XLF - Financial Select- STATE STREET-SPDRS</t>
  </si>
  <si>
    <t>US81369Y6059</t>
  </si>
  <si>
    <t>XLI - INDUSTRIAL SELECT- STATE STREET-SPDRS</t>
  </si>
  <si>
    <t>US81369Y7040</t>
  </si>
  <si>
    <t>VANGURUARD INFO</t>
  </si>
  <si>
    <t>US92204A7028</t>
  </si>
  <si>
    <t>4922</t>
  </si>
  <si>
    <t>WISDOMTREE INDIA</t>
  </si>
  <si>
    <t>US97717W4226</t>
  </si>
  <si>
    <t>3115</t>
  </si>
  <si>
    <t>XTRACKERS CSI300 SWAP</t>
  </si>
  <si>
    <t>LU0779800910</t>
  </si>
  <si>
    <t>5246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</si>
  <si>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</si>
  <si>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</si>
  <si>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</si>
  <si>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</si>
  <si>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</si>
  <si>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</si>
  <si>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</si>
  <si>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</si>
  <si>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</si>
  <si>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</si>
  <si>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ATONRA SICAV</t>
  </si>
  <si>
    <t>LU2170994714</t>
  </si>
  <si>
    <t>5229</t>
  </si>
  <si>
    <t>SCHRODER INT GREAT CHINA-SISGRCC LX</t>
  </si>
  <si>
    <t>LU0140637140</t>
  </si>
  <si>
    <t>5105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</si>
  <si>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</si>
  <si>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</si>
  <si>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</si>
  <si>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</si>
  <si>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</si>
  <si>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</si>
  <si>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</si>
  <si>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SPXW PUT 3650 31/12/21</t>
  </si>
  <si>
    <t>BBG00YMK8B94</t>
  </si>
  <si>
    <t>סה"כ מטבע</t>
  </si>
  <si>
    <t>סה"כ סחורות</t>
  </si>
  <si>
    <t>DAX - DFWH2 - 18/03/2022</t>
  </si>
  <si>
    <t>DE000C6EV0A4</t>
  </si>
  <si>
    <t>FTSE 100 - Z H2 - 18/03/2022</t>
  </si>
  <si>
    <t>GB00JBVSC167</t>
  </si>
  <si>
    <t>FUT VAL EUR HSBC - רוו"ה מחוזים</t>
  </si>
  <si>
    <t>333740</t>
  </si>
  <si>
    <t>FUT VAL GBP HSB - רוו"ה מחוזים</t>
  </si>
  <si>
    <t>333732</t>
  </si>
  <si>
    <t>FUT VAL USD - רוו"ה מחוזים</t>
  </si>
  <si>
    <t>415349</t>
  </si>
  <si>
    <t>MINI NASDAQ100-NQH2- 18/03/2022</t>
  </si>
  <si>
    <t>BBG00YGNQF87</t>
  </si>
  <si>
    <t>US TREASURY NOTE 2 YEAR-TUH2 -31/03/2022</t>
  </si>
  <si>
    <t>BBG011KG66W3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</si>
  <si>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</si>
  <si>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</si>
  <si>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</si>
  <si>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</si>
  <si>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</si>
  <si>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</si>
  <si>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</si>
  <si>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</si>
  <si>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</si>
  <si>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</si>
  <si>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</si>
  <si>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</si>
  <si>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</si>
  <si>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</si>
  <si>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</si>
  <si>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</si>
  <si>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בנק לאומי בע"מ- לאומי</t>
  </si>
  <si>
    <t>200035059</t>
  </si>
  <si>
    <t>25/12/02</t>
  </si>
  <si>
    <t>מימון ישיר אג"ח א-רמ- מימון ישיר קב</t>
  </si>
  <si>
    <t>1139740</t>
  </si>
  <si>
    <t>513893123</t>
  </si>
  <si>
    <t>אשראי חוץ בנקאי</t>
  </si>
  <si>
    <t>04/08/20</t>
  </si>
  <si>
    <t>דליה אנ אגחא-רמ- דליה אנרגיה</t>
  </si>
  <si>
    <t>1171362</t>
  </si>
  <si>
    <t>516269248</t>
  </si>
  <si>
    <t>05/01/21</t>
  </si>
  <si>
    <t>8% דיידלנד א- דיידלנד</t>
  </si>
  <si>
    <t>1104835</t>
  </si>
  <si>
    <t>4130</t>
  </si>
  <si>
    <t>10/06/07</t>
  </si>
  <si>
    <t>אנטר הולד אגח ב- אנטר הולדינגס 1 בע"מ</t>
  </si>
  <si>
    <t>4740163</t>
  </si>
  <si>
    <t>985</t>
  </si>
  <si>
    <t>04/11/09</t>
  </si>
  <si>
    <t>אנטר הולדינגס אג"ח 1- אנטר הולדינגס 1 בע"מ</t>
  </si>
  <si>
    <t>4740130</t>
  </si>
  <si>
    <t>29/11/06</t>
  </si>
  <si>
    <t>אנטר הולדינגס אגחא 09\7- אנטר הולדינגס 1 בע"מ</t>
  </si>
  <si>
    <t>4740189</t>
  </si>
  <si>
    <t>לגנא הולדינגס בע"מ אגח 1- לגנא</t>
  </si>
  <si>
    <t>3520046</t>
  </si>
  <si>
    <t>4707</t>
  </si>
  <si>
    <t>קאר אנד גו(סדרה א')בע"מ- קאר אנד גו</t>
  </si>
  <si>
    <t>1088202</t>
  </si>
  <si>
    <t>513406835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</si>
  <si>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</si>
  <si>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</si>
  <si>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</si>
  <si>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</si>
  <si>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</si>
  <si>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</si>
  <si>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</si>
  <si>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</si>
  <si>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</si>
  <si>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</si>
  <si>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</si>
  <si>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</si>
  <si>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</si>
  <si>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</si>
  <si>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</si>
  <si>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</si>
  <si>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</si>
  <si>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</si>
  <si>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</si>
  <si>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</si>
  <si>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</si>
  <si>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מור נדל"ן בינלאומי בע"מ-חדש- מור נדל"ן</t>
  </si>
  <si>
    <t>74164</t>
  </si>
  <si>
    <t>513842690</t>
  </si>
  <si>
    <t>Metro- Metro</t>
  </si>
  <si>
    <t>74227</t>
  </si>
  <si>
    <t>5307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</si>
  <si>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</si>
  <si>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</si>
  <si>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</si>
  <si>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</si>
  <si>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</si>
  <si>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</si>
  <si>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</si>
  <si>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</si>
  <si>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</si>
  <si>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</si>
  <si>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</si>
  <si>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</si>
  <si>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</si>
  <si>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</si>
  <si>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</si>
  <si>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סה"כ קרנות השקעה אחרות</t>
  </si>
  <si>
    <t>קרן FinTLV 2- FINTLV 2</t>
  </si>
  <si>
    <t>12/08/21</t>
  </si>
  <si>
    <t>First Time 2 קרן- First Time</t>
  </si>
  <si>
    <t>09/11/21</t>
  </si>
  <si>
    <t>FIMI 6 קרן- פימי</t>
  </si>
  <si>
    <t>01/11/21</t>
  </si>
  <si>
    <t>קרן להב 1- קרן להב</t>
  </si>
  <si>
    <t>קרן להב 2- קרן להב</t>
  </si>
  <si>
    <t>02/09/20</t>
  </si>
  <si>
    <t>קרן להב 3- קרן להב</t>
  </si>
  <si>
    <t>17/10/21</t>
  </si>
  <si>
    <t>קרן קוגיטו- קרן קוגיטו</t>
  </si>
  <si>
    <t>19/10/21</t>
  </si>
  <si>
    <t>קרן שקד- קרן שקד</t>
  </si>
  <si>
    <t>23/12/21</t>
  </si>
  <si>
    <t>Vertex Israel Opportunities Fund II- Vertex Israel Opportunities Fund II</t>
  </si>
  <si>
    <t>30/12/21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</si>
  <si>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</si>
  <si>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</si>
  <si>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</si>
  <si>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</si>
  <si>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</si>
  <si>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24/03/20</t>
  </si>
  <si>
    <t>קרן הליוס 4- קרן הליוס</t>
  </si>
  <si>
    <t>24/06/21</t>
  </si>
  <si>
    <t>סה"כ קרנות הון סיכון בחו"ל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</si>
  <si>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</si>
  <si>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</si>
  <si>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</si>
  <si>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</si>
  <si>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</si>
  <si>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</si>
  <si>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</si>
  <si>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</si>
  <si>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</si>
  <si>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</si>
  <si>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</si>
  <si>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</si>
  <si>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1- Electra Multifamily Investments Fund LP</t>
  </si>
  <si>
    <t>04/06/19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</si>
  <si>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</si>
  <si>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</si>
  <si>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</si>
  <si>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</si>
  <si>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SG VC 3 קרן- SG VC</t>
  </si>
  <si>
    <t>27/08/20</t>
  </si>
  <si>
    <t>SG VC 4 קרן- SG VC</t>
  </si>
  <si>
    <t>SG VC 5 קרן- SG VC</t>
  </si>
  <si>
    <t>22/09/21</t>
  </si>
  <si>
    <t>קרן חוב פונטיפקס 4- Pontifax Medison Debt Financing</t>
  </si>
  <si>
    <t>09/12/21</t>
  </si>
  <si>
    <t>קרן COLLER 8- קרן COLLER 8</t>
  </si>
  <si>
    <t>16/11/21</t>
  </si>
  <si>
    <t>LPA  Nordic Power- LPA  Nordic Power</t>
  </si>
  <si>
    <t>24/11/20</t>
  </si>
  <si>
    <t>אלקטרה נדל"ן קרן חוב- Electra Capital PM Fund LP</t>
  </si>
  <si>
    <t>20/09/21</t>
  </si>
  <si>
    <t>FUSE 11 FUND- FUSE 11 FUND</t>
  </si>
  <si>
    <t>07/04/21</t>
  </si>
  <si>
    <t>קרן REVOLVER- REVOLVER</t>
  </si>
  <si>
    <t>קרן הפניקס קו-אינווסט- הפניקס</t>
  </si>
  <si>
    <t>26/08/21</t>
  </si>
  <si>
    <t>קרן ויולה קרדיט 6- קרן ויולה</t>
  </si>
  <si>
    <t>ION CROSS OVER קרן- ION</t>
  </si>
  <si>
    <t>07/07/20</t>
  </si>
  <si>
    <t>קרן ION CROSS OVER 2- ION</t>
  </si>
  <si>
    <t>14/12/21</t>
  </si>
  <si>
    <t>AGATE Medical  2- AGATE MEDICAL</t>
  </si>
  <si>
    <t>AGATE Medical- AGATE MEDICAL</t>
  </si>
  <si>
    <t>סה"כ כתבי אופציה בישראל</t>
  </si>
  <si>
    <t>SMART SHOOTER LTD אופציה לא סחירה 18/02/23- סמארט שוטר</t>
  </si>
  <si>
    <t>742131</t>
  </si>
  <si>
    <t>23/02/21</t>
  </si>
  <si>
    <t>אופ ב . המשביר ידני- 365 המשביר</t>
  </si>
  <si>
    <t>11049511</t>
  </si>
  <si>
    <t>24/12/18</t>
  </si>
  <si>
    <t>סה"כ מט"ח/מט"ח</t>
  </si>
  <si>
    <t>פוורוד אירו/שקל 3.6353 18/01/22 153959</t>
  </si>
  <si>
    <t>153959</t>
  </si>
  <si>
    <t>03/11/21</t>
  </si>
  <si>
    <t>פוורוד אירו/שקל 3.7485 18/01/22 153932</t>
  </si>
  <si>
    <t>153932</t>
  </si>
  <si>
    <t>05/10/21</t>
  </si>
  <si>
    <t>פורוורד דולר/שקל 18/01/22 3.22435 153928</t>
  </si>
  <si>
    <t>153928</t>
  </si>
  <si>
    <t>פורוורד דולר/שקל 3.08 18/01/22 153979</t>
  </si>
  <si>
    <t>153979</t>
  </si>
  <si>
    <t>פורוורד דולר/שקל 3.1141 18/01/22 153976</t>
  </si>
  <si>
    <t>153976</t>
  </si>
  <si>
    <t>11/11/21</t>
  </si>
  <si>
    <t>פורוורד דולר/שקל 3.227 18/01/2022 153939</t>
  </si>
  <si>
    <t>153939</t>
  </si>
  <si>
    <t>08/10/21</t>
  </si>
  <si>
    <t>לונג אינפלציה 08.11.2022 2.585%</t>
  </si>
  <si>
    <t>23482</t>
  </si>
  <si>
    <t>08/11/21</t>
  </si>
  <si>
    <t>סה"כ כנגד חסכון עמיתים/מבוטחים</t>
  </si>
  <si>
    <t>הלוואות עמיתים קרן י צמוד</t>
  </si>
  <si>
    <t>לא</t>
  </si>
  <si>
    <t>1300</t>
  </si>
  <si>
    <t>AA+</t>
  </si>
  <si>
    <t>14/09/21</t>
  </si>
  <si>
    <t>דירוג פנימי</t>
  </si>
  <si>
    <t>הלוואות עמיתים</t>
  </si>
  <si>
    <t>הלוואות עמיתים קרן י שיקלי</t>
  </si>
  <si>
    <t>1301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</si>
  <si>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</si>
  <si>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</si>
  <si>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</si>
  <si>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</si>
  <si>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</si>
  <si>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</si>
  <si>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</si>
  <si>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</si>
  <si>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</si>
  <si>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הלוואה – א.פ.י נתיב פיתוח בע"מ 30.04.2022</t>
  </si>
  <si>
    <t>96029</t>
  </si>
  <si>
    <t>511519134</t>
  </si>
  <si>
    <t>18/06/20</t>
  </si>
  <si>
    <t>סינמה סיטי הלוואה 1 08/01/27</t>
  </si>
  <si>
    <t>96039</t>
  </si>
  <si>
    <t>30/06/21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</si>
  <si>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</si>
  <si>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</si>
  <si>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</si>
  <si>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</si>
  <si>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</si>
  <si>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</si>
  <si>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</si>
  <si>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</si>
  <si>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</si>
  <si>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</si>
  <si>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</si>
  <si>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</si>
  <si>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</si>
  <si>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</si>
  <si>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26/07/21</t>
  </si>
  <si>
    <t>משרדים</t>
  </si>
  <si>
    <t>אשדוד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</si>
  <si>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</si>
  <si>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</si>
  <si>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</si>
  <si>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</si>
  <si>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</si>
  <si>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</si>
  <si>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</si>
  <si>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</si>
  <si>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</si>
  <si>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</si>
  <si>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</si>
  <si>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קוגיטו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</si>
  <si>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</si>
  <si>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</si>
  <si>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</si>
  <si>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</si>
  <si>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</si>
  <si>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</si>
  <si>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</si>
  <si>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</si>
  <si>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</si>
  <si>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</si>
  <si>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</si>
  <si>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</si>
  <si>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</si>
  <si>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</si>
  <si>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</si>
  <si>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>קרן COLLER 8</t>
  </si>
  <si>
    <t xml:space="preserve"> first time2 
</t>
  </si>
  <si>
    <t>אורגים 6 אשדוד</t>
  </si>
  <si>
    <t>דאון טאון חיפה</t>
  </si>
  <si>
    <t>נדל"ן מניב בישראל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</si>
</sst>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2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43" fontId="16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6" fillId="0" borderId="0"/>
    <xf numFmtId="0" fontId="2" fillId="0" borderId="0"/>
    <xf numFmtId="0" fontId="16" fillId="0" borderId="0"/>
    <xf numFmtId="9" fontId="16" fillId="0" borderId="0" applyFont="0" applyFill="0" applyBorder="0" applyAlignment="0" applyProtection="0"/>
    <xf numFmtId="165" fontId="18" fillId="0" borderId="0" applyFill="0" applyBorder="0" applyProtection="0">
      <alignment horizontal="right"/>
    </xf>
    <xf numFmtId="43" fontId="20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2" fillId="0" borderId="0" xfId="2" applyFont="1" applyFill="1" applyBorder="1" applyAlignment="1" applyProtection="1">
      <alignment horizontal="center" readingOrder="2"/>
    </xf>
    <xf numFmtId="0" fontId="11" fillId="0" borderId="0" xfId="2" applyFill="1" applyBorder="1" applyAlignment="1" applyProtection="1">
      <alignment horizontal="center" readingOrder="2"/>
    </xf>
    <xf numFmtId="0" fontId="13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4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3" borderId="3" xfId="0" applyNumberFormat="1" applyFont="1" applyFill="1" applyBorder="1" applyAlignment="1">
      <alignment horizontal="center" vertical="center" wrapText="1"/>
    </xf>
    <xf numFmtId="3" fontId="8" fillId="3" borderId="4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49" fontId="7" fillId="2" borderId="17" xfId="1" applyNumberFormat="1" applyFont="1" applyFill="1" applyBorder="1" applyAlignment="1">
      <alignment horizontal="center" vertical="center" wrapText="1" readingOrder="2"/>
    </xf>
    <xf numFmtId="0" fontId="8" fillId="3" borderId="3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20" xfId="0" applyNumberFormat="1" applyFont="1" applyFill="1" applyBorder="1" applyAlignment="1">
      <alignment horizontal="center" wrapText="1"/>
    </xf>
    <xf numFmtId="0" fontId="8" fillId="2" borderId="21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2" xfId="0" applyNumberFormat="1" applyFont="1" applyFill="1" applyBorder="1" applyAlignment="1">
      <alignment horizontal="center" wrapText="1"/>
    </xf>
    <xf numFmtId="0" fontId="9" fillId="2" borderId="23" xfId="0" applyFont="1" applyFill="1" applyBorder="1" applyAlignment="1">
      <alignment horizontal="center" vertical="center" wrapText="1"/>
    </xf>
    <xf numFmtId="49" fontId="7" fillId="2" borderId="24" xfId="1" applyNumberFormat="1" applyFont="1" applyFill="1" applyBorder="1" applyAlignment="1">
      <alignment horizontal="center" vertical="center" wrapText="1" readingOrder="2"/>
    </xf>
    <xf numFmtId="3" fontId="8" fillId="2" borderId="25" xfId="0" applyNumberFormat="1" applyFont="1" applyFill="1" applyBorder="1" applyAlignment="1">
      <alignment horizontal="center" vertical="center" wrapText="1"/>
    </xf>
    <xf numFmtId="3" fontId="8" fillId="2" borderId="26" xfId="0" applyNumberFormat="1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7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3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6" xfId="0" applyFont="1" applyFill="1" applyBorder="1" applyAlignment="1">
      <alignment horizontal="center" vertical="center" wrapText="1"/>
    </xf>
    <xf numFmtId="4" fontId="19" fillId="4" borderId="0" xfId="0" applyNumberFormat="1" applyFont="1" applyFill="1"/>
    <xf numFmtId="166" fontId="19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9" fillId="0" borderId="0" xfId="0" applyFont="1"/>
    <xf numFmtId="166" fontId="19" fillId="0" borderId="0" xfId="0" applyNumberFormat="1" applyFont="1"/>
    <xf numFmtId="4" fontId="19" fillId="0" borderId="0" xfId="0" applyNumberFormat="1" applyFont="1"/>
    <xf numFmtId="0" fontId="21" fillId="0" borderId="0" xfId="0" applyFont="1"/>
    <xf numFmtId="3" fontId="21" fillId="0" borderId="0" xfId="0" applyNumberFormat="1" applyFont="1"/>
    <xf numFmtId="0" fontId="2" fillId="0" borderId="0" xfId="0" applyFont="1" applyAlignment="1">
      <alignment horizontal="right" indent="1"/>
    </xf>
    <xf numFmtId="14" fontId="0" fillId="0" borderId="0" xfId="0" applyNumberFormat="1" applyFill="1"/>
    <xf numFmtId="0" fontId="2" fillId="0" borderId="0" xfId="0" applyFont="1" applyAlignment="1">
      <alignment horizontal="right" wrapText="1" indent="1"/>
    </xf>
    <xf numFmtId="0" fontId="0" fillId="0" borderId="0" xfId="0" applyAlignment="1">
      <alignment horizontal="right"/>
    </xf>
    <xf numFmtId="43" fontId="2" fillId="0" borderId="0" xfId="11" applyFont="1" applyFill="1" applyAlignment="1">
      <alignment horizontal="center" vertical="center" wrapText="1"/>
    </xf>
    <xf numFmtId="0" fontId="5" fillId="2" borderId="28" xfId="1" applyFont="1" applyFill="1" applyBorder="1" applyAlignment="1">
      <alignment horizontal="center" vertical="center" wrapText="1"/>
    </xf>
    <xf numFmtId="0" fontId="5" fillId="2" borderId="29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 readingOrder="2"/>
    </xf>
    <xf numFmtId="0" fontId="5" fillId="2" borderId="9" xfId="0" applyFont="1" applyFill="1" applyBorder="1" applyAlignment="1">
      <alignment horizontal="center" vertical="center" wrapText="1" readingOrder="2"/>
    </xf>
    <xf numFmtId="0" fontId="15" fillId="2" borderId="11" xfId="0" applyFont="1" applyFill="1" applyBorder="1" applyAlignment="1">
      <alignment horizontal="center" vertical="center" wrapText="1" readingOrder="2"/>
    </xf>
    <xf numFmtId="0" fontId="2" fillId="0" borderId="12" xfId="0" applyFont="1" applyBorder="1" applyAlignment="1">
      <alignment horizontal="center" readingOrder="2"/>
    </xf>
    <xf numFmtId="0" fontId="2" fillId="0" borderId="13" xfId="0" applyFont="1" applyBorder="1" applyAlignment="1">
      <alignment horizontal="center" readingOrder="2"/>
    </xf>
    <xf numFmtId="0" fontId="15" fillId="2" borderId="14" xfId="0" applyFont="1" applyFill="1" applyBorder="1" applyAlignment="1">
      <alignment horizontal="center" vertical="center" wrapText="1" readingOrder="2"/>
    </xf>
    <xf numFmtId="0" fontId="2" fillId="0" borderId="15" xfId="0" applyFont="1" applyBorder="1" applyAlignment="1">
      <alignment horizontal="center" readingOrder="2"/>
    </xf>
    <xf numFmtId="0" fontId="2" fillId="0" borderId="16" xfId="0" applyFont="1" applyBorder="1" applyAlignment="1">
      <alignment horizontal="center" readingOrder="2"/>
    </xf>
    <xf numFmtId="0" fontId="15" fillId="2" borderId="15" xfId="0" applyFont="1" applyFill="1" applyBorder="1" applyAlignment="1">
      <alignment horizontal="center" vertical="center" wrapText="1" readingOrder="2"/>
    </xf>
    <xf numFmtId="0" fontId="15" fillId="2" borderId="16" xfId="0" applyFont="1" applyFill="1" applyBorder="1" applyAlignment="1">
      <alignment horizontal="center" vertical="center" wrapText="1" readingOrder="2"/>
    </xf>
    <xf numFmtId="0" fontId="5" fillId="2" borderId="14" xfId="0" applyFont="1" applyFill="1" applyBorder="1" applyAlignment="1">
      <alignment horizontal="center" vertical="center" wrapText="1" readingOrder="2"/>
    </xf>
    <xf numFmtId="0" fontId="5" fillId="2" borderId="15" xfId="0" applyFont="1" applyFill="1" applyBorder="1" applyAlignment="1">
      <alignment horizontal="center" vertical="center" wrapText="1" readingOrder="2"/>
    </xf>
    <xf numFmtId="0" fontId="5" fillId="2" borderId="16" xfId="0" applyFont="1" applyFill="1" applyBorder="1" applyAlignment="1">
      <alignment horizontal="center" vertical="center" wrapText="1" readingOrder="2"/>
    </xf>
  </cellXfs>
  <cellStyles count="14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 4" xfId="12"/>
    <cellStyle name="Normal_2007-16618" xfId="1"/>
    <cellStyle name="Percent 2" xfId="9"/>
    <cellStyle name="Percent 3" xfId="13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externalLink" Target="externalLinks/externalLink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520042177_bsum_04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סכום נכסי הקרן"/>
      <sheetName val="מזומנים"/>
      <sheetName val="תעודות התחייבות ממשלתיות"/>
      <sheetName val="תעודות חוב מסחריות "/>
      <sheetName val="אג&quot;ח קונצרני"/>
      <sheetName val="מניות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- תעודות התחייבות ממשלתי"/>
      <sheetName val="לא סחיר - תעודות חוב מסחריות"/>
      <sheetName val="לא סחיר - אג&quot;ח קונצרני"/>
      <sheetName val="לא סחיר - מניות"/>
      <sheetName val="לא סחיר - קרנות השקעה"/>
      <sheetName val="לא סחיר - כתבי אופציה"/>
      <sheetName val="לא סחיר - אופציות"/>
      <sheetName val="לא סחיר - חוזים עתידיים"/>
      <sheetName val="לא סחיר - מוצרים מובנים"/>
      <sheetName val="הלוואות"/>
      <sheetName val="פקדונות מעל 3 חודשים"/>
      <sheetName val="זכויות מקרקעין"/>
      <sheetName val="השקעה בחברות מוחזקות"/>
      <sheetName val="השקעות אחרות "/>
      <sheetName val="יתרת התחייבות להשקעה"/>
      <sheetName val="עלות מתואמת אג&quot;ח קונצרני סחיר"/>
      <sheetName val="עלות מתואמת אג&quot;ח קונצרני ל.סחיר"/>
      <sheetName val="עלות מתואמת מסגרות אשראי ללווים"/>
    </sheetNames>
    <sheetDataSet>
      <sheetData sheetId="0">
        <row r="42">
          <cell r="C42">
            <v>24761410.606172871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19" workbookViewId="0">
      <selection activeCell="A27" sqref="A2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89" t="s">
        <v>4</v>
      </c>
      <c r="C6" s="90"/>
      <c r="D6" s="91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202081.08523974501</v>
      </c>
      <c r="D11" s="76">
        <f>C11/$C$42</f>
        <v>0.10434749043638591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277337.4108208</v>
      </c>
      <c r="D13" s="78">
        <f t="shared" ref="D13:D22" si="0">C13/$C$42</f>
        <v>0.14320718234931415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105332.364063587</v>
      </c>
      <c r="D15" s="78">
        <f t="shared" si="0"/>
        <v>5.4389889279975706E-2</v>
      </c>
    </row>
    <row r="16" spans="1:36">
      <c r="A16" s="10" t="s">
        <v>13</v>
      </c>
      <c r="B16" s="70" t="s">
        <v>19</v>
      </c>
      <c r="C16" s="77">
        <v>493016.71232873813</v>
      </c>
      <c r="D16" s="78">
        <f t="shared" si="0"/>
        <v>0.25457630838466661</v>
      </c>
    </row>
    <row r="17" spans="1:4">
      <c r="A17" s="10" t="s">
        <v>13</v>
      </c>
      <c r="B17" s="70" t="s">
        <v>195</v>
      </c>
      <c r="C17" s="77">
        <v>212230.93343109061</v>
      </c>
      <c r="D17" s="78">
        <f t="shared" si="0"/>
        <v>0.10958851131580516</v>
      </c>
    </row>
    <row r="18" spans="1:4">
      <c r="A18" s="10" t="s">
        <v>13</v>
      </c>
      <c r="B18" s="70" t="s">
        <v>20</v>
      </c>
      <c r="C18" s="77">
        <v>32947.171879059999</v>
      </c>
      <c r="D18" s="78">
        <f t="shared" si="0"/>
        <v>1.7012748612654442E-2</v>
      </c>
    </row>
    <row r="19" spans="1:4">
      <c r="A19" s="10" t="s">
        <v>13</v>
      </c>
      <c r="B19" s="70" t="s">
        <v>21</v>
      </c>
      <c r="C19" s="77">
        <v>806.4</v>
      </c>
      <c r="D19" s="78">
        <f t="shared" si="0"/>
        <v>4.1639630046559113E-4</v>
      </c>
    </row>
    <row r="20" spans="1:4">
      <c r="A20" s="10" t="s">
        <v>13</v>
      </c>
      <c r="B20" s="70" t="s">
        <v>22</v>
      </c>
      <c r="C20" s="77">
        <v>0.37319999999999998</v>
      </c>
      <c r="D20" s="78">
        <f t="shared" si="0"/>
        <v>1.9270721643571255E-7</v>
      </c>
    </row>
    <row r="21" spans="1:4">
      <c r="A21" s="10" t="s">
        <v>13</v>
      </c>
      <c r="B21" s="70" t="s">
        <v>23</v>
      </c>
      <c r="C21" s="77">
        <v>1294.7065737129697</v>
      </c>
      <c r="D21" s="78">
        <f t="shared" si="0"/>
        <v>6.6854046066785935E-4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16377.90964779668</v>
      </c>
      <c r="D26" s="78">
        <f t="shared" si="1"/>
        <v>8.4569704696208468E-3</v>
      </c>
    </row>
    <row r="27" spans="1:4">
      <c r="A27" s="10" t="s">
        <v>13</v>
      </c>
      <c r="B27" s="70" t="s">
        <v>28</v>
      </c>
      <c r="C27" s="77">
        <f>'לא סחיר - מניות'!J11</f>
        <v>90728.156400204898</v>
      </c>
      <c r="D27" s="78">
        <f t="shared" si="1"/>
        <v>4.6848795477565555E-2</v>
      </c>
    </row>
    <row r="28" spans="1:4">
      <c r="A28" s="10" t="s">
        <v>13</v>
      </c>
      <c r="B28" s="70" t="s">
        <v>29</v>
      </c>
      <c r="C28" s="77">
        <v>377468.03039343358</v>
      </c>
      <c r="D28" s="78">
        <f t="shared" si="1"/>
        <v>0.1949110756446665</v>
      </c>
    </row>
    <row r="29" spans="1:4">
      <c r="A29" s="10" t="s">
        <v>13</v>
      </c>
      <c r="B29" s="70" t="s">
        <v>30</v>
      </c>
      <c r="C29" s="77">
        <v>784.40282627562601</v>
      </c>
      <c r="D29" s="78">
        <f t="shared" si="1"/>
        <v>4.0503774173601746E-4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11771.776221707634</v>
      </c>
      <c r="D31" s="78">
        <f t="shared" si="1"/>
        <v>6.0785268708182958E-3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26745.779028858855</v>
      </c>
      <c r="D33" s="78">
        <f t="shared" si="1"/>
        <v>1.381056974291545E-2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f>'זכויות מקרקעין'!G11</f>
        <v>80710.836443701599</v>
      </c>
      <c r="D35" s="78">
        <f t="shared" si="1"/>
        <v>4.1676207468552523E-2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6982.5811359130003</v>
      </c>
      <c r="D37" s="78">
        <f t="shared" si="1"/>
        <v>3.6055567369729642E-3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3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1936616.6296346255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88525.892313425924</v>
      </c>
      <c r="D43" s="78">
        <f t="shared" si="2"/>
        <v>4.5711624571832671E-2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3.4045000000000001</v>
      </c>
    </row>
    <row r="48" spans="1:4">
      <c r="C48" t="s">
        <v>110</v>
      </c>
      <c r="D48">
        <v>3.5198999999999998</v>
      </c>
    </row>
    <row r="49" spans="3:4">
      <c r="C49" t="s">
        <v>106</v>
      </c>
      <c r="D49">
        <v>3.11</v>
      </c>
    </row>
    <row r="50" spans="3:4">
      <c r="C50" t="s">
        <v>113</v>
      </c>
      <c r="D50">
        <v>4.2031000000000001</v>
      </c>
    </row>
    <row r="51" spans="3:4">
      <c r="C51" t="s">
        <v>123</v>
      </c>
      <c r="D51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1" ht="26.25" customHeight="1">
      <c r="B7" s="102" t="s">
        <v>98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2400</v>
      </c>
      <c r="H11" s="7"/>
      <c r="I11" s="75">
        <v>0.37319999999999998</v>
      </c>
      <c r="J11" s="25"/>
      <c r="K11" s="76">
        <v>1</v>
      </c>
      <c r="L11" s="76">
        <v>0</v>
      </c>
      <c r="BD11" s="16"/>
      <c r="BE11" s="19"/>
      <c r="BF11" s="16"/>
      <c r="BH11" s="16"/>
    </row>
    <row r="12" spans="2:61">
      <c r="B12" s="79" t="s">
        <v>203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837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235</v>
      </c>
      <c r="C14" t="s">
        <v>235</v>
      </c>
      <c r="D14" s="16"/>
      <c r="E14" t="s">
        <v>235</v>
      </c>
      <c r="F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838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235</v>
      </c>
      <c r="C16" t="s">
        <v>235</v>
      </c>
      <c r="D16" s="16"/>
      <c r="E16" t="s">
        <v>235</v>
      </c>
      <c r="F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839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s="16"/>
      <c r="E18" t="s">
        <v>235</v>
      </c>
      <c r="F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507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s="16"/>
      <c r="E20" t="s">
        <v>235</v>
      </c>
      <c r="F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239</v>
      </c>
      <c r="C21" s="16"/>
      <c r="D21" s="16"/>
      <c r="E21" s="16"/>
      <c r="G21" s="81">
        <v>2400</v>
      </c>
      <c r="I21" s="81">
        <v>0.37319999999999998</v>
      </c>
      <c r="K21" s="80">
        <v>1</v>
      </c>
      <c r="L21" s="80">
        <v>0</v>
      </c>
    </row>
    <row r="22" spans="2:12">
      <c r="B22" s="79" t="s">
        <v>837</v>
      </c>
      <c r="C22" s="16"/>
      <c r="D22" s="16"/>
      <c r="E22" s="16"/>
      <c r="G22" s="81">
        <v>2400</v>
      </c>
      <c r="I22" s="81">
        <v>0.37319999999999998</v>
      </c>
      <c r="K22" s="80">
        <v>1</v>
      </c>
      <c r="L22" s="80">
        <v>0</v>
      </c>
    </row>
    <row r="23" spans="2:12">
      <c r="B23" t="s">
        <v>840</v>
      </c>
      <c r="C23" t="s">
        <v>841</v>
      </c>
      <c r="D23" t="s">
        <v>123</v>
      </c>
      <c r="E23" t="s">
        <v>770</v>
      </c>
      <c r="F23" t="s">
        <v>106</v>
      </c>
      <c r="G23" s="77">
        <v>2400</v>
      </c>
      <c r="H23" s="77">
        <v>5</v>
      </c>
      <c r="I23" s="77">
        <v>0.37319999999999998</v>
      </c>
      <c r="J23" s="78">
        <v>0</v>
      </c>
      <c r="K23" s="78">
        <v>1</v>
      </c>
      <c r="L23" s="78">
        <v>0</v>
      </c>
    </row>
    <row r="24" spans="2:12">
      <c r="B24" s="79" t="s">
        <v>842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s="16"/>
      <c r="E25" t="s">
        <v>235</v>
      </c>
      <c r="F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839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s="16"/>
      <c r="E27" t="s">
        <v>235</v>
      </c>
      <c r="F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843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s="16"/>
      <c r="E29" t="s">
        <v>235</v>
      </c>
      <c r="F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507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s="16"/>
      <c r="E31" t="s">
        <v>235</v>
      </c>
      <c r="F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241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B34" t="s">
        <v>298</v>
      </c>
      <c r="C34" s="16"/>
      <c r="D34" s="16"/>
      <c r="E34" s="16"/>
    </row>
    <row r="35" spans="2:5">
      <c r="B35" t="s">
        <v>299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4"/>
      <c r="BD6" s="16" t="s">
        <v>100</v>
      </c>
      <c r="BF6" s="16" t="s">
        <v>101</v>
      </c>
      <c r="BH6" s="19" t="s">
        <v>102</v>
      </c>
    </row>
    <row r="7" spans="1:60" ht="26.25" customHeight="1">
      <c r="B7" s="102" t="s">
        <v>103</v>
      </c>
      <c r="C7" s="103"/>
      <c r="D7" s="103"/>
      <c r="E7" s="103"/>
      <c r="F7" s="103"/>
      <c r="G7" s="103"/>
      <c r="H7" s="103"/>
      <c r="I7" s="103"/>
      <c r="J7" s="103"/>
      <c r="K7" s="104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360278.62</v>
      </c>
      <c r="H11" s="25"/>
      <c r="I11" s="75">
        <v>1294.7065737129697</v>
      </c>
      <c r="J11" s="76">
        <v>1</v>
      </c>
      <c r="K11" s="76">
        <v>6.9999999999999999E-4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203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235</v>
      </c>
      <c r="C13" t="s">
        <v>235</v>
      </c>
      <c r="D13" s="19"/>
      <c r="E13" t="s">
        <v>235</v>
      </c>
      <c r="F13" t="s">
        <v>235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239</v>
      </c>
      <c r="C14" s="19"/>
      <c r="D14" s="19"/>
      <c r="E14" s="19"/>
      <c r="F14" s="19"/>
      <c r="G14" s="81">
        <v>360278.62</v>
      </c>
      <c r="H14" s="19"/>
      <c r="I14" s="81">
        <v>1294.7065737129697</v>
      </c>
      <c r="J14" s="80">
        <v>1</v>
      </c>
      <c r="K14" s="80">
        <v>6.9999999999999999E-4</v>
      </c>
      <c r="BF14" s="16" t="s">
        <v>126</v>
      </c>
    </row>
    <row r="15" spans="1:60">
      <c r="B15" t="s">
        <v>844</v>
      </c>
      <c r="C15" t="s">
        <v>845</v>
      </c>
      <c r="D15" t="s">
        <v>123</v>
      </c>
      <c r="E15" t="s">
        <v>770</v>
      </c>
      <c r="F15" t="s">
        <v>110</v>
      </c>
      <c r="G15" s="77">
        <v>62</v>
      </c>
      <c r="H15" s="77">
        <v>1.5855999999999999</v>
      </c>
      <c r="I15" s="77">
        <v>3.4603151328E-3</v>
      </c>
      <c r="J15" s="78">
        <v>0</v>
      </c>
      <c r="K15" s="78">
        <v>0</v>
      </c>
      <c r="BF15" s="16" t="s">
        <v>127</v>
      </c>
    </row>
    <row r="16" spans="1:60">
      <c r="B16" t="s">
        <v>846</v>
      </c>
      <c r="C16" t="s">
        <v>847</v>
      </c>
      <c r="D16" t="s">
        <v>123</v>
      </c>
      <c r="E16" t="s">
        <v>770</v>
      </c>
      <c r="F16" t="s">
        <v>113</v>
      </c>
      <c r="G16" s="77">
        <v>66</v>
      </c>
      <c r="H16" s="77">
        <v>0.73240000000000005</v>
      </c>
      <c r="I16" s="77">
        <v>2.0317112903999999E-3</v>
      </c>
      <c r="J16" s="78">
        <v>0</v>
      </c>
      <c r="K16" s="78">
        <v>0</v>
      </c>
      <c r="BF16" s="16" t="s">
        <v>128</v>
      </c>
    </row>
    <row r="17" spans="2:58">
      <c r="B17" t="s">
        <v>848</v>
      </c>
      <c r="C17" t="s">
        <v>849</v>
      </c>
      <c r="D17" t="s">
        <v>123</v>
      </c>
      <c r="E17" t="s">
        <v>770</v>
      </c>
      <c r="F17" t="s">
        <v>110</v>
      </c>
      <c r="G17" s="77">
        <v>112464.62</v>
      </c>
      <c r="H17" s="77">
        <v>100</v>
      </c>
      <c r="I17" s="77">
        <v>395.86421593799997</v>
      </c>
      <c r="J17" s="78">
        <v>0.30580000000000002</v>
      </c>
      <c r="K17" s="78">
        <v>2.0000000000000001E-4</v>
      </c>
      <c r="BF17" s="16" t="s">
        <v>129</v>
      </c>
    </row>
    <row r="18" spans="2:58">
      <c r="B18" t="s">
        <v>850</v>
      </c>
      <c r="C18" t="s">
        <v>851</v>
      </c>
      <c r="D18" t="s">
        <v>123</v>
      </c>
      <c r="E18" t="s">
        <v>770</v>
      </c>
      <c r="F18" t="s">
        <v>113</v>
      </c>
      <c r="G18" s="77">
        <v>117810</v>
      </c>
      <c r="H18" s="77">
        <v>100</v>
      </c>
      <c r="I18" s="77">
        <v>495.16721100000001</v>
      </c>
      <c r="J18" s="78">
        <v>0.38250000000000001</v>
      </c>
      <c r="K18" s="78">
        <v>2.9999999999999997E-4</v>
      </c>
      <c r="BF18" s="16" t="s">
        <v>130</v>
      </c>
    </row>
    <row r="19" spans="2:58">
      <c r="B19" t="s">
        <v>852</v>
      </c>
      <c r="C19" t="s">
        <v>853</v>
      </c>
      <c r="D19" t="s">
        <v>123</v>
      </c>
      <c r="E19" t="s">
        <v>770</v>
      </c>
      <c r="F19" t="s">
        <v>106</v>
      </c>
      <c r="G19" s="77">
        <v>129797</v>
      </c>
      <c r="H19" s="77">
        <v>100</v>
      </c>
      <c r="I19" s="77">
        <v>403.66867000000002</v>
      </c>
      <c r="J19" s="78">
        <v>0.31180000000000002</v>
      </c>
      <c r="K19" s="78">
        <v>2.0000000000000001E-4</v>
      </c>
      <c r="BF19" s="16" t="s">
        <v>131</v>
      </c>
    </row>
    <row r="20" spans="2:58">
      <c r="B20" t="s">
        <v>854</v>
      </c>
      <c r="C20" t="s">
        <v>855</v>
      </c>
      <c r="D20" t="s">
        <v>123</v>
      </c>
      <c r="E20" t="s">
        <v>770</v>
      </c>
      <c r="F20" t="s">
        <v>106</v>
      </c>
      <c r="G20" s="77">
        <v>19</v>
      </c>
      <c r="H20" s="77">
        <v>1.6320749999999999</v>
      </c>
      <c r="I20" s="77">
        <v>9.6439311749999999E-4</v>
      </c>
      <c r="J20" s="78">
        <v>0</v>
      </c>
      <c r="K20" s="78">
        <v>0</v>
      </c>
      <c r="BF20" s="16" t="s">
        <v>132</v>
      </c>
    </row>
    <row r="21" spans="2:58">
      <c r="B21" t="s">
        <v>856</v>
      </c>
      <c r="C21" t="s">
        <v>857</v>
      </c>
      <c r="D21" t="s">
        <v>123</v>
      </c>
      <c r="E21" t="s">
        <v>770</v>
      </c>
      <c r="F21" t="s">
        <v>106</v>
      </c>
      <c r="G21" s="77">
        <v>60</v>
      </c>
      <c r="H21" s="77">
        <v>1.0908589999999999E-2</v>
      </c>
      <c r="I21" s="77">
        <v>2.0355428939999999E-5</v>
      </c>
      <c r="J21" s="78">
        <v>0</v>
      </c>
      <c r="K21" s="78">
        <v>0</v>
      </c>
      <c r="BF21" s="16" t="s">
        <v>123</v>
      </c>
    </row>
    <row r="22" spans="2:58">
      <c r="B22" t="s">
        <v>241</v>
      </c>
      <c r="C22" s="19"/>
      <c r="D22" s="19"/>
      <c r="E22" s="19"/>
      <c r="F22" s="19"/>
      <c r="G22" s="19"/>
      <c r="H22" s="19"/>
    </row>
    <row r="23" spans="2:58">
      <c r="B23" t="s">
        <v>297</v>
      </c>
      <c r="C23" s="19"/>
      <c r="D23" s="19"/>
      <c r="E23" s="19"/>
      <c r="F23" s="19"/>
      <c r="G23" s="19"/>
      <c r="H23" s="19"/>
    </row>
    <row r="24" spans="2:58">
      <c r="B24" t="s">
        <v>298</v>
      </c>
      <c r="C24" s="19"/>
      <c r="D24" s="19"/>
      <c r="E24" s="19"/>
      <c r="F24" s="19"/>
      <c r="G24" s="19"/>
      <c r="H24" s="19"/>
    </row>
    <row r="25" spans="2:58">
      <c r="B25" t="s">
        <v>299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81" ht="26.25" customHeight="1">
      <c r="B7" s="102" t="s">
        <v>133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203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858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235</v>
      </c>
      <c r="C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859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235</v>
      </c>
      <c r="C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860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861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862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863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864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239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858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859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860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861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862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863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864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241</v>
      </c>
    </row>
    <row r="41" spans="2:17">
      <c r="B41" t="s">
        <v>297</v>
      </c>
    </row>
    <row r="42" spans="2:17">
      <c r="B42" t="s">
        <v>298</v>
      </c>
    </row>
    <row r="43" spans="2:17">
      <c r="B43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4"/>
    </row>
    <row r="7" spans="2:72" ht="26.25" customHeight="1">
      <c r="B7" s="102" t="s">
        <v>69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865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235</v>
      </c>
      <c r="C14" t="s">
        <v>235</v>
      </c>
      <c r="D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866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235</v>
      </c>
      <c r="C16" t="s">
        <v>235</v>
      </c>
      <c r="D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867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868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G20" s="77">
        <v>0</v>
      </c>
      <c r="H20" t="s">
        <v>235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507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235</v>
      </c>
      <c r="C22" t="s">
        <v>235</v>
      </c>
      <c r="D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239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G25" s="77">
        <v>0</v>
      </c>
      <c r="H25" t="s">
        <v>235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869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235</v>
      </c>
      <c r="C27" t="s">
        <v>235</v>
      </c>
      <c r="D27" t="s">
        <v>235</v>
      </c>
      <c r="G27" s="77">
        <v>0</v>
      </c>
      <c r="H27" t="s">
        <v>235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65" ht="26.25" customHeight="1">
      <c r="B7" s="102" t="s">
        <v>82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203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870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J14" s="77">
        <v>0</v>
      </c>
      <c r="K14" t="s">
        <v>235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871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J16" s="77">
        <v>0</v>
      </c>
      <c r="K16" t="s">
        <v>235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235</v>
      </c>
      <c r="C18" t="s">
        <v>235</v>
      </c>
      <c r="D18" s="16"/>
      <c r="E18" s="16"/>
      <c r="F18" t="s">
        <v>235</v>
      </c>
      <c r="G18" t="s">
        <v>235</v>
      </c>
      <c r="J18" s="77">
        <v>0</v>
      </c>
      <c r="K18" t="s">
        <v>235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507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J20" s="77">
        <v>0</v>
      </c>
      <c r="K20" t="s">
        <v>235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239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872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J23" s="77">
        <v>0</v>
      </c>
      <c r="K23" t="s">
        <v>235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873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J25" s="77">
        <v>0</v>
      </c>
      <c r="K25" t="s">
        <v>235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241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</row>
    <row r="7" spans="2:81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4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3.97</v>
      </c>
      <c r="K11" s="7"/>
      <c r="L11" s="7"/>
      <c r="M11" s="76">
        <v>9.4999999999999998E-3</v>
      </c>
      <c r="N11" s="75">
        <v>20727330.989999998</v>
      </c>
      <c r="O11" s="7"/>
      <c r="P11" s="75">
        <v>16377.90964779668</v>
      </c>
      <c r="Q11" s="7"/>
      <c r="R11" s="76">
        <v>1</v>
      </c>
      <c r="S11" s="76">
        <v>8.5000000000000006E-3</v>
      </c>
      <c r="T11" s="35"/>
      <c r="BZ11" s="16"/>
      <c r="CC11" s="16"/>
    </row>
    <row r="12" spans="2:81">
      <c r="B12" s="79" t="s">
        <v>203</v>
      </c>
      <c r="C12" s="16"/>
      <c r="D12" s="16"/>
      <c r="E12" s="16"/>
      <c r="J12" s="81">
        <v>3.97</v>
      </c>
      <c r="M12" s="80">
        <v>9.4999999999999998E-3</v>
      </c>
      <c r="N12" s="81">
        <v>20727330.989999998</v>
      </c>
      <c r="P12" s="81">
        <v>16377.90964779668</v>
      </c>
      <c r="R12" s="80">
        <v>1</v>
      </c>
      <c r="S12" s="80">
        <v>8.5000000000000006E-3</v>
      </c>
    </row>
    <row r="13" spans="2:81">
      <c r="B13" s="79" t="s">
        <v>870</v>
      </c>
      <c r="C13" s="16"/>
      <c r="D13" s="16"/>
      <c r="E13" s="16"/>
      <c r="J13" s="81">
        <v>4.25</v>
      </c>
      <c r="M13" s="80">
        <v>-5.3E-3</v>
      </c>
      <c r="N13" s="81">
        <v>13203607.960000001</v>
      </c>
      <c r="P13" s="81">
        <v>8313.5919010296802</v>
      </c>
      <c r="R13" s="80">
        <v>0.50760000000000005</v>
      </c>
      <c r="S13" s="80">
        <v>4.3E-3</v>
      </c>
    </row>
    <row r="14" spans="2:81">
      <c r="B14" t="s">
        <v>874</v>
      </c>
      <c r="C14" t="s">
        <v>875</v>
      </c>
      <c r="D14" t="s">
        <v>123</v>
      </c>
      <c r="E14" t="s">
        <v>545</v>
      </c>
      <c r="F14" t="s">
        <v>308</v>
      </c>
      <c r="G14" t="s">
        <v>324</v>
      </c>
      <c r="H14" t="s">
        <v>209</v>
      </c>
      <c r="I14" t="s">
        <v>876</v>
      </c>
      <c r="J14" s="77">
        <v>2.4700000000000002</v>
      </c>
      <c r="K14" t="s">
        <v>102</v>
      </c>
      <c r="L14" s="78">
        <v>6.6000000000000003E-2</v>
      </c>
      <c r="M14" s="78">
        <v>-1.8700000000000001E-2</v>
      </c>
      <c r="N14" s="77">
        <v>600000</v>
      </c>
      <c r="O14" s="77">
        <v>161.52000000000001</v>
      </c>
      <c r="P14" s="77">
        <v>969.12</v>
      </c>
      <c r="Q14" s="78">
        <v>0</v>
      </c>
      <c r="R14" s="78">
        <v>5.9200000000000003E-2</v>
      </c>
      <c r="S14" s="78">
        <v>5.0000000000000001E-4</v>
      </c>
    </row>
    <row r="15" spans="2:81">
      <c r="B15" t="s">
        <v>877</v>
      </c>
      <c r="C15" t="s">
        <v>878</v>
      </c>
      <c r="D15" t="s">
        <v>123</v>
      </c>
      <c r="E15" t="s">
        <v>879</v>
      </c>
      <c r="F15" t="s">
        <v>880</v>
      </c>
      <c r="G15" t="s">
        <v>400</v>
      </c>
      <c r="H15" t="s">
        <v>150</v>
      </c>
      <c r="I15" t="s">
        <v>881</v>
      </c>
      <c r="J15" s="77">
        <v>0.99</v>
      </c>
      <c r="K15" t="s">
        <v>102</v>
      </c>
      <c r="L15" s="78">
        <v>3.15E-2</v>
      </c>
      <c r="M15" s="78">
        <v>-9.4000000000000004E-3</v>
      </c>
      <c r="N15" s="77">
        <v>1380000</v>
      </c>
      <c r="O15" s="77">
        <v>107.9</v>
      </c>
      <c r="P15" s="77">
        <v>1489.02</v>
      </c>
      <c r="Q15" s="78">
        <v>7.9000000000000008E-3</v>
      </c>
      <c r="R15" s="78">
        <v>9.0899999999999995E-2</v>
      </c>
      <c r="S15" s="78">
        <v>8.0000000000000004E-4</v>
      </c>
    </row>
    <row r="16" spans="2:81">
      <c r="B16" t="s">
        <v>882</v>
      </c>
      <c r="C16" t="s">
        <v>883</v>
      </c>
      <c r="D16" t="s">
        <v>123</v>
      </c>
      <c r="E16" t="s">
        <v>884</v>
      </c>
      <c r="F16" t="s">
        <v>329</v>
      </c>
      <c r="G16" t="s">
        <v>489</v>
      </c>
      <c r="H16" t="s">
        <v>150</v>
      </c>
      <c r="I16" t="s">
        <v>885</v>
      </c>
      <c r="J16" s="77">
        <v>5.37</v>
      </c>
      <c r="K16" t="s">
        <v>102</v>
      </c>
      <c r="L16" s="78">
        <v>1.7999999999999999E-2</v>
      </c>
      <c r="M16" s="78">
        <v>-2.0999999999999999E-3</v>
      </c>
      <c r="N16" s="77">
        <v>5120640</v>
      </c>
      <c r="O16" s="77">
        <v>114.35</v>
      </c>
      <c r="P16" s="77">
        <v>5855.4518399999997</v>
      </c>
      <c r="Q16" s="78">
        <v>4.5999999999999999E-3</v>
      </c>
      <c r="R16" s="78">
        <v>0.35749999999999998</v>
      </c>
      <c r="S16" s="78">
        <v>3.0000000000000001E-3</v>
      </c>
    </row>
    <row r="17" spans="2:19">
      <c r="B17" t="s">
        <v>886</v>
      </c>
      <c r="C17" t="s">
        <v>887</v>
      </c>
      <c r="D17" t="s">
        <v>123</v>
      </c>
      <c r="E17" t="s">
        <v>888</v>
      </c>
      <c r="F17" t="s">
        <v>334</v>
      </c>
      <c r="G17" t="s">
        <v>235</v>
      </c>
      <c r="H17" t="s">
        <v>826</v>
      </c>
      <c r="I17" t="s">
        <v>889</v>
      </c>
      <c r="J17" s="77">
        <v>0</v>
      </c>
      <c r="K17" t="s">
        <v>102</v>
      </c>
      <c r="L17" s="78">
        <v>0.08</v>
      </c>
      <c r="M17" s="78">
        <v>0</v>
      </c>
      <c r="N17" s="77">
        <v>2815079.1</v>
      </c>
      <c r="O17" s="77">
        <v>9.9999999999999995E-7</v>
      </c>
      <c r="P17" s="77">
        <v>2.8150791E-5</v>
      </c>
      <c r="Q17" s="78">
        <v>2.5000000000000001E-2</v>
      </c>
      <c r="R17" s="78">
        <v>0</v>
      </c>
      <c r="S17" s="78">
        <v>0</v>
      </c>
    </row>
    <row r="18" spans="2:19">
      <c r="B18" t="s">
        <v>890</v>
      </c>
      <c r="C18" t="s">
        <v>891</v>
      </c>
      <c r="D18" t="s">
        <v>123</v>
      </c>
      <c r="E18" t="s">
        <v>892</v>
      </c>
      <c r="F18" t="s">
        <v>503</v>
      </c>
      <c r="G18" t="s">
        <v>235</v>
      </c>
      <c r="H18" t="s">
        <v>826</v>
      </c>
      <c r="I18" t="s">
        <v>893</v>
      </c>
      <c r="J18" s="77">
        <v>0</v>
      </c>
      <c r="K18" t="s">
        <v>102</v>
      </c>
      <c r="L18" s="78">
        <v>7.4499999999999997E-2</v>
      </c>
      <c r="M18" s="78">
        <v>0</v>
      </c>
      <c r="N18" s="77">
        <v>608840</v>
      </c>
      <c r="O18" s="77">
        <v>9.9999999999999995E-7</v>
      </c>
      <c r="P18" s="77">
        <v>6.0884E-6</v>
      </c>
      <c r="Q18" s="78">
        <v>1.2500000000000001E-2</v>
      </c>
      <c r="R18" s="78">
        <v>0</v>
      </c>
      <c r="S18" s="78">
        <v>0</v>
      </c>
    </row>
    <row r="19" spans="2:19">
      <c r="B19" t="s">
        <v>894</v>
      </c>
      <c r="C19" t="s">
        <v>895</v>
      </c>
      <c r="D19" t="s">
        <v>123</v>
      </c>
      <c r="E19" t="s">
        <v>892</v>
      </c>
      <c r="F19" t="s">
        <v>503</v>
      </c>
      <c r="G19" t="s">
        <v>235</v>
      </c>
      <c r="H19" t="s">
        <v>826</v>
      </c>
      <c r="I19" t="s">
        <v>896</v>
      </c>
      <c r="J19" s="77">
        <v>0</v>
      </c>
      <c r="K19" t="s">
        <v>102</v>
      </c>
      <c r="L19" s="78">
        <v>7.4999999999999997E-2</v>
      </c>
      <c r="M19" s="78">
        <v>0</v>
      </c>
      <c r="N19" s="77">
        <v>475854.14</v>
      </c>
      <c r="O19" s="77">
        <v>9.9999999999999995E-7</v>
      </c>
      <c r="P19" s="77">
        <v>4.7585413999999997E-6</v>
      </c>
      <c r="Q19" s="78">
        <v>8.3000000000000001E-3</v>
      </c>
      <c r="R19" s="78">
        <v>0</v>
      </c>
      <c r="S19" s="78">
        <v>0</v>
      </c>
    </row>
    <row r="20" spans="2:19">
      <c r="B20" t="s">
        <v>897</v>
      </c>
      <c r="C20" t="s">
        <v>898</v>
      </c>
      <c r="D20" t="s">
        <v>123</v>
      </c>
      <c r="E20" t="s">
        <v>892</v>
      </c>
      <c r="F20" t="s">
        <v>503</v>
      </c>
      <c r="G20" t="s">
        <v>235</v>
      </c>
      <c r="H20" t="s">
        <v>826</v>
      </c>
      <c r="J20" s="77">
        <v>0</v>
      </c>
      <c r="K20" t="s">
        <v>102</v>
      </c>
      <c r="L20" s="78">
        <v>7.4999999999999997E-2</v>
      </c>
      <c r="M20" s="78">
        <v>0</v>
      </c>
      <c r="N20" s="77">
        <v>158617.87</v>
      </c>
      <c r="O20" s="77">
        <v>9.9999999999999995E-7</v>
      </c>
      <c r="P20" s="77">
        <v>1.5861787E-6</v>
      </c>
      <c r="Q20" s="78">
        <v>0</v>
      </c>
      <c r="R20" s="78">
        <v>0</v>
      </c>
      <c r="S20" s="78">
        <v>0</v>
      </c>
    </row>
    <row r="21" spans="2:19">
      <c r="B21" t="s">
        <v>899</v>
      </c>
      <c r="C21" t="s">
        <v>900</v>
      </c>
      <c r="D21" t="s">
        <v>123</v>
      </c>
      <c r="E21" t="s">
        <v>901</v>
      </c>
      <c r="F21" t="s">
        <v>334</v>
      </c>
      <c r="G21" t="s">
        <v>235</v>
      </c>
      <c r="H21" t="s">
        <v>826</v>
      </c>
      <c r="I21" t="s">
        <v>881</v>
      </c>
      <c r="J21" s="77">
        <v>0</v>
      </c>
      <c r="K21" t="s">
        <v>102</v>
      </c>
      <c r="L21" s="78">
        <v>6.4000000000000001E-2</v>
      </c>
      <c r="M21" s="78">
        <v>0</v>
      </c>
      <c r="N21" s="77">
        <v>2000000</v>
      </c>
      <c r="O21" s="77">
        <v>9.9999999999999995E-7</v>
      </c>
      <c r="P21" s="77">
        <v>2.0000000000000002E-5</v>
      </c>
      <c r="Q21" s="78">
        <v>1.3299999999999999E-2</v>
      </c>
      <c r="R21" s="78">
        <v>0</v>
      </c>
      <c r="S21" s="78">
        <v>0</v>
      </c>
    </row>
    <row r="22" spans="2:19">
      <c r="B22" t="s">
        <v>902</v>
      </c>
      <c r="C22" t="s">
        <v>903</v>
      </c>
      <c r="D22" t="s">
        <v>123</v>
      </c>
      <c r="E22" t="s">
        <v>904</v>
      </c>
      <c r="F22" t="s">
        <v>313</v>
      </c>
      <c r="G22" t="s">
        <v>235</v>
      </c>
      <c r="H22" t="s">
        <v>826</v>
      </c>
      <c r="I22" t="s">
        <v>881</v>
      </c>
      <c r="J22" s="77">
        <v>0</v>
      </c>
      <c r="K22" t="s">
        <v>102</v>
      </c>
      <c r="L22" s="78">
        <v>7.3999999999999996E-2</v>
      </c>
      <c r="M22" s="78">
        <v>0</v>
      </c>
      <c r="N22" s="77">
        <v>44576.85</v>
      </c>
      <c r="O22" s="77">
        <v>9.9999999999999995E-7</v>
      </c>
      <c r="P22" s="77">
        <v>4.4576850000000001E-7</v>
      </c>
      <c r="Q22" s="78">
        <v>0</v>
      </c>
      <c r="R22" s="78">
        <v>0</v>
      </c>
      <c r="S22" s="78">
        <v>0</v>
      </c>
    </row>
    <row r="23" spans="2:19">
      <c r="B23" s="79" t="s">
        <v>871</v>
      </c>
      <c r="C23" s="16"/>
      <c r="D23" s="16"/>
      <c r="E23" s="16"/>
      <c r="J23" s="81">
        <v>3.68</v>
      </c>
      <c r="M23" s="80">
        <v>2.4799999999999999E-2</v>
      </c>
      <c r="N23" s="81">
        <v>7523723.0300000003</v>
      </c>
      <c r="P23" s="81">
        <v>8064.3177467670002</v>
      </c>
      <c r="R23" s="80">
        <v>0.4924</v>
      </c>
      <c r="S23" s="80">
        <v>4.1999999999999997E-3</v>
      </c>
    </row>
    <row r="24" spans="2:19">
      <c r="B24" t="s">
        <v>905</v>
      </c>
      <c r="C24" t="s">
        <v>906</v>
      </c>
      <c r="D24" t="s">
        <v>123</v>
      </c>
      <c r="E24" t="s">
        <v>907</v>
      </c>
      <c r="F24" t="s">
        <v>503</v>
      </c>
      <c r="G24" t="s">
        <v>400</v>
      </c>
      <c r="H24" t="s">
        <v>150</v>
      </c>
      <c r="I24" t="s">
        <v>908</v>
      </c>
      <c r="J24" s="77">
        <v>3.81</v>
      </c>
      <c r="K24" t="s">
        <v>102</v>
      </c>
      <c r="L24" s="78">
        <v>4.4699999999999997E-2</v>
      </c>
      <c r="M24" s="78">
        <v>2.69E-2</v>
      </c>
      <c r="N24" s="77">
        <v>5055923.03</v>
      </c>
      <c r="O24" s="77">
        <v>106.89</v>
      </c>
      <c r="P24" s="77">
        <v>5404.2761267670003</v>
      </c>
      <c r="Q24" s="78">
        <v>8.3999999999999995E-3</v>
      </c>
      <c r="R24" s="78">
        <v>0.33</v>
      </c>
      <c r="S24" s="78">
        <v>2.8E-3</v>
      </c>
    </row>
    <row r="25" spans="2:19">
      <c r="B25" t="s">
        <v>909</v>
      </c>
      <c r="C25" t="s">
        <v>910</v>
      </c>
      <c r="D25" t="s">
        <v>123</v>
      </c>
      <c r="E25" t="s">
        <v>911</v>
      </c>
      <c r="F25" t="s">
        <v>454</v>
      </c>
      <c r="G25" t="s">
        <v>489</v>
      </c>
      <c r="H25" t="s">
        <v>150</v>
      </c>
      <c r="I25" t="s">
        <v>912</v>
      </c>
      <c r="J25" s="77">
        <v>3.39</v>
      </c>
      <c r="K25" t="s">
        <v>102</v>
      </c>
      <c r="L25" s="78">
        <v>4.2999999999999997E-2</v>
      </c>
      <c r="M25" s="78">
        <v>2.0500000000000001E-2</v>
      </c>
      <c r="N25" s="77">
        <v>2467800</v>
      </c>
      <c r="O25" s="77">
        <v>107.79</v>
      </c>
      <c r="P25" s="77">
        <v>2660.04162</v>
      </c>
      <c r="Q25" s="78">
        <v>1.34E-2</v>
      </c>
      <c r="R25" s="78">
        <v>0.16239999999999999</v>
      </c>
      <c r="S25" s="78">
        <v>1.4E-3</v>
      </c>
    </row>
    <row r="26" spans="2:19">
      <c r="B26" s="79" t="s">
        <v>302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235</v>
      </c>
      <c r="C27" t="s">
        <v>235</v>
      </c>
      <c r="D27" s="16"/>
      <c r="E27" s="16"/>
      <c r="F27" t="s">
        <v>235</v>
      </c>
      <c r="G27" t="s">
        <v>235</v>
      </c>
      <c r="J27" s="77">
        <v>0</v>
      </c>
      <c r="K27" t="s">
        <v>235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507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235</v>
      </c>
      <c r="C29" t="s">
        <v>235</v>
      </c>
      <c r="D29" s="16"/>
      <c r="E29" s="16"/>
      <c r="F29" t="s">
        <v>235</v>
      </c>
      <c r="G29" t="s">
        <v>235</v>
      </c>
      <c r="J29" s="77">
        <v>0</v>
      </c>
      <c r="K29" t="s">
        <v>235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239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s="79" t="s">
        <v>303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235</v>
      </c>
      <c r="C32" t="s">
        <v>235</v>
      </c>
      <c r="D32" s="16"/>
      <c r="E32" s="16"/>
      <c r="F32" t="s">
        <v>235</v>
      </c>
      <c r="G32" t="s">
        <v>235</v>
      </c>
      <c r="J32" s="77">
        <v>0</v>
      </c>
      <c r="K32" t="s">
        <v>235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304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235</v>
      </c>
      <c r="C34" t="s">
        <v>235</v>
      </c>
      <c r="D34" s="16"/>
      <c r="E34" s="16"/>
      <c r="F34" t="s">
        <v>235</v>
      </c>
      <c r="G34" t="s">
        <v>235</v>
      </c>
      <c r="J34" s="77">
        <v>0</v>
      </c>
      <c r="K34" t="s">
        <v>235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t="s">
        <v>241</v>
      </c>
      <c r="C35" s="16"/>
      <c r="D35" s="16"/>
      <c r="E35" s="16"/>
    </row>
    <row r="36" spans="2:19">
      <c r="B36" t="s">
        <v>297</v>
      </c>
      <c r="C36" s="16"/>
      <c r="D36" s="16"/>
      <c r="E36" s="16"/>
    </row>
    <row r="37" spans="2:19">
      <c r="B37" t="s">
        <v>298</v>
      </c>
      <c r="C37" s="16"/>
      <c r="D37" s="16"/>
      <c r="E37" s="16"/>
    </row>
    <row r="38" spans="2:19">
      <c r="B38" t="s">
        <v>299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2"/>
  <sheetViews>
    <sheetView rightToLeft="1" tabSelected="1" workbookViewId="0">
      <selection activeCell="G21" sqref="G2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2.7109375" style="16" bestFit="1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4"/>
    </row>
    <row r="7" spans="2:98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4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f>H12+H20</f>
        <v>6421351.1900000004</v>
      </c>
      <c r="I11" s="7"/>
      <c r="J11" s="75">
        <f>J12+J20</f>
        <v>90728.156400204898</v>
      </c>
      <c r="K11" s="7"/>
      <c r="L11" s="76">
        <v>1</v>
      </c>
      <c r="M11" s="76">
        <v>4.2799999999999998E-2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203</v>
      </c>
      <c r="C12" s="16"/>
      <c r="D12" s="16"/>
      <c r="E12" s="16"/>
      <c r="H12" s="81">
        <f>SUM(H13:H19)</f>
        <v>824490.25</v>
      </c>
      <c r="J12" s="81">
        <f>SUM(J13:J19)</f>
        <v>70045.557767509919</v>
      </c>
      <c r="L12" s="80">
        <v>0.749</v>
      </c>
      <c r="M12" s="80">
        <v>3.2000000000000001E-2</v>
      </c>
    </row>
    <row r="13" spans="2:98">
      <c r="B13" t="s">
        <v>913</v>
      </c>
      <c r="C13" t="s">
        <v>914</v>
      </c>
      <c r="D13" t="s">
        <v>123</v>
      </c>
      <c r="E13" t="s">
        <v>915</v>
      </c>
      <c r="F13" t="s">
        <v>533</v>
      </c>
      <c r="G13" t="s">
        <v>106</v>
      </c>
      <c r="H13" s="77">
        <v>232408.15</v>
      </c>
      <c r="I13" s="77">
        <v>361.52860000000015</v>
      </c>
      <c r="J13" s="77">
        <v>2613.0902053506002</v>
      </c>
      <c r="K13" s="78">
        <v>3.0200000000000001E-2</v>
      </c>
      <c r="L13" s="78">
        <v>3.1699999999999999E-2</v>
      </c>
      <c r="M13" s="78">
        <v>1.4E-3</v>
      </c>
    </row>
    <row r="14" spans="2:98">
      <c r="B14" t="s">
        <v>916</v>
      </c>
      <c r="C14" t="s">
        <v>917</v>
      </c>
      <c r="D14" t="s">
        <v>123</v>
      </c>
      <c r="E14" t="s">
        <v>918</v>
      </c>
      <c r="F14" t="s">
        <v>503</v>
      </c>
      <c r="G14" t="s">
        <v>102</v>
      </c>
      <c r="H14" s="77">
        <v>66273</v>
      </c>
      <c r="I14" s="77">
        <v>42747.408784999927</v>
      </c>
      <c r="J14" s="77">
        <v>28329.990224083002</v>
      </c>
      <c r="K14" s="78">
        <v>4.7100000000000003E-2</v>
      </c>
      <c r="L14" s="78">
        <v>0.34389999999999998</v>
      </c>
      <c r="M14" s="78">
        <v>1.47E-2</v>
      </c>
    </row>
    <row r="15" spans="2:98">
      <c r="B15" t="s">
        <v>919</v>
      </c>
      <c r="C15" t="s">
        <v>920</v>
      </c>
      <c r="D15" t="s">
        <v>123</v>
      </c>
      <c r="E15" t="s">
        <v>664</v>
      </c>
      <c r="F15" t="s">
        <v>665</v>
      </c>
      <c r="G15" t="s">
        <v>102</v>
      </c>
      <c r="H15" s="77">
        <v>9219</v>
      </c>
      <c r="I15" s="77">
        <v>389.86354799999998</v>
      </c>
      <c r="J15" s="77">
        <v>35.941520490119998</v>
      </c>
      <c r="K15" s="78">
        <v>5.3499999999999999E-2</v>
      </c>
      <c r="L15" s="78">
        <v>4.0000000000000002E-4</v>
      </c>
      <c r="M15" s="78">
        <v>0</v>
      </c>
    </row>
    <row r="16" spans="2:98">
      <c r="B16" t="s">
        <v>921</v>
      </c>
      <c r="C16" t="s">
        <v>922</v>
      </c>
      <c r="D16" t="s">
        <v>123</v>
      </c>
      <c r="E16" t="s">
        <v>923</v>
      </c>
      <c r="F16" t="s">
        <v>612</v>
      </c>
      <c r="G16" t="s">
        <v>102</v>
      </c>
      <c r="H16" s="77">
        <v>67</v>
      </c>
      <c r="I16" s="77">
        <v>38276775.862068959</v>
      </c>
      <c r="J16" s="77">
        <v>25645.4398275862</v>
      </c>
      <c r="K16" s="78">
        <v>6.3534482758620683E-2</v>
      </c>
      <c r="L16" s="78">
        <v>0.31130000000000002</v>
      </c>
      <c r="M16" s="78">
        <v>1.3299999999999999E-2</v>
      </c>
    </row>
    <row r="17" spans="2:13">
      <c r="B17" t="s">
        <v>924</v>
      </c>
      <c r="C17" t="s">
        <v>925</v>
      </c>
      <c r="D17" t="s">
        <v>123</v>
      </c>
      <c r="E17" t="s">
        <v>911</v>
      </c>
      <c r="F17" t="s">
        <v>454</v>
      </c>
      <c r="G17" t="s">
        <v>106</v>
      </c>
      <c r="H17" s="77">
        <v>16343.59</v>
      </c>
      <c r="I17" s="77">
        <v>10000</v>
      </c>
      <c r="J17" s="77">
        <v>5082.8564900000001</v>
      </c>
      <c r="K17" s="78">
        <v>5.7000000000000002E-3</v>
      </c>
      <c r="L17" s="78">
        <v>6.1699999999999998E-2</v>
      </c>
      <c r="M17" s="78">
        <v>2.5999999999999999E-3</v>
      </c>
    </row>
    <row r="18" spans="2:13">
      <c r="B18" t="s">
        <v>926</v>
      </c>
      <c r="C18" t="s">
        <v>927</v>
      </c>
      <c r="D18" t="s">
        <v>123</v>
      </c>
      <c r="E18" t="s">
        <v>928</v>
      </c>
      <c r="F18" t="s">
        <v>334</v>
      </c>
      <c r="G18" t="s">
        <v>110</v>
      </c>
      <c r="H18" s="77">
        <v>500000</v>
      </c>
      <c r="I18" s="77">
        <v>1E-26</v>
      </c>
      <c r="J18" s="77">
        <v>1.7600000000000001E-25</v>
      </c>
      <c r="K18" s="78">
        <v>0</v>
      </c>
      <c r="L18" s="78">
        <v>0</v>
      </c>
      <c r="M18" s="78">
        <v>0</v>
      </c>
    </row>
    <row r="19" spans="2:13">
      <c r="B19" t="s">
        <v>1117</v>
      </c>
      <c r="C19" s="87">
        <v>74209</v>
      </c>
      <c r="D19" t="s">
        <v>123</v>
      </c>
      <c r="E19">
        <v>514829126</v>
      </c>
      <c r="F19" t="s">
        <v>1118</v>
      </c>
      <c r="G19" t="s">
        <v>102</v>
      </c>
      <c r="H19" s="77">
        <v>179.51</v>
      </c>
      <c r="I19" s="77">
        <v>4645000</v>
      </c>
      <c r="J19" s="77">
        <f>8338239.5/1000</f>
        <v>8338.2394999999997</v>
      </c>
      <c r="K19" s="78">
        <v>8.9800000000000005E-2</v>
      </c>
      <c r="L19" s="78">
        <f t="shared" ref="L19" si="0">J19/$J$11</f>
        <v>9.1903548257056489E-2</v>
      </c>
      <c r="M19" s="78">
        <f>J19/'[5]סכום נכסי הקרן'!$C$42</f>
        <v>3.3674331533928552E-4</v>
      </c>
    </row>
    <row r="20" spans="2:13">
      <c r="B20" s="79" t="s">
        <v>239</v>
      </c>
      <c r="C20" s="16"/>
      <c r="D20" s="16"/>
      <c r="E20" s="16"/>
      <c r="H20" s="81">
        <v>5596860.9400000004</v>
      </c>
      <c r="J20" s="81">
        <v>20682.598632694979</v>
      </c>
      <c r="L20" s="80">
        <v>0.251</v>
      </c>
      <c r="M20" s="80">
        <v>1.0699999999999999E-2</v>
      </c>
    </row>
    <row r="21" spans="2:13">
      <c r="B21" s="79" t="s">
        <v>303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235</v>
      </c>
      <c r="C22" t="s">
        <v>235</v>
      </c>
      <c r="D22" s="16"/>
      <c r="E22" s="16"/>
      <c r="F22" t="s">
        <v>235</v>
      </c>
      <c r="G22" t="s">
        <v>235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s="79" t="s">
        <v>304</v>
      </c>
      <c r="C23" s="16"/>
      <c r="D23" s="16"/>
      <c r="E23" s="16"/>
      <c r="H23" s="81">
        <v>5596860.9400000004</v>
      </c>
      <c r="J23" s="81">
        <v>20682.598632694979</v>
      </c>
      <c r="L23" s="80">
        <v>0.251</v>
      </c>
      <c r="M23" s="80">
        <v>1.0699999999999999E-2</v>
      </c>
    </row>
    <row r="24" spans="2:13">
      <c r="B24" t="s">
        <v>929</v>
      </c>
      <c r="C24" t="s">
        <v>930</v>
      </c>
      <c r="D24" t="s">
        <v>123</v>
      </c>
      <c r="E24" t="s">
        <v>931</v>
      </c>
      <c r="F24" t="s">
        <v>720</v>
      </c>
      <c r="G24" t="s">
        <v>110</v>
      </c>
      <c r="H24" s="77">
        <v>1903813</v>
      </c>
      <c r="I24" s="77">
        <v>100</v>
      </c>
      <c r="J24" s="77">
        <v>6701.2313787000003</v>
      </c>
      <c r="K24" s="78">
        <v>1.384072051268502E-2</v>
      </c>
      <c r="L24" s="78">
        <v>8.1299999999999997E-2</v>
      </c>
      <c r="M24" s="78">
        <v>3.5000000000000001E-3</v>
      </c>
    </row>
    <row r="25" spans="2:13">
      <c r="B25" t="s">
        <v>932</v>
      </c>
      <c r="C25" t="s">
        <v>933</v>
      </c>
      <c r="D25" t="s">
        <v>123</v>
      </c>
      <c r="E25" t="s">
        <v>934</v>
      </c>
      <c r="F25" t="s">
        <v>720</v>
      </c>
      <c r="G25" t="s">
        <v>110</v>
      </c>
      <c r="H25" s="77">
        <v>3118427</v>
      </c>
      <c r="I25" s="77">
        <v>112.47516299999975</v>
      </c>
      <c r="J25" s="77">
        <v>12345.8938509416</v>
      </c>
      <c r="K25" s="78">
        <v>2.3972910559113821E-2</v>
      </c>
      <c r="L25" s="78">
        <v>0.14979999999999999</v>
      </c>
      <c r="M25" s="78">
        <v>6.4000000000000003E-3</v>
      </c>
    </row>
    <row r="26" spans="2:13">
      <c r="B26" t="s">
        <v>935</v>
      </c>
      <c r="C26" t="s">
        <v>936</v>
      </c>
      <c r="D26" t="s">
        <v>123</v>
      </c>
      <c r="E26" t="s">
        <v>923</v>
      </c>
      <c r="F26" t="s">
        <v>720</v>
      </c>
      <c r="G26" t="s">
        <v>110</v>
      </c>
      <c r="H26" s="77">
        <v>574620.93999999994</v>
      </c>
      <c r="I26" s="77">
        <v>80.859622999999928</v>
      </c>
      <c r="J26" s="77">
        <v>1635.47340305338</v>
      </c>
      <c r="K26" s="78">
        <v>5.3581186109449827E-2</v>
      </c>
      <c r="L26" s="78">
        <v>1.9900000000000001E-2</v>
      </c>
      <c r="M26" s="78">
        <v>8.0000000000000004E-4</v>
      </c>
    </row>
    <row r="27" spans="2:13">
      <c r="B27" t="s">
        <v>241</v>
      </c>
      <c r="C27" s="16"/>
      <c r="D27" s="16"/>
      <c r="E27" s="16"/>
    </row>
    <row r="28" spans="2:13">
      <c r="B28" t="s">
        <v>297</v>
      </c>
      <c r="C28" s="16"/>
      <c r="D28" s="16"/>
      <c r="E28" s="16"/>
    </row>
    <row r="29" spans="2:13">
      <c r="B29" t="s">
        <v>298</v>
      </c>
      <c r="C29" s="16"/>
      <c r="D29" s="16"/>
      <c r="E29" s="16"/>
    </row>
    <row r="30" spans="2:13">
      <c r="B30" t="s">
        <v>299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6"/>
      <c r="C391" s="16"/>
      <c r="D391" s="16"/>
      <c r="E391" s="16"/>
    </row>
    <row r="392" spans="2:5">
      <c r="B392" s="19"/>
      <c r="C392" s="16"/>
      <c r="D392" s="16"/>
      <c r="E392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Y586"/>
  <sheetViews>
    <sheetView rightToLeft="1" workbookViewId="0">
      <selection activeCell="F72" sqref="F7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8.7109375" style="19" customWidth="1"/>
    <col min="18" max="18" width="10" style="19" customWidth="1"/>
    <col min="19" max="19" width="9.5703125" style="16" customWidth="1"/>
    <col min="20" max="20" width="6.140625" style="16" customWidth="1"/>
    <col min="21" max="22" width="5.7109375" style="16" customWidth="1"/>
    <col min="23" max="23" width="6.85546875" style="16" customWidth="1"/>
    <col min="24" max="24" width="6.42578125" style="16" customWidth="1"/>
    <col min="25" max="25" width="6.7109375" style="16" customWidth="1"/>
    <col min="26" max="26" width="7.28515625" style="16" customWidth="1"/>
    <col min="27" max="38" width="5.7109375" style="16" customWidth="1"/>
    <col min="39" max="16384" width="9.140625" style="16"/>
  </cols>
  <sheetData>
    <row r="1" spans="2:51">
      <c r="B1" s="2" t="s">
        <v>0</v>
      </c>
      <c r="C1" t="s">
        <v>197</v>
      </c>
    </row>
    <row r="2" spans="2:51">
      <c r="B2" s="2" t="s">
        <v>1</v>
      </c>
      <c r="C2" t="s">
        <v>198</v>
      </c>
    </row>
    <row r="3" spans="2:51">
      <c r="B3" s="2" t="s">
        <v>2</v>
      </c>
      <c r="C3" t="s">
        <v>199</v>
      </c>
    </row>
    <row r="4" spans="2:51">
      <c r="B4" s="2" t="s">
        <v>3</v>
      </c>
      <c r="C4" t="s">
        <v>200</v>
      </c>
    </row>
    <row r="6" spans="2:51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51" ht="26.25" customHeight="1">
      <c r="B7" s="102" t="s">
        <v>139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51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AY8" s="16"/>
    </row>
    <row r="9" spans="2:51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AY9" s="16"/>
    </row>
    <row r="10" spans="2:51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AY10" s="16"/>
    </row>
    <row r="11" spans="2:51" s="23" customFormat="1" ht="18" customHeight="1">
      <c r="B11" s="24" t="s">
        <v>140</v>
      </c>
      <c r="C11" s="7"/>
      <c r="D11" s="7"/>
      <c r="E11" s="7"/>
      <c r="F11" s="75">
        <v>198744571.16</v>
      </c>
      <c r="G11" s="7"/>
      <c r="H11" s="75">
        <v>377468.03039343358</v>
      </c>
      <c r="I11" s="7"/>
      <c r="J11" s="76">
        <v>1</v>
      </c>
      <c r="K11" s="76">
        <v>0.19600000000000001</v>
      </c>
      <c r="L11" s="19"/>
      <c r="M11" s="19"/>
      <c r="N11" s="19"/>
      <c r="O11" s="19"/>
      <c r="P11" s="19"/>
      <c r="Q11" s="19"/>
      <c r="AY11" s="16"/>
    </row>
    <row r="12" spans="2:51">
      <c r="B12" s="79" t="s">
        <v>203</v>
      </c>
      <c r="C12" s="16"/>
      <c r="F12" s="81">
        <v>157019997.28999999</v>
      </c>
      <c r="H12" s="81">
        <v>204836.55185770683</v>
      </c>
      <c r="J12" s="80">
        <v>0.54269999999999996</v>
      </c>
      <c r="K12" s="80">
        <v>0.10639999999999999</v>
      </c>
    </row>
    <row r="13" spans="2:51">
      <c r="B13" s="79" t="s">
        <v>937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1">
      <c r="B14" t="s">
        <v>235</v>
      </c>
      <c r="C14" t="s">
        <v>235</v>
      </c>
      <c r="D14" t="s">
        <v>235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1">
      <c r="B15" s="79" t="s">
        <v>938</v>
      </c>
      <c r="C15" s="16"/>
      <c r="F15" s="81">
        <v>14145293.1</v>
      </c>
      <c r="H15" s="81">
        <v>21609.076281021</v>
      </c>
      <c r="J15" s="80">
        <v>5.7200000000000001E-2</v>
      </c>
      <c r="K15" s="80">
        <v>1.12E-2</v>
      </c>
    </row>
    <row r="16" spans="2:51">
      <c r="B16" t="s">
        <v>939</v>
      </c>
      <c r="C16">
        <v>74176</v>
      </c>
      <c r="D16" t="s">
        <v>102</v>
      </c>
      <c r="E16" t="s">
        <v>940</v>
      </c>
      <c r="F16" s="77">
        <v>5937223</v>
      </c>
      <c r="G16" s="77">
        <v>155.69257999999999</v>
      </c>
      <c r="H16" s="77">
        <v>9243.8156690533997</v>
      </c>
      <c r="I16" s="78">
        <v>7.4003995813619423E-3</v>
      </c>
      <c r="J16" s="78">
        <v>2.4500000000000001E-2</v>
      </c>
      <c r="K16" s="78">
        <v>4.7999999999999996E-3</v>
      </c>
    </row>
    <row r="17" spans="2:11">
      <c r="B17" t="s">
        <v>941</v>
      </c>
      <c r="C17">
        <v>74177</v>
      </c>
      <c r="D17" t="s">
        <v>102</v>
      </c>
      <c r="E17" t="s">
        <v>942</v>
      </c>
      <c r="F17" s="77">
        <v>8208070.0999999996</v>
      </c>
      <c r="G17" s="77">
        <v>150.64760000000001</v>
      </c>
      <c r="H17" s="77">
        <v>12365.2606119676</v>
      </c>
      <c r="I17" s="78">
        <v>2.4630001798622927E-2</v>
      </c>
      <c r="J17" s="78">
        <v>3.2800000000000003E-2</v>
      </c>
      <c r="K17" s="78">
        <v>6.4000000000000003E-3</v>
      </c>
    </row>
    <row r="18" spans="2:11">
      <c r="B18" s="79" t="s">
        <v>943</v>
      </c>
      <c r="C18" s="16"/>
      <c r="F18" s="81">
        <v>30231609.129999999</v>
      </c>
      <c r="H18" s="81">
        <v>36425.339553625803</v>
      </c>
      <c r="J18" s="80">
        <v>9.6500000000000002E-2</v>
      </c>
      <c r="K18" s="80">
        <v>1.89E-2</v>
      </c>
    </row>
    <row r="19" spans="2:11">
      <c r="B19" t="s">
        <v>944</v>
      </c>
      <c r="C19">
        <v>74204</v>
      </c>
      <c r="D19" t="s">
        <v>102</v>
      </c>
      <c r="E19" t="s">
        <v>945</v>
      </c>
      <c r="F19" s="77">
        <v>6399627.5999999996</v>
      </c>
      <c r="G19" s="77">
        <v>225.43576300000018</v>
      </c>
      <c r="H19" s="77">
        <v>14427.049309218601</v>
      </c>
      <c r="I19" s="78">
        <v>2.6922008416143454E-2</v>
      </c>
      <c r="J19" s="78">
        <v>3.8199999999999998E-2</v>
      </c>
      <c r="K19" s="78">
        <v>7.4999999999999997E-3</v>
      </c>
    </row>
    <row r="20" spans="2:11">
      <c r="B20" t="s">
        <v>946</v>
      </c>
      <c r="C20">
        <v>74186</v>
      </c>
      <c r="D20" t="s">
        <v>102</v>
      </c>
      <c r="E20" t="s">
        <v>945</v>
      </c>
      <c r="F20" s="77">
        <v>23831981.530000001</v>
      </c>
      <c r="G20" s="77">
        <v>92.305753999999851</v>
      </c>
      <c r="H20" s="77">
        <v>21998.290244407199</v>
      </c>
      <c r="I20" s="78">
        <v>3.204331122324286E-2</v>
      </c>
      <c r="J20" s="78">
        <v>5.8299999999999998E-2</v>
      </c>
      <c r="K20" s="78">
        <v>1.14E-2</v>
      </c>
    </row>
    <row r="21" spans="2:11">
      <c r="B21" s="79" t="s">
        <v>947</v>
      </c>
      <c r="C21" s="16"/>
      <c r="F21" s="81">
        <v>112643095.06</v>
      </c>
      <c r="H21" s="81">
        <v>146802.13602306004</v>
      </c>
      <c r="J21" s="80">
        <v>0.38890000000000002</v>
      </c>
      <c r="K21" s="80">
        <v>7.6200000000000004E-2</v>
      </c>
    </row>
    <row r="22" spans="2:11">
      <c r="B22" t="s">
        <v>948</v>
      </c>
      <c r="C22">
        <v>74221</v>
      </c>
      <c r="D22" t="s">
        <v>106</v>
      </c>
      <c r="E22" t="s">
        <v>949</v>
      </c>
      <c r="F22" s="77">
        <v>716881</v>
      </c>
      <c r="G22" s="77">
        <v>95.74493800000019</v>
      </c>
      <c r="H22" s="77">
        <v>2134.6333065395602</v>
      </c>
      <c r="I22" s="78">
        <v>2.2111298343750453E-2</v>
      </c>
      <c r="J22" s="78">
        <v>5.7000000000000002E-3</v>
      </c>
      <c r="K22" s="78">
        <v>1.1000000000000001E-3</v>
      </c>
    </row>
    <row r="23" spans="2:11">
      <c r="B23" t="s">
        <v>950</v>
      </c>
      <c r="C23">
        <v>74173</v>
      </c>
      <c r="D23" t="s">
        <v>106</v>
      </c>
      <c r="E23" t="s">
        <v>951</v>
      </c>
      <c r="F23" s="77">
        <v>1728727.45</v>
      </c>
      <c r="G23" s="77">
        <v>68.352181999999956</v>
      </c>
      <c r="H23" s="77">
        <v>3674.8473213437501</v>
      </c>
      <c r="I23" s="78">
        <v>4.3540058975546102E-2</v>
      </c>
      <c r="J23" s="78">
        <v>9.7000000000000003E-3</v>
      </c>
      <c r="K23" s="78">
        <v>1.9E-3</v>
      </c>
    </row>
    <row r="24" spans="2:11">
      <c r="B24" t="s">
        <v>952</v>
      </c>
      <c r="C24">
        <v>74168</v>
      </c>
      <c r="D24" t="s">
        <v>106</v>
      </c>
      <c r="E24" t="s">
        <v>953</v>
      </c>
      <c r="F24" s="77">
        <v>4747516.49</v>
      </c>
      <c r="G24" s="77">
        <v>146.46469399999995</v>
      </c>
      <c r="H24" s="77">
        <v>21625.184403998701</v>
      </c>
      <c r="I24" s="78">
        <v>5.45E-3</v>
      </c>
      <c r="J24" s="78">
        <v>5.7299999999999997E-2</v>
      </c>
      <c r="K24" s="78">
        <v>1.12E-2</v>
      </c>
    </row>
    <row r="25" spans="2:11">
      <c r="B25" t="s">
        <v>954</v>
      </c>
      <c r="C25">
        <v>74166</v>
      </c>
      <c r="D25" t="s">
        <v>102</v>
      </c>
      <c r="E25" t="s">
        <v>881</v>
      </c>
      <c r="F25" s="77">
        <v>4851052.12</v>
      </c>
      <c r="G25" s="77">
        <v>105.81413800000009</v>
      </c>
      <c r="H25" s="77">
        <v>5133.0989847087303</v>
      </c>
      <c r="I25" s="78">
        <v>8.1949999999999995E-2</v>
      </c>
      <c r="J25" s="78">
        <v>1.3599999999999999E-2</v>
      </c>
      <c r="K25" s="78">
        <v>2.7000000000000001E-3</v>
      </c>
    </row>
    <row r="26" spans="2:11">
      <c r="B26" t="s">
        <v>955</v>
      </c>
      <c r="C26">
        <v>74167</v>
      </c>
      <c r="D26" t="s">
        <v>102</v>
      </c>
      <c r="E26" t="s">
        <v>956</v>
      </c>
      <c r="F26" s="77">
        <v>36290946.090000004</v>
      </c>
      <c r="G26" s="77">
        <v>70.887032999999974</v>
      </c>
      <c r="H26" s="77">
        <v>25725.574930830498</v>
      </c>
      <c r="I26" s="78">
        <v>0.1651914266622469</v>
      </c>
      <c r="J26" s="78">
        <v>6.8199999999999997E-2</v>
      </c>
      <c r="K26" s="78">
        <v>1.34E-2</v>
      </c>
    </row>
    <row r="27" spans="2:11">
      <c r="B27" t="s">
        <v>957</v>
      </c>
      <c r="C27">
        <v>74217</v>
      </c>
      <c r="D27" t="s">
        <v>102</v>
      </c>
      <c r="E27" t="s">
        <v>958</v>
      </c>
      <c r="F27" s="77">
        <v>896362</v>
      </c>
      <c r="G27" s="77">
        <v>91.861309000000006</v>
      </c>
      <c r="H27" s="77">
        <v>823.40986657858002</v>
      </c>
      <c r="I27" s="78">
        <v>3.7298324882324867E-2</v>
      </c>
      <c r="J27" s="78">
        <v>2.2000000000000001E-3</v>
      </c>
      <c r="K27" s="78">
        <v>4.0000000000000002E-4</v>
      </c>
    </row>
    <row r="28" spans="2:11">
      <c r="B28" t="s">
        <v>959</v>
      </c>
      <c r="C28">
        <v>74171</v>
      </c>
      <c r="D28" t="s">
        <v>102</v>
      </c>
      <c r="E28" t="s">
        <v>960</v>
      </c>
      <c r="F28" s="77">
        <v>22336548.68</v>
      </c>
      <c r="G28" s="77">
        <v>13.257426000000015</v>
      </c>
      <c r="H28" s="77">
        <v>2961.2514122049802</v>
      </c>
      <c r="I28" s="78">
        <v>4.051999909296642E-2</v>
      </c>
      <c r="J28" s="78">
        <v>7.7999999999999996E-3</v>
      </c>
      <c r="K28" s="78">
        <v>1.5E-3</v>
      </c>
    </row>
    <row r="29" spans="2:11">
      <c r="B29" t="s">
        <v>961</v>
      </c>
      <c r="C29">
        <v>74170</v>
      </c>
      <c r="D29" t="s">
        <v>102</v>
      </c>
      <c r="E29" t="s">
        <v>962</v>
      </c>
      <c r="F29" s="77">
        <v>11580636.84</v>
      </c>
      <c r="G29" s="77">
        <v>26.07461099999998</v>
      </c>
      <c r="H29" s="77">
        <v>3019.6060073526901</v>
      </c>
      <c r="I29" s="78">
        <v>2.0199999999999999E-2</v>
      </c>
      <c r="J29" s="78">
        <v>8.0000000000000002E-3</v>
      </c>
      <c r="K29" s="78">
        <v>1.6000000000000001E-3</v>
      </c>
    </row>
    <row r="30" spans="2:11">
      <c r="B30" t="s">
        <v>963</v>
      </c>
      <c r="C30">
        <v>74228</v>
      </c>
      <c r="D30" t="s">
        <v>106</v>
      </c>
      <c r="E30" t="s">
        <v>964</v>
      </c>
      <c r="F30" s="77">
        <v>1216723</v>
      </c>
      <c r="G30" s="77">
        <v>100</v>
      </c>
      <c r="H30" s="77">
        <v>3784.0085300000001</v>
      </c>
      <c r="I30" s="78">
        <v>1.5358634590163933E-2</v>
      </c>
      <c r="J30" s="78">
        <v>0.01</v>
      </c>
      <c r="K30" s="78">
        <v>2E-3</v>
      </c>
    </row>
    <row r="31" spans="2:11">
      <c r="B31" t="s">
        <v>965</v>
      </c>
      <c r="C31">
        <v>74196</v>
      </c>
      <c r="D31" t="s">
        <v>102</v>
      </c>
      <c r="E31" t="s">
        <v>966</v>
      </c>
      <c r="F31" s="77">
        <v>57296</v>
      </c>
      <c r="G31" s="77">
        <v>71207.360000000001</v>
      </c>
      <c r="H31" s="77">
        <v>40798.968985599997</v>
      </c>
      <c r="I31" s="78">
        <v>2.1234685241161781E-2</v>
      </c>
      <c r="J31" s="78">
        <v>0.1081</v>
      </c>
      <c r="K31" s="78">
        <v>2.12E-2</v>
      </c>
    </row>
    <row r="32" spans="2:11">
      <c r="B32" t="s">
        <v>967</v>
      </c>
      <c r="C32">
        <v>74185</v>
      </c>
      <c r="D32" t="s">
        <v>102</v>
      </c>
      <c r="E32" t="s">
        <v>968</v>
      </c>
      <c r="F32" s="77">
        <v>17973426</v>
      </c>
      <c r="G32" s="77">
        <v>125.74149100000022</v>
      </c>
      <c r="H32" s="77">
        <v>22600.053836181702</v>
      </c>
      <c r="I32" s="78">
        <v>5.1616238302536852E-2</v>
      </c>
      <c r="J32" s="78">
        <v>5.9900000000000002E-2</v>
      </c>
      <c r="K32" s="78">
        <v>1.17E-2</v>
      </c>
    </row>
    <row r="33" spans="2:11">
      <c r="B33" t="s">
        <v>969</v>
      </c>
      <c r="C33">
        <v>74202</v>
      </c>
      <c r="D33" t="s">
        <v>102</v>
      </c>
      <c r="E33" t="s">
        <v>970</v>
      </c>
      <c r="F33" s="77">
        <v>6881852</v>
      </c>
      <c r="G33" s="77">
        <v>172.06452699999943</v>
      </c>
      <c r="H33" s="77">
        <v>11841.226092639999</v>
      </c>
      <c r="I33" s="78">
        <v>4.0502209954506027E-2</v>
      </c>
      <c r="J33" s="78">
        <v>3.1399999999999997E-2</v>
      </c>
      <c r="K33" s="78">
        <v>6.1000000000000004E-3</v>
      </c>
    </row>
    <row r="34" spans="2:11">
      <c r="B34" t="s">
        <v>971</v>
      </c>
      <c r="C34">
        <v>74179</v>
      </c>
      <c r="D34" t="s">
        <v>102</v>
      </c>
      <c r="E34" t="s">
        <v>972</v>
      </c>
      <c r="F34" s="77">
        <v>3365127.39</v>
      </c>
      <c r="G34" s="77">
        <v>79.648466000000084</v>
      </c>
      <c r="H34" s="77">
        <v>2680.2723450808398</v>
      </c>
      <c r="I34" s="78">
        <v>2.5279714427942267E-2</v>
      </c>
      <c r="J34" s="78">
        <v>7.1000000000000004E-3</v>
      </c>
      <c r="K34" s="78">
        <v>1.4E-3</v>
      </c>
    </row>
    <row r="35" spans="2:11">
      <c r="B35" s="79" t="s">
        <v>239</v>
      </c>
      <c r="C35" s="16"/>
      <c r="F35" s="81">
        <v>41724573.869999997</v>
      </c>
      <c r="H35" s="81">
        <v>172631.47853572678</v>
      </c>
      <c r="J35" s="80">
        <v>0.45729999999999998</v>
      </c>
      <c r="K35" s="80">
        <v>8.9599999999999999E-2</v>
      </c>
    </row>
    <row r="36" spans="2:11">
      <c r="B36" s="79" t="s">
        <v>973</v>
      </c>
      <c r="C36" s="16"/>
      <c r="F36" s="81">
        <v>0</v>
      </c>
      <c r="H36" s="81">
        <v>0</v>
      </c>
      <c r="J36" s="80">
        <v>0</v>
      </c>
      <c r="K36" s="80">
        <v>0</v>
      </c>
    </row>
    <row r="37" spans="2:11">
      <c r="B37" t="s">
        <v>235</v>
      </c>
      <c r="C37" t="s">
        <v>235</v>
      </c>
      <c r="D37" t="s">
        <v>235</v>
      </c>
      <c r="F37" s="77">
        <v>0</v>
      </c>
      <c r="G37" s="77">
        <v>0</v>
      </c>
      <c r="H37" s="77">
        <v>0</v>
      </c>
      <c r="I37" s="78">
        <v>0</v>
      </c>
      <c r="J37" s="78">
        <v>0</v>
      </c>
      <c r="K37" s="78">
        <v>0</v>
      </c>
    </row>
    <row r="38" spans="2:11">
      <c r="B38" s="79" t="s">
        <v>974</v>
      </c>
      <c r="C38" s="16"/>
      <c r="F38" s="81">
        <v>2676979.36</v>
      </c>
      <c r="H38" s="81">
        <v>20190.923114340261</v>
      </c>
      <c r="J38" s="80">
        <v>5.3499999999999999E-2</v>
      </c>
      <c r="K38" s="80">
        <v>1.0500000000000001E-2</v>
      </c>
    </row>
    <row r="39" spans="2:11">
      <c r="B39" t="s">
        <v>975</v>
      </c>
      <c r="C39">
        <v>74188</v>
      </c>
      <c r="D39" t="s">
        <v>106</v>
      </c>
      <c r="E39" t="s">
        <v>976</v>
      </c>
      <c r="F39" s="77">
        <v>251407.35999999999</v>
      </c>
      <c r="G39" s="77">
        <v>1303.6944499999966</v>
      </c>
      <c r="H39" s="77">
        <v>10193.2856155478</v>
      </c>
      <c r="I39" s="78">
        <v>6.8424590185718389E-3</v>
      </c>
      <c r="J39" s="78">
        <v>2.7E-2</v>
      </c>
      <c r="K39" s="78">
        <v>5.3E-3</v>
      </c>
    </row>
    <row r="40" spans="2:11">
      <c r="B40" t="s">
        <v>977</v>
      </c>
      <c r="C40">
        <v>74189</v>
      </c>
      <c r="D40" t="s">
        <v>106</v>
      </c>
      <c r="E40" t="s">
        <v>978</v>
      </c>
      <c r="F40" s="77">
        <v>2425572</v>
      </c>
      <c r="G40" s="77">
        <v>132.53263299999995</v>
      </c>
      <c r="H40" s="77">
        <v>9997.6374987924592</v>
      </c>
      <c r="I40" s="78">
        <v>2.3806525599241894E-2</v>
      </c>
      <c r="J40" s="78">
        <v>2.6499999999999999E-2</v>
      </c>
      <c r="K40" s="78">
        <v>5.1999999999999998E-3</v>
      </c>
    </row>
    <row r="41" spans="2:11">
      <c r="B41" s="79" t="s">
        <v>979</v>
      </c>
      <c r="C41" s="16"/>
      <c r="F41" s="81">
        <v>19283811.07</v>
      </c>
      <c r="H41" s="81">
        <v>57614.912564385981</v>
      </c>
      <c r="J41" s="80">
        <v>0.15260000000000001</v>
      </c>
      <c r="K41" s="80">
        <v>2.9899999999999999E-2</v>
      </c>
    </row>
    <row r="42" spans="2:11">
      <c r="B42" t="s">
        <v>980</v>
      </c>
      <c r="C42">
        <v>74192</v>
      </c>
      <c r="D42" t="s">
        <v>106</v>
      </c>
      <c r="E42" t="s">
        <v>981</v>
      </c>
      <c r="F42" s="77">
        <v>1948067</v>
      </c>
      <c r="G42" s="77">
        <v>109.35775999999997</v>
      </c>
      <c r="H42" s="77">
        <v>6625.4271712925101</v>
      </c>
      <c r="I42" s="78">
        <v>1.3792314359999974E-2</v>
      </c>
      <c r="J42" s="78">
        <v>1.7600000000000001E-2</v>
      </c>
      <c r="K42" s="78">
        <v>3.3999999999999998E-3</v>
      </c>
    </row>
    <row r="43" spans="2:11">
      <c r="B43" t="s">
        <v>982</v>
      </c>
      <c r="C43">
        <v>74178</v>
      </c>
      <c r="D43" t="s">
        <v>106</v>
      </c>
      <c r="E43" t="s">
        <v>983</v>
      </c>
      <c r="F43" s="77">
        <v>4506570.8</v>
      </c>
      <c r="G43" s="77">
        <v>108.60298999999985</v>
      </c>
      <c r="H43" s="77">
        <v>15221.1816756801</v>
      </c>
      <c r="I43" s="78">
        <v>9.839924272811747E-3</v>
      </c>
      <c r="J43" s="78">
        <v>4.0300000000000002E-2</v>
      </c>
      <c r="K43" s="78">
        <v>7.9000000000000008E-3</v>
      </c>
    </row>
    <row r="44" spans="2:11">
      <c r="B44" t="s">
        <v>984</v>
      </c>
      <c r="C44">
        <v>74208</v>
      </c>
      <c r="D44" t="s">
        <v>106</v>
      </c>
      <c r="E44" t="s">
        <v>985</v>
      </c>
      <c r="F44" s="77">
        <v>897756.28</v>
      </c>
      <c r="G44" s="77">
        <v>90.963849000000167</v>
      </c>
      <c r="H44" s="77">
        <v>2539.7307041436502</v>
      </c>
      <c r="I44" s="78">
        <v>1.4635155666405375E-3</v>
      </c>
      <c r="J44" s="78">
        <v>6.7000000000000002E-3</v>
      </c>
      <c r="K44" s="78">
        <v>1.2999999999999999E-3</v>
      </c>
    </row>
    <row r="45" spans="2:11">
      <c r="B45" t="s">
        <v>986</v>
      </c>
      <c r="C45">
        <v>74172</v>
      </c>
      <c r="D45" t="s">
        <v>106</v>
      </c>
      <c r="E45" t="s">
        <v>987</v>
      </c>
      <c r="F45" s="77">
        <v>5066909.1500000004</v>
      </c>
      <c r="G45" s="77">
        <v>102.08318600000023</v>
      </c>
      <c r="H45" s="77">
        <v>16086.357728261601</v>
      </c>
      <c r="I45" s="78">
        <v>2.099045568468462E-2</v>
      </c>
      <c r="J45" s="78">
        <v>4.2599999999999999E-2</v>
      </c>
      <c r="K45" s="78">
        <v>8.3999999999999995E-3</v>
      </c>
    </row>
    <row r="46" spans="2:11">
      <c r="B46" t="s">
        <v>988</v>
      </c>
      <c r="C46">
        <v>74169</v>
      </c>
      <c r="D46" t="s">
        <v>106</v>
      </c>
      <c r="E46" t="s">
        <v>945</v>
      </c>
      <c r="F46" s="77">
        <v>3171742.84</v>
      </c>
      <c r="G46" s="77">
        <v>97.910934999999967</v>
      </c>
      <c r="H46" s="77">
        <v>9658.0523490670093</v>
      </c>
      <c r="I46" s="78">
        <v>9.9999905414867533E-3</v>
      </c>
      <c r="J46" s="78">
        <v>2.5600000000000001E-2</v>
      </c>
      <c r="K46" s="78">
        <v>5.0000000000000001E-3</v>
      </c>
    </row>
    <row r="47" spans="2:11">
      <c r="B47" t="s">
        <v>989</v>
      </c>
      <c r="C47">
        <v>74181</v>
      </c>
      <c r="D47" t="s">
        <v>106</v>
      </c>
      <c r="E47" t="s">
        <v>990</v>
      </c>
      <c r="F47" s="77">
        <v>3692765</v>
      </c>
      <c r="G47" s="77">
        <v>65.167517000000032</v>
      </c>
      <c r="H47" s="77">
        <v>7484.1629359411099</v>
      </c>
      <c r="I47" s="78">
        <v>8.1651137222221726E-2</v>
      </c>
      <c r="J47" s="78">
        <v>1.9800000000000002E-2</v>
      </c>
      <c r="K47" s="78">
        <v>3.8999999999999998E-3</v>
      </c>
    </row>
    <row r="48" spans="2:11">
      <c r="B48" s="79" t="s">
        <v>991</v>
      </c>
      <c r="C48" s="16"/>
      <c r="F48" s="81">
        <v>19763783.440000001</v>
      </c>
      <c r="H48" s="81">
        <v>94825.642857000537</v>
      </c>
      <c r="J48" s="80">
        <v>0.25119999999999998</v>
      </c>
      <c r="K48" s="80">
        <v>4.9200000000000001E-2</v>
      </c>
    </row>
    <row r="49" spans="2:11">
      <c r="B49" t="s">
        <v>992</v>
      </c>
      <c r="C49">
        <v>74180</v>
      </c>
      <c r="D49" t="s">
        <v>106</v>
      </c>
      <c r="E49" t="s">
        <v>993</v>
      </c>
      <c r="F49" s="77">
        <v>1291321.1000000001</v>
      </c>
      <c r="G49" s="77">
        <v>454.53771900000112</v>
      </c>
      <c r="H49" s="77">
        <v>18254.273980736802</v>
      </c>
      <c r="I49" s="78">
        <v>3.2175986012497999E-2</v>
      </c>
      <c r="J49" s="78">
        <v>4.8399999999999999E-2</v>
      </c>
      <c r="K49" s="78">
        <v>9.4999999999999998E-3</v>
      </c>
    </row>
    <row r="50" spans="2:11">
      <c r="B50" t="s">
        <v>994</v>
      </c>
      <c r="C50">
        <v>74200</v>
      </c>
      <c r="D50" t="s">
        <v>106</v>
      </c>
      <c r="E50" t="s">
        <v>951</v>
      </c>
      <c r="F50" s="77">
        <v>2348674.4300000002</v>
      </c>
      <c r="G50" s="77">
        <v>250.19636300000067</v>
      </c>
      <c r="H50" s="77">
        <v>18275.286787995799</v>
      </c>
      <c r="I50" s="78">
        <v>2.2588653747438844E-2</v>
      </c>
      <c r="J50" s="78">
        <v>4.8399999999999999E-2</v>
      </c>
      <c r="K50" s="78">
        <v>9.4999999999999998E-3</v>
      </c>
    </row>
    <row r="51" spans="2:11">
      <c r="B51" t="s">
        <v>995</v>
      </c>
      <c r="C51">
        <v>74215</v>
      </c>
      <c r="D51" t="s">
        <v>106</v>
      </c>
      <c r="E51" t="s">
        <v>996</v>
      </c>
      <c r="F51" s="77">
        <v>1111851.21</v>
      </c>
      <c r="G51" s="77">
        <v>98.513150999999993</v>
      </c>
      <c r="H51" s="77">
        <v>3406.4441469621702</v>
      </c>
      <c r="I51" s="78">
        <v>5.9386267466195767E-3</v>
      </c>
      <c r="J51" s="78">
        <v>8.9999999999999993E-3</v>
      </c>
      <c r="K51" s="78">
        <v>1.8E-3</v>
      </c>
    </row>
    <row r="52" spans="2:11">
      <c r="B52" t="s">
        <v>997</v>
      </c>
      <c r="C52">
        <v>74187</v>
      </c>
      <c r="D52" t="s">
        <v>106</v>
      </c>
      <c r="E52" t="s">
        <v>998</v>
      </c>
      <c r="F52" s="77">
        <v>854829.79</v>
      </c>
      <c r="G52" s="77">
        <v>92.026520999999832</v>
      </c>
      <c r="H52" s="77">
        <v>2446.5440614087602</v>
      </c>
      <c r="I52" s="78">
        <v>1.3555080511872323E-2</v>
      </c>
      <c r="J52" s="78">
        <v>6.4999999999999997E-3</v>
      </c>
      <c r="K52" s="78">
        <v>1.2999999999999999E-3</v>
      </c>
    </row>
    <row r="53" spans="2:11">
      <c r="B53" t="s">
        <v>999</v>
      </c>
      <c r="C53">
        <v>74207</v>
      </c>
      <c r="D53" t="s">
        <v>106</v>
      </c>
      <c r="E53" t="s">
        <v>1000</v>
      </c>
      <c r="F53" s="77">
        <v>826136.05</v>
      </c>
      <c r="G53" s="77">
        <v>129.25361700000011</v>
      </c>
      <c r="H53" s="77">
        <v>3320.8913577540402</v>
      </c>
      <c r="I53" s="78">
        <v>2.8877191190134871E-4</v>
      </c>
      <c r="J53" s="78">
        <v>8.8000000000000005E-3</v>
      </c>
      <c r="K53" s="78">
        <v>1.6999999999999999E-3</v>
      </c>
    </row>
    <row r="54" spans="2:11">
      <c r="B54" t="s">
        <v>1001</v>
      </c>
      <c r="C54">
        <v>74205</v>
      </c>
      <c r="D54" t="s">
        <v>110</v>
      </c>
      <c r="E54" t="s">
        <v>1002</v>
      </c>
      <c r="F54" s="77">
        <v>1106313</v>
      </c>
      <c r="G54" s="77">
        <v>133.51330000000007</v>
      </c>
      <c r="H54" s="77">
        <v>5199.15627359462</v>
      </c>
      <c r="I54" s="78">
        <v>5.3517210147782802E-2</v>
      </c>
      <c r="J54" s="78">
        <v>1.38E-2</v>
      </c>
      <c r="K54" s="78">
        <v>2.7000000000000001E-3</v>
      </c>
    </row>
    <row r="55" spans="2:11">
      <c r="B55" t="s">
        <v>1003</v>
      </c>
      <c r="C55">
        <v>74199</v>
      </c>
      <c r="D55" t="s">
        <v>106</v>
      </c>
      <c r="E55" t="s">
        <v>1004</v>
      </c>
      <c r="F55" s="77">
        <v>2099511.86</v>
      </c>
      <c r="G55" s="77">
        <v>78.965796999999995</v>
      </c>
      <c r="H55" s="77">
        <v>5156.0574101450102</v>
      </c>
      <c r="I55" s="78">
        <v>1.0703679281852405E-2</v>
      </c>
      <c r="J55" s="78">
        <v>1.37E-2</v>
      </c>
      <c r="K55" s="78">
        <v>2.7000000000000001E-3</v>
      </c>
    </row>
    <row r="56" spans="2:11">
      <c r="B56" t="s">
        <v>1005</v>
      </c>
      <c r="C56">
        <v>74203</v>
      </c>
      <c r="D56" t="s">
        <v>106</v>
      </c>
      <c r="E56" t="s">
        <v>1006</v>
      </c>
      <c r="F56" s="77">
        <v>1977090</v>
      </c>
      <c r="G56" s="77">
        <v>100</v>
      </c>
      <c r="H56" s="77">
        <v>6148.7498999999998</v>
      </c>
      <c r="I56" s="78">
        <v>2.4555457800000003E-2</v>
      </c>
      <c r="J56" s="78">
        <v>1.6299999999999999E-2</v>
      </c>
      <c r="K56" s="78">
        <v>3.2000000000000002E-3</v>
      </c>
    </row>
    <row r="57" spans="2:11">
      <c r="B57" t="s">
        <v>1007</v>
      </c>
      <c r="C57">
        <v>74193</v>
      </c>
      <c r="D57" t="s">
        <v>106</v>
      </c>
      <c r="E57" t="s">
        <v>384</v>
      </c>
      <c r="F57" s="77">
        <v>456180.39</v>
      </c>
      <c r="G57" s="77">
        <v>30.87515599999999</v>
      </c>
      <c r="H57" s="77">
        <v>438.032325937655</v>
      </c>
      <c r="I57" s="78">
        <v>3.9505175800045285E-3</v>
      </c>
      <c r="J57" s="78">
        <v>1.1999999999999999E-3</v>
      </c>
      <c r="K57" s="78">
        <v>2.0000000000000001E-4</v>
      </c>
    </row>
    <row r="58" spans="2:11">
      <c r="B58" t="s">
        <v>1008</v>
      </c>
      <c r="C58">
        <v>74190</v>
      </c>
      <c r="D58" t="s">
        <v>106</v>
      </c>
      <c r="E58" t="s">
        <v>1009</v>
      </c>
      <c r="F58" s="77">
        <v>2677035.56</v>
      </c>
      <c r="G58" s="77">
        <v>106.24622899999999</v>
      </c>
      <c r="H58" s="77">
        <v>8845.6154209308897</v>
      </c>
      <c r="I58" s="78">
        <v>8.0926942003046926E-2</v>
      </c>
      <c r="J58" s="78">
        <v>2.3400000000000001E-2</v>
      </c>
      <c r="K58" s="78">
        <v>4.5999999999999999E-3</v>
      </c>
    </row>
    <row r="59" spans="2:11">
      <c r="B59" t="s">
        <v>1010</v>
      </c>
      <c r="C59">
        <v>74197</v>
      </c>
      <c r="D59" t="s">
        <v>106</v>
      </c>
      <c r="E59" t="s">
        <v>985</v>
      </c>
      <c r="F59" s="77">
        <v>1725915.71</v>
      </c>
      <c r="G59" s="77">
        <v>45.082605999999963</v>
      </c>
      <c r="H59" s="77">
        <v>2419.8529940316598</v>
      </c>
      <c r="I59" s="78">
        <v>1.517276197973793E-2</v>
      </c>
      <c r="J59" s="78">
        <v>6.4000000000000003E-3</v>
      </c>
      <c r="K59" s="78">
        <v>1.2999999999999999E-3</v>
      </c>
    </row>
    <row r="60" spans="2:11">
      <c r="B60" t="s">
        <v>1011</v>
      </c>
      <c r="C60">
        <v>74183</v>
      </c>
      <c r="D60" t="s">
        <v>106</v>
      </c>
      <c r="E60" t="s">
        <v>1012</v>
      </c>
      <c r="F60" s="77">
        <v>1550154.42</v>
      </c>
      <c r="G60" s="77">
        <v>351.66453800000016</v>
      </c>
      <c r="H60" s="77">
        <v>16953.677909870501</v>
      </c>
      <c r="I60" s="78">
        <v>2.1169139308333435E-2</v>
      </c>
      <c r="J60" s="78">
        <v>4.4900000000000002E-2</v>
      </c>
      <c r="K60" s="78">
        <v>8.8000000000000005E-3</v>
      </c>
    </row>
    <row r="61" spans="2:11">
      <c r="B61" t="s">
        <v>1013</v>
      </c>
      <c r="C61">
        <v>74216</v>
      </c>
      <c r="D61" t="s">
        <v>106</v>
      </c>
      <c r="E61" t="s">
        <v>1014</v>
      </c>
      <c r="F61" s="77">
        <v>793976.92</v>
      </c>
      <c r="G61" s="77">
        <v>84.054687999999999</v>
      </c>
      <c r="H61" s="77">
        <v>2075.53569921281</v>
      </c>
      <c r="I61" s="78">
        <v>3.8041619094419756E-3</v>
      </c>
      <c r="J61" s="78">
        <v>5.4999999999999997E-3</v>
      </c>
      <c r="K61" s="78">
        <v>1.1000000000000001E-3</v>
      </c>
    </row>
    <row r="62" spans="2:11">
      <c r="B62" t="s">
        <v>1015</v>
      </c>
      <c r="C62">
        <v>74165</v>
      </c>
      <c r="D62" t="s">
        <v>106</v>
      </c>
      <c r="E62" t="s">
        <v>881</v>
      </c>
      <c r="F62" s="77">
        <v>682102</v>
      </c>
      <c r="G62" s="77">
        <v>63.779610999999804</v>
      </c>
      <c r="H62" s="77">
        <v>1352.98062691421</v>
      </c>
      <c r="I62" s="78">
        <v>0.106</v>
      </c>
      <c r="J62" s="78">
        <v>3.5999999999999999E-3</v>
      </c>
      <c r="K62" s="78">
        <v>6.9999999999999999E-4</v>
      </c>
    </row>
    <row r="63" spans="2:11">
      <c r="B63" t="s">
        <v>1016</v>
      </c>
      <c r="C63">
        <v>74163</v>
      </c>
      <c r="D63" t="s">
        <v>106</v>
      </c>
      <c r="E63" t="s">
        <v>881</v>
      </c>
      <c r="F63" s="77">
        <v>262691</v>
      </c>
      <c r="G63" s="77">
        <v>65.185331999999974</v>
      </c>
      <c r="H63" s="77">
        <v>532.54396150561297</v>
      </c>
      <c r="I63" s="78">
        <v>2.9499999999999998E-2</v>
      </c>
      <c r="J63" s="78">
        <v>1.4E-3</v>
      </c>
      <c r="K63" s="78">
        <v>2.9999999999999997E-4</v>
      </c>
    </row>
    <row r="64" spans="2:11">
      <c r="B64" t="s">
        <v>241</v>
      </c>
      <c r="C64" s="16"/>
    </row>
    <row r="65" spans="2:3">
      <c r="B65" t="s">
        <v>297</v>
      </c>
      <c r="C65" s="16"/>
    </row>
    <row r="66" spans="2:3">
      <c r="B66" t="s">
        <v>298</v>
      </c>
      <c r="C66" s="16"/>
    </row>
    <row r="67" spans="2:3">
      <c r="B67" t="s">
        <v>299</v>
      </c>
      <c r="C67" s="16"/>
    </row>
    <row r="68" spans="2:3">
      <c r="C68" s="16"/>
    </row>
    <row r="69" spans="2:3">
      <c r="C69" s="16"/>
    </row>
    <row r="70" spans="2:3">
      <c r="C70" s="16"/>
    </row>
    <row r="71" spans="2:3">
      <c r="C71" s="16"/>
    </row>
    <row r="72" spans="2:3">
      <c r="C72" s="16"/>
    </row>
    <row r="73" spans="2:3">
      <c r="C73" s="16"/>
    </row>
    <row r="74" spans="2:3">
      <c r="C74" s="16"/>
    </row>
    <row r="75" spans="2:3">
      <c r="C75" s="16"/>
    </row>
    <row r="76" spans="2:3">
      <c r="C76" s="16"/>
    </row>
    <row r="77" spans="2:3">
      <c r="C77" s="16"/>
    </row>
    <row r="78" spans="2:3">
      <c r="C78" s="16"/>
    </row>
    <row r="79" spans="2:3">
      <c r="C79" s="16"/>
    </row>
    <row r="80" spans="2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autoFilter ref="A11:AY67"/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9" ht="26.25" customHeight="1">
      <c r="B7" s="102" t="s">
        <v>141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1826821.43</v>
      </c>
      <c r="H11" s="7"/>
      <c r="I11" s="75">
        <v>784.40282627562601</v>
      </c>
      <c r="J11" s="7"/>
      <c r="K11" s="76">
        <v>1</v>
      </c>
      <c r="L11" s="76">
        <v>4.0000000000000002E-4</v>
      </c>
      <c r="M11" s="16"/>
      <c r="N11" s="16"/>
      <c r="O11" s="16"/>
      <c r="P11" s="16"/>
      <c r="BG11" s="16"/>
    </row>
    <row r="12" spans="2:59">
      <c r="B12" s="79" t="s">
        <v>1017</v>
      </c>
      <c r="C12" s="16"/>
      <c r="D12" s="16"/>
      <c r="G12" s="81">
        <v>1826821.43</v>
      </c>
      <c r="I12" s="81">
        <v>784.40282627562601</v>
      </c>
      <c r="K12" s="80">
        <v>1</v>
      </c>
      <c r="L12" s="80">
        <v>4.0000000000000002E-4</v>
      </c>
    </row>
    <row r="13" spans="2:59">
      <c r="B13" t="s">
        <v>1018</v>
      </c>
      <c r="C13" t="s">
        <v>1019</v>
      </c>
      <c r="D13" t="s">
        <v>533</v>
      </c>
      <c r="E13" t="s">
        <v>106</v>
      </c>
      <c r="F13" t="s">
        <v>1020</v>
      </c>
      <c r="G13" s="77">
        <v>232408.15</v>
      </c>
      <c r="H13" s="77">
        <v>17.425500000000071</v>
      </c>
      <c r="I13" s="77">
        <v>125.949657574358</v>
      </c>
      <c r="J13" s="78">
        <v>0</v>
      </c>
      <c r="K13" s="78">
        <v>0.16059999999999999</v>
      </c>
      <c r="L13" s="78">
        <v>1E-4</v>
      </c>
    </row>
    <row r="14" spans="2:59">
      <c r="B14" t="s">
        <v>1021</v>
      </c>
      <c r="C14" t="s">
        <v>1022</v>
      </c>
      <c r="D14" t="s">
        <v>454</v>
      </c>
      <c r="E14" t="s">
        <v>102</v>
      </c>
      <c r="F14" t="s">
        <v>1023</v>
      </c>
      <c r="G14" s="77">
        <v>1594413.28</v>
      </c>
      <c r="H14" s="77">
        <v>41.297521599999968</v>
      </c>
      <c r="I14" s="77">
        <v>658.45316870126805</v>
      </c>
      <c r="J14" s="78">
        <v>0</v>
      </c>
      <c r="K14" s="78">
        <v>0.83940000000000003</v>
      </c>
      <c r="L14" s="78">
        <v>2.9999999999999997E-4</v>
      </c>
    </row>
    <row r="15" spans="2:59">
      <c r="B15" s="79" t="s">
        <v>836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235</v>
      </c>
      <c r="C16" t="s">
        <v>235</v>
      </c>
      <c r="D16" t="s">
        <v>235</v>
      </c>
      <c r="E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241</v>
      </c>
      <c r="C17" s="16"/>
      <c r="D17" s="16"/>
    </row>
    <row r="18" spans="2:4">
      <c r="B18" t="s">
        <v>297</v>
      </c>
      <c r="C18" s="16"/>
      <c r="D18" s="16"/>
    </row>
    <row r="19" spans="2:4">
      <c r="B19" t="s">
        <v>298</v>
      </c>
      <c r="C19" s="16"/>
      <c r="D19" s="16"/>
    </row>
    <row r="20" spans="2:4">
      <c r="B20" t="s">
        <v>299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52" ht="26.25" customHeight="1">
      <c r="B7" s="102" t="s">
        <v>142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203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837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235</v>
      </c>
      <c r="C14" t="s">
        <v>235</v>
      </c>
      <c r="D14" t="s">
        <v>235</v>
      </c>
      <c r="E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838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235</v>
      </c>
      <c r="C16" t="s">
        <v>235</v>
      </c>
      <c r="D16" t="s">
        <v>235</v>
      </c>
      <c r="E16" t="s">
        <v>235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1024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235</v>
      </c>
      <c r="C18" t="s">
        <v>235</v>
      </c>
      <c r="D18" t="s">
        <v>235</v>
      </c>
      <c r="E18" t="s">
        <v>235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839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235</v>
      </c>
      <c r="C20" t="s">
        <v>235</v>
      </c>
      <c r="D20" t="s">
        <v>235</v>
      </c>
      <c r="E20" t="s">
        <v>235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507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235</v>
      </c>
      <c r="C22" t="s">
        <v>235</v>
      </c>
      <c r="D22" t="s">
        <v>235</v>
      </c>
      <c r="E22" t="s">
        <v>235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239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837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235</v>
      </c>
      <c r="C25" t="s">
        <v>235</v>
      </c>
      <c r="D25" t="s">
        <v>235</v>
      </c>
      <c r="E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842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235</v>
      </c>
      <c r="C27" t="s">
        <v>235</v>
      </c>
      <c r="D27" t="s">
        <v>235</v>
      </c>
      <c r="E27" t="s">
        <v>235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839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235</v>
      </c>
      <c r="C29" t="s">
        <v>235</v>
      </c>
      <c r="D29" t="s">
        <v>235</v>
      </c>
      <c r="E29" t="s">
        <v>235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843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235</v>
      </c>
      <c r="C31" t="s">
        <v>235</v>
      </c>
      <c r="D31" t="s">
        <v>235</v>
      </c>
      <c r="E31" t="s">
        <v>235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507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235</v>
      </c>
      <c r="C33" t="s">
        <v>235</v>
      </c>
      <c r="D33" t="s">
        <v>235</v>
      </c>
      <c r="E33" t="s">
        <v>235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241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L12" sqref="K12:L28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2" t="s">
        <v>47</v>
      </c>
      <c r="C7" s="93"/>
      <c r="D7" s="93"/>
      <c r="E7" s="93"/>
      <c r="F7" s="93"/>
      <c r="G7" s="93"/>
      <c r="H7" s="93"/>
      <c r="I7" s="93"/>
      <c r="J7" s="93"/>
      <c r="K7" s="93"/>
      <c r="L7" s="93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202081.08523974501</v>
      </c>
      <c r="K11" s="76">
        <f>J11/$J$11</f>
        <v>1</v>
      </c>
      <c r="L11" s="76">
        <f>J11/'סכום נכסי הקרן'!$C$42</f>
        <v>0.10434749043638591</v>
      </c>
    </row>
    <row r="12" spans="2:13">
      <c r="B12" s="79" t="s">
        <v>203</v>
      </c>
      <c r="C12" s="26"/>
      <c r="D12" s="27"/>
      <c r="E12" s="27"/>
      <c r="F12" s="27"/>
      <c r="G12" s="27"/>
      <c r="H12" s="27"/>
      <c r="I12" s="80">
        <v>0</v>
      </c>
      <c r="J12" s="81">
        <f>J13+J16+J24</f>
        <v>202081.08523974501</v>
      </c>
      <c r="K12" s="80">
        <f t="shared" ref="K12:K28" si="0">J12/$J$11</f>
        <v>1</v>
      </c>
      <c r="L12" s="80">
        <f>J12/'סכום נכסי הקרן'!$C$42</f>
        <v>0.10434749043638591</v>
      </c>
    </row>
    <row r="13" spans="2:13">
      <c r="B13" s="79" t="s">
        <v>204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113271.5432</v>
      </c>
      <c r="K13" s="80">
        <f t="shared" si="0"/>
        <v>0.56052521227118746</v>
      </c>
      <c r="L13" s="80">
        <f>J13/'סכום נכסי הקרן'!$C$42</f>
        <v>5.8489399226820921E-2</v>
      </c>
    </row>
    <row r="14" spans="2:13">
      <c r="B14" t="s">
        <v>205</v>
      </c>
      <c r="C14" t="s">
        <v>206</v>
      </c>
      <c r="D14" t="s">
        <v>207</v>
      </c>
      <c r="E14" t="s">
        <v>208</v>
      </c>
      <c r="F14" t="s">
        <v>209</v>
      </c>
      <c r="G14" t="s">
        <v>102</v>
      </c>
      <c r="H14" s="78">
        <v>0</v>
      </c>
      <c r="I14" s="78">
        <v>0</v>
      </c>
      <c r="J14" s="77">
        <v>1531.85437</v>
      </c>
      <c r="K14" s="78">
        <f t="shared" si="0"/>
        <v>7.5803946132941549E-3</v>
      </c>
      <c r="L14" s="78">
        <f>J14/'סכום נכסי הקרן'!$C$42</f>
        <v>7.909951544147431E-4</v>
      </c>
    </row>
    <row r="15" spans="2:13">
      <c r="B15" t="s">
        <v>210</v>
      </c>
      <c r="C15" t="s">
        <v>211</v>
      </c>
      <c r="D15" t="s">
        <v>212</v>
      </c>
      <c r="E15" t="s">
        <v>208</v>
      </c>
      <c r="F15" t="s">
        <v>209</v>
      </c>
      <c r="G15" t="s">
        <v>102</v>
      </c>
      <c r="H15" s="78">
        <v>0</v>
      </c>
      <c r="I15" s="78">
        <v>0</v>
      </c>
      <c r="J15" s="77">
        <f>100918.5698+10821.11903</f>
        <v>111739.68883</v>
      </c>
      <c r="K15" s="78">
        <f t="shared" si="0"/>
        <v>0.55294481765789327</v>
      </c>
      <c r="L15" s="78">
        <f>J15/'סכום נכסי הקרן'!$C$42</f>
        <v>5.7698404072406173E-2</v>
      </c>
    </row>
    <row r="16" spans="2:13">
      <c r="B16" s="79" t="s">
        <v>213</v>
      </c>
      <c r="D16" s="16"/>
      <c r="I16" s="80">
        <v>0</v>
      </c>
      <c r="J16" s="81">
        <v>81613.029979744999</v>
      </c>
      <c r="K16" s="80">
        <f t="shared" si="0"/>
        <v>0.40386278548989835</v>
      </c>
      <c r="L16" s="80">
        <f>J16/'סכום נכסי הקרן'!$C$42</f>
        <v>4.2142068146519343E-2</v>
      </c>
    </row>
    <row r="17" spans="2:12">
      <c r="B17" t="s">
        <v>214</v>
      </c>
      <c r="C17" t="s">
        <v>215</v>
      </c>
      <c r="D17" t="s">
        <v>207</v>
      </c>
      <c r="E17" t="s">
        <v>208</v>
      </c>
      <c r="F17" t="s">
        <v>209</v>
      </c>
      <c r="G17" t="s">
        <v>110</v>
      </c>
      <c r="H17" s="78">
        <v>0</v>
      </c>
      <c r="I17" s="78">
        <v>0</v>
      </c>
      <c r="J17" s="77">
        <v>0.41939608499999997</v>
      </c>
      <c r="K17" s="78">
        <f t="shared" si="0"/>
        <v>2.0753851579054849E-6</v>
      </c>
      <c r="L17" s="78">
        <f>J17/'סכום נכסי הקרן'!$C$42</f>
        <v>2.1656123291635986E-7</v>
      </c>
    </row>
    <row r="18" spans="2:12">
      <c r="B18" t="s">
        <v>216</v>
      </c>
      <c r="C18" t="s">
        <v>217</v>
      </c>
      <c r="D18" t="s">
        <v>212</v>
      </c>
      <c r="E18" t="s">
        <v>208</v>
      </c>
      <c r="F18" t="s">
        <v>209</v>
      </c>
      <c r="G18" t="s">
        <v>110</v>
      </c>
      <c r="H18" s="78">
        <v>0</v>
      </c>
      <c r="I18" s="78">
        <v>0</v>
      </c>
      <c r="J18" s="77">
        <v>7267.1604431129999</v>
      </c>
      <c r="K18" s="78">
        <f t="shared" si="0"/>
        <v>3.5961606374448084E-2</v>
      </c>
      <c r="L18" s="78">
        <f>J18/'סכום נכסי הקרן'!$C$42</f>
        <v>3.7525033772347958E-3</v>
      </c>
    </row>
    <row r="19" spans="2:12">
      <c r="B19" t="s">
        <v>218</v>
      </c>
      <c r="C19" t="s">
        <v>219</v>
      </c>
      <c r="D19" t="s">
        <v>220</v>
      </c>
      <c r="E19" t="s">
        <v>208</v>
      </c>
      <c r="F19" t="s">
        <v>209</v>
      </c>
      <c r="G19" t="s">
        <v>106</v>
      </c>
      <c r="H19" s="78">
        <v>0</v>
      </c>
      <c r="I19" s="78">
        <v>0</v>
      </c>
      <c r="J19" s="77">
        <v>353.45656930000001</v>
      </c>
      <c r="K19" s="78">
        <f t="shared" si="0"/>
        <v>1.7490828935358602E-3</v>
      </c>
      <c r="L19" s="78">
        <f>J19/'סכום נכסי הקרן'!$C$42</f>
        <v>1.8251241050567938E-4</v>
      </c>
    </row>
    <row r="20" spans="2:12">
      <c r="B20" t="s">
        <v>221</v>
      </c>
      <c r="C20" t="s">
        <v>222</v>
      </c>
      <c r="D20" t="s">
        <v>207</v>
      </c>
      <c r="E20" t="s">
        <v>208</v>
      </c>
      <c r="F20" t="s">
        <v>209</v>
      </c>
      <c r="G20" t="s">
        <v>106</v>
      </c>
      <c r="H20" s="78">
        <v>0</v>
      </c>
      <c r="I20" s="78">
        <v>0</v>
      </c>
      <c r="J20" s="77">
        <v>1923.5739372</v>
      </c>
      <c r="K20" s="78">
        <f t="shared" si="0"/>
        <v>9.5188222832330392E-3</v>
      </c>
      <c r="L20" s="78">
        <f>J20/'סכום נכסי הקרן'!$C$42</f>
        <v>9.9326521716531667E-4</v>
      </c>
    </row>
    <row r="21" spans="2:12">
      <c r="B21" t="s">
        <v>223</v>
      </c>
      <c r="C21" t="s">
        <v>224</v>
      </c>
      <c r="D21" t="s">
        <v>212</v>
      </c>
      <c r="E21" t="s">
        <v>208</v>
      </c>
      <c r="F21" t="s">
        <v>209</v>
      </c>
      <c r="G21" t="s">
        <v>106</v>
      </c>
      <c r="H21" s="78">
        <v>0</v>
      </c>
      <c r="I21" s="78">
        <v>0</v>
      </c>
      <c r="J21" s="77">
        <v>70869.829197300001</v>
      </c>
      <c r="K21" s="78">
        <f t="shared" si="0"/>
        <v>0.35069996339945142</v>
      </c>
      <c r="L21" s="78">
        <f>J21/'סכום נכסי הקרן'!$C$42</f>
        <v>3.6594661076865147E-2</v>
      </c>
    </row>
    <row r="22" spans="2:12">
      <c r="B22" t="s">
        <v>225</v>
      </c>
      <c r="C22" t="s">
        <v>226</v>
      </c>
      <c r="D22" t="s">
        <v>212</v>
      </c>
      <c r="E22" t="s">
        <v>208</v>
      </c>
      <c r="F22" t="s">
        <v>209</v>
      </c>
      <c r="G22" t="s">
        <v>113</v>
      </c>
      <c r="H22" s="78">
        <v>0</v>
      </c>
      <c r="I22" s="78">
        <v>0</v>
      </c>
      <c r="J22" s="77">
        <v>75.206992982000003</v>
      </c>
      <c r="K22" s="78">
        <f t="shared" si="0"/>
        <v>3.7216245594077205E-4</v>
      </c>
      <c r="L22" s="78">
        <f>J22/'סכום נכסי הקרן'!$C$42</f>
        <v>3.8834218312061606E-5</v>
      </c>
    </row>
    <row r="23" spans="2:12">
      <c r="B23" t="s">
        <v>227</v>
      </c>
      <c r="C23" t="s">
        <v>228</v>
      </c>
      <c r="D23" t="s">
        <v>212</v>
      </c>
      <c r="E23" t="s">
        <v>208</v>
      </c>
      <c r="F23" t="s">
        <v>209</v>
      </c>
      <c r="G23" t="s">
        <v>202</v>
      </c>
      <c r="H23" s="78">
        <v>0</v>
      </c>
      <c r="I23" s="78">
        <v>0</v>
      </c>
      <c r="J23" s="77">
        <v>1123.383443765</v>
      </c>
      <c r="K23" s="78">
        <f t="shared" si="0"/>
        <v>5.5590726981312481E-3</v>
      </c>
      <c r="L23" s="78">
        <f>J23/'סכום נכסי הקרן'!$C$42</f>
        <v>5.8007528520342445E-4</v>
      </c>
    </row>
    <row r="24" spans="2:12">
      <c r="B24" s="79" t="s">
        <v>229</v>
      </c>
      <c r="D24" s="16"/>
      <c r="I24" s="80">
        <v>0</v>
      </c>
      <c r="J24" s="81">
        <v>7196.51206</v>
      </c>
      <c r="K24" s="80">
        <f t="shared" si="0"/>
        <v>3.5612002238914149E-2</v>
      </c>
      <c r="L24" s="80">
        <f>J24/'סכום נכסי הקרן'!$C$42</f>
        <v>3.7160230630456479E-3</v>
      </c>
    </row>
    <row r="25" spans="2:12">
      <c r="B25" t="s">
        <v>230</v>
      </c>
      <c r="C25" t="s">
        <v>231</v>
      </c>
      <c r="D25" t="s">
        <v>220</v>
      </c>
      <c r="E25" t="s">
        <v>208</v>
      </c>
      <c r="F25" t="s">
        <v>209</v>
      </c>
      <c r="G25" t="s">
        <v>102</v>
      </c>
      <c r="H25" s="78">
        <v>0</v>
      </c>
      <c r="I25" s="78">
        <v>0</v>
      </c>
      <c r="J25" s="77">
        <v>7192.3908600000004</v>
      </c>
      <c r="K25" s="78">
        <f t="shared" si="0"/>
        <v>3.5591608445031307E-2</v>
      </c>
      <c r="L25" s="78">
        <f>J25/'סכום נכסי הקרן'!$C$42</f>
        <v>3.7138950218334969E-3</v>
      </c>
    </row>
    <row r="26" spans="2:12">
      <c r="B26" t="s">
        <v>232</v>
      </c>
      <c r="C26" t="s">
        <v>233</v>
      </c>
      <c r="D26" t="s">
        <v>207</v>
      </c>
      <c r="E26" t="s">
        <v>208</v>
      </c>
      <c r="F26" t="s">
        <v>209</v>
      </c>
      <c r="G26" t="s">
        <v>102</v>
      </c>
      <c r="H26" s="78">
        <v>0</v>
      </c>
      <c r="I26" s="78">
        <v>0</v>
      </c>
      <c r="J26" s="77">
        <v>4.1212</v>
      </c>
      <c r="K26" s="78">
        <f t="shared" si="0"/>
        <v>2.0393793882840098E-5</v>
      </c>
      <c r="L26" s="78">
        <f>J26/'סכום נכסי הקרן'!$C$42</f>
        <v>2.1280412121512824E-6</v>
      </c>
    </row>
    <row r="27" spans="2:12">
      <c r="B27" s="79" t="s">
        <v>234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235</v>
      </c>
      <c r="C28" t="s">
        <v>235</v>
      </c>
      <c r="D28" s="16"/>
      <c r="E28" t="s">
        <v>235</v>
      </c>
      <c r="G28" t="s">
        <v>235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236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t="s">
        <v>235</v>
      </c>
      <c r="C30" t="s">
        <v>235</v>
      </c>
      <c r="D30" s="16"/>
      <c r="E30" t="s">
        <v>235</v>
      </c>
      <c r="G30" t="s">
        <v>235</v>
      </c>
      <c r="H30" s="78">
        <v>0</v>
      </c>
      <c r="I30" s="78">
        <v>0</v>
      </c>
      <c r="J30" s="77">
        <v>0</v>
      </c>
      <c r="K30" s="78">
        <v>0</v>
      </c>
      <c r="L30" s="78">
        <v>0</v>
      </c>
    </row>
    <row r="31" spans="2:12">
      <c r="B31" s="79" t="s">
        <v>237</v>
      </c>
      <c r="D31" s="16"/>
      <c r="I31" s="80">
        <v>0</v>
      </c>
      <c r="J31" s="81">
        <v>0</v>
      </c>
      <c r="K31" s="80">
        <v>0</v>
      </c>
      <c r="L31" s="80">
        <v>0</v>
      </c>
    </row>
    <row r="32" spans="2:12">
      <c r="B32" t="s">
        <v>235</v>
      </c>
      <c r="C32" t="s">
        <v>235</v>
      </c>
      <c r="D32" s="16"/>
      <c r="E32" t="s">
        <v>235</v>
      </c>
      <c r="G32" t="s">
        <v>235</v>
      </c>
      <c r="H32" s="78">
        <v>0</v>
      </c>
      <c r="I32" s="78">
        <v>0</v>
      </c>
      <c r="J32" s="77">
        <v>0</v>
      </c>
      <c r="K32" s="78">
        <v>0</v>
      </c>
      <c r="L32" s="78">
        <v>0</v>
      </c>
    </row>
    <row r="33" spans="2:12">
      <c r="B33" s="79" t="s">
        <v>238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235</v>
      </c>
      <c r="C34" t="s">
        <v>235</v>
      </c>
      <c r="D34" s="16"/>
      <c r="E34" t="s">
        <v>235</v>
      </c>
      <c r="G34" t="s">
        <v>235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239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s="79" t="s">
        <v>240</v>
      </c>
      <c r="D36" s="16"/>
      <c r="I36" s="80">
        <v>0</v>
      </c>
      <c r="J36" s="81">
        <v>0</v>
      </c>
      <c r="K36" s="80">
        <v>0</v>
      </c>
      <c r="L36" s="80">
        <v>0</v>
      </c>
    </row>
    <row r="37" spans="2:12">
      <c r="B37" t="s">
        <v>235</v>
      </c>
      <c r="C37" t="s">
        <v>235</v>
      </c>
      <c r="D37" s="16"/>
      <c r="E37" t="s">
        <v>235</v>
      </c>
      <c r="G37" t="s">
        <v>235</v>
      </c>
      <c r="H37" s="78">
        <v>0</v>
      </c>
      <c r="I37" s="78">
        <v>0</v>
      </c>
      <c r="J37" s="77">
        <v>0</v>
      </c>
      <c r="K37" s="78">
        <v>0</v>
      </c>
      <c r="L37" s="78">
        <v>0</v>
      </c>
    </row>
    <row r="38" spans="2:12">
      <c r="B38" s="79" t="s">
        <v>238</v>
      </c>
      <c r="D38" s="16"/>
      <c r="I38" s="80">
        <v>0</v>
      </c>
      <c r="J38" s="81">
        <v>0</v>
      </c>
      <c r="K38" s="80">
        <v>0</v>
      </c>
      <c r="L38" s="80">
        <v>0</v>
      </c>
    </row>
    <row r="39" spans="2:12">
      <c r="B39" t="s">
        <v>235</v>
      </c>
      <c r="C39" t="s">
        <v>235</v>
      </c>
      <c r="D39" s="16"/>
      <c r="E39" t="s">
        <v>235</v>
      </c>
      <c r="G39" t="s">
        <v>235</v>
      </c>
      <c r="H39" s="78">
        <v>0</v>
      </c>
      <c r="I39" s="78">
        <v>0</v>
      </c>
      <c r="J39" s="77">
        <v>0</v>
      </c>
      <c r="K39" s="78">
        <v>0</v>
      </c>
      <c r="L39" s="78">
        <v>0</v>
      </c>
    </row>
    <row r="40" spans="2:12">
      <c r="B40" t="s">
        <v>241</v>
      </c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4"/>
    </row>
    <row r="7" spans="2:49" ht="26.25" customHeight="1">
      <c r="B7" s="102" t="s">
        <v>143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-68253125</v>
      </c>
      <c r="H11" s="7"/>
      <c r="I11" s="75">
        <v>11771.776221707634</v>
      </c>
      <c r="J11" s="76">
        <v>1</v>
      </c>
      <c r="K11" s="76">
        <v>6.1000000000000004E-3</v>
      </c>
      <c r="AW11" s="16"/>
    </row>
    <row r="12" spans="2:49">
      <c r="B12" s="79" t="s">
        <v>203</v>
      </c>
      <c r="C12" s="16"/>
      <c r="D12" s="16"/>
      <c r="G12" s="81">
        <v>-68253125</v>
      </c>
      <c r="I12" s="81">
        <v>11771.776221707634</v>
      </c>
      <c r="J12" s="80">
        <v>1</v>
      </c>
      <c r="K12" s="80">
        <v>6.1000000000000004E-3</v>
      </c>
    </row>
    <row r="13" spans="2:49">
      <c r="B13" s="79" t="s">
        <v>837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235</v>
      </c>
      <c r="C14" t="s">
        <v>235</v>
      </c>
      <c r="D14" t="s">
        <v>235</v>
      </c>
      <c r="E14" t="s">
        <v>235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838</v>
      </c>
      <c r="C15" s="16"/>
      <c r="D15" s="16"/>
      <c r="G15" s="81">
        <v>-96875125</v>
      </c>
      <c r="I15" s="81">
        <v>11900.169029688546</v>
      </c>
      <c r="J15" s="80">
        <v>1.0108999999999999</v>
      </c>
      <c r="K15" s="80">
        <v>6.1999999999999998E-3</v>
      </c>
    </row>
    <row r="16" spans="2:49">
      <c r="B16" t="s">
        <v>1025</v>
      </c>
      <c r="C16" t="s">
        <v>1026</v>
      </c>
      <c r="D16" t="s">
        <v>123</v>
      </c>
      <c r="E16" t="s">
        <v>110</v>
      </c>
      <c r="F16" t="s">
        <v>1027</v>
      </c>
      <c r="G16" s="77">
        <v>-1903813</v>
      </c>
      <c r="H16" s="77">
        <v>-11.420090025303116</v>
      </c>
      <c r="I16" s="77">
        <v>217.417158513424</v>
      </c>
      <c r="J16" s="78">
        <v>1.8499999999999999E-2</v>
      </c>
      <c r="K16" s="78">
        <v>1E-4</v>
      </c>
    </row>
    <row r="17" spans="2:11">
      <c r="B17" t="s">
        <v>1028</v>
      </c>
      <c r="C17" t="s">
        <v>1029</v>
      </c>
      <c r="D17" t="s">
        <v>123</v>
      </c>
      <c r="E17" t="s">
        <v>110</v>
      </c>
      <c r="F17" t="s">
        <v>1030</v>
      </c>
      <c r="G17" s="77">
        <v>-20987312</v>
      </c>
      <c r="H17" s="77">
        <v>-22.739841882800093</v>
      </c>
      <c r="I17" s="77">
        <v>4772.4815642499298</v>
      </c>
      <c r="J17" s="78">
        <v>0.40539999999999998</v>
      </c>
      <c r="K17" s="78">
        <v>2.5000000000000001E-3</v>
      </c>
    </row>
    <row r="18" spans="2:11">
      <c r="B18" t="s">
        <v>1031</v>
      </c>
      <c r="C18" t="s">
        <v>1032</v>
      </c>
      <c r="D18" t="s">
        <v>123</v>
      </c>
      <c r="E18" t="s">
        <v>106</v>
      </c>
      <c r="F18" t="s">
        <v>1030</v>
      </c>
      <c r="G18" s="77">
        <v>-56264000</v>
      </c>
      <c r="H18" s="77">
        <v>-11.440096565966959</v>
      </c>
      <c r="I18" s="77">
        <v>6436.6559318756499</v>
      </c>
      <c r="J18" s="78">
        <v>0.54679999999999995</v>
      </c>
      <c r="K18" s="78">
        <v>3.3E-3</v>
      </c>
    </row>
    <row r="19" spans="2:11">
      <c r="B19" t="s">
        <v>1033</v>
      </c>
      <c r="C19" t="s">
        <v>1034</v>
      </c>
      <c r="D19" t="s">
        <v>123</v>
      </c>
      <c r="E19" t="s">
        <v>106</v>
      </c>
      <c r="F19" t="s">
        <v>354</v>
      </c>
      <c r="G19" s="77">
        <v>-6194000</v>
      </c>
      <c r="H19" s="77">
        <v>2.9945871456585569</v>
      </c>
      <c r="I19" s="77">
        <v>-185.48472780209099</v>
      </c>
      <c r="J19" s="78">
        <v>-1.5800000000000002E-2</v>
      </c>
      <c r="K19" s="78">
        <v>-1E-4</v>
      </c>
    </row>
    <row r="20" spans="2:11">
      <c r="B20" t="s">
        <v>1035</v>
      </c>
      <c r="C20" t="s">
        <v>1036</v>
      </c>
      <c r="D20" t="s">
        <v>123</v>
      </c>
      <c r="E20" t="s">
        <v>106</v>
      </c>
      <c r="F20" t="s">
        <v>1037</v>
      </c>
      <c r="G20" s="77">
        <v>-6112000</v>
      </c>
      <c r="H20" s="77">
        <v>-0.41533841975345714</v>
      </c>
      <c r="I20" s="77">
        <v>25.385484215331299</v>
      </c>
      <c r="J20" s="78">
        <v>2.2000000000000001E-3</v>
      </c>
      <c r="K20" s="78">
        <v>0</v>
      </c>
    </row>
    <row r="21" spans="2:11">
      <c r="B21" t="s">
        <v>1038</v>
      </c>
      <c r="C21" t="s">
        <v>1039</v>
      </c>
      <c r="D21" t="s">
        <v>123</v>
      </c>
      <c r="E21" t="s">
        <v>106</v>
      </c>
      <c r="F21" t="s">
        <v>1040</v>
      </c>
      <c r="G21" s="77">
        <v>-5414000</v>
      </c>
      <c r="H21" s="77">
        <v>-11.705090850319579</v>
      </c>
      <c r="I21" s="77">
        <v>633.71361863630204</v>
      </c>
      <c r="J21" s="78">
        <v>5.3800000000000001E-2</v>
      </c>
      <c r="K21" s="78">
        <v>2.9999999999999997E-4</v>
      </c>
    </row>
    <row r="22" spans="2:11">
      <c r="B22" s="79" t="s">
        <v>1024</v>
      </c>
      <c r="C22" s="16"/>
      <c r="D22" s="16"/>
      <c r="G22" s="81">
        <v>0</v>
      </c>
      <c r="I22" s="81">
        <v>0</v>
      </c>
      <c r="J22" s="80">
        <v>0</v>
      </c>
      <c r="K22" s="80">
        <v>0</v>
      </c>
    </row>
    <row r="23" spans="2:11">
      <c r="B23" t="s">
        <v>235</v>
      </c>
      <c r="C23" t="s">
        <v>235</v>
      </c>
      <c r="D23" t="s">
        <v>235</v>
      </c>
      <c r="E23" t="s">
        <v>235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</row>
    <row r="24" spans="2:11">
      <c r="B24" s="79" t="s">
        <v>839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235</v>
      </c>
      <c r="C25" t="s">
        <v>235</v>
      </c>
      <c r="D25" t="s">
        <v>235</v>
      </c>
      <c r="E25" t="s">
        <v>235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507</v>
      </c>
      <c r="C26" s="16"/>
      <c r="D26" s="16"/>
      <c r="G26" s="81">
        <v>28622000</v>
      </c>
      <c r="I26" s="81">
        <v>-128.39280798091201</v>
      </c>
      <c r="J26" s="80">
        <v>-1.09E-2</v>
      </c>
      <c r="K26" s="80">
        <v>-1E-4</v>
      </c>
    </row>
    <row r="27" spans="2:11">
      <c r="B27" t="s">
        <v>1041</v>
      </c>
      <c r="C27" t="s">
        <v>1042</v>
      </c>
      <c r="D27" t="s">
        <v>123</v>
      </c>
      <c r="E27" t="s">
        <v>102</v>
      </c>
      <c r="F27" t="s">
        <v>1043</v>
      </c>
      <c r="G27" s="77">
        <v>28622000</v>
      </c>
      <c r="H27" s="77">
        <v>-0.44858083984666342</v>
      </c>
      <c r="I27" s="77">
        <v>-128.39280798091201</v>
      </c>
      <c r="J27" s="78">
        <v>-1.09E-2</v>
      </c>
      <c r="K27" s="78">
        <v>-1E-4</v>
      </c>
    </row>
    <row r="28" spans="2:11">
      <c r="B28" s="79" t="s">
        <v>239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s="79" t="s">
        <v>837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t="s">
        <v>235</v>
      </c>
      <c r="C30" t="s">
        <v>235</v>
      </c>
      <c r="D30" t="s">
        <v>235</v>
      </c>
      <c r="E30" t="s">
        <v>235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</row>
    <row r="31" spans="2:11">
      <c r="B31" s="79" t="s">
        <v>842</v>
      </c>
      <c r="C31" s="16"/>
      <c r="D31" s="16"/>
      <c r="G31" s="81">
        <v>0</v>
      </c>
      <c r="I31" s="81">
        <v>0</v>
      </c>
      <c r="J31" s="80">
        <v>0</v>
      </c>
      <c r="K31" s="80">
        <v>0</v>
      </c>
    </row>
    <row r="32" spans="2:11">
      <c r="B32" t="s">
        <v>235</v>
      </c>
      <c r="C32" t="s">
        <v>235</v>
      </c>
      <c r="D32" t="s">
        <v>235</v>
      </c>
      <c r="E32" t="s">
        <v>235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</row>
    <row r="33" spans="2:11">
      <c r="B33" s="79" t="s">
        <v>839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235</v>
      </c>
      <c r="C34" t="s">
        <v>235</v>
      </c>
      <c r="D34" t="s">
        <v>235</v>
      </c>
      <c r="E34" t="s">
        <v>235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507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235</v>
      </c>
      <c r="C36" t="s">
        <v>235</v>
      </c>
      <c r="D36" t="s">
        <v>235</v>
      </c>
      <c r="E36" t="s">
        <v>235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t="s">
        <v>241</v>
      </c>
      <c r="C37" s="16"/>
      <c r="D37" s="16"/>
    </row>
    <row r="38" spans="2:11">
      <c r="B38" t="s">
        <v>297</v>
      </c>
      <c r="C38" s="16"/>
      <c r="D38" s="16"/>
    </row>
    <row r="39" spans="2:11">
      <c r="B39" t="s">
        <v>298</v>
      </c>
      <c r="C39" s="16"/>
      <c r="D39" s="16"/>
    </row>
    <row r="40" spans="2:11">
      <c r="B40" t="s">
        <v>299</v>
      </c>
      <c r="C40" s="16"/>
      <c r="D40" s="16"/>
    </row>
    <row r="41" spans="2:11"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2" t="s">
        <v>136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4"/>
    </row>
    <row r="7" spans="2:78" ht="26.25" customHeight="1">
      <c r="B7" s="102" t="s">
        <v>145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4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203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858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235</v>
      </c>
      <c r="C14" t="s">
        <v>235</v>
      </c>
      <c r="D14" s="16"/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859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235</v>
      </c>
      <c r="C16" t="s">
        <v>235</v>
      </c>
      <c r="D16" s="16"/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860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861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235</v>
      </c>
      <c r="C19" t="s">
        <v>235</v>
      </c>
      <c r="D19" s="16"/>
      <c r="E19" t="s">
        <v>235</v>
      </c>
      <c r="H19" s="77">
        <v>0</v>
      </c>
      <c r="I19" t="s">
        <v>235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862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235</v>
      </c>
      <c r="C21" t="s">
        <v>235</v>
      </c>
      <c r="D21" s="16"/>
      <c r="E21" t="s">
        <v>235</v>
      </c>
      <c r="H21" s="77">
        <v>0</v>
      </c>
      <c r="I21" t="s">
        <v>235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863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235</v>
      </c>
      <c r="C23" t="s">
        <v>235</v>
      </c>
      <c r="D23" s="16"/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864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235</v>
      </c>
      <c r="C25" t="s">
        <v>235</v>
      </c>
      <c r="D25" s="16"/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239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858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235</v>
      </c>
      <c r="C28" t="s">
        <v>235</v>
      </c>
      <c r="D28" s="16"/>
      <c r="E28" t="s">
        <v>235</v>
      </c>
      <c r="H28" s="77">
        <v>0</v>
      </c>
      <c r="I28" t="s">
        <v>235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859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235</v>
      </c>
      <c r="C30" t="s">
        <v>235</v>
      </c>
      <c r="D30" s="16"/>
      <c r="E30" t="s">
        <v>235</v>
      </c>
      <c r="H30" s="77">
        <v>0</v>
      </c>
      <c r="I30" t="s">
        <v>235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860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861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235</v>
      </c>
      <c r="C33" t="s">
        <v>235</v>
      </c>
      <c r="D33" s="16"/>
      <c r="E33" t="s">
        <v>235</v>
      </c>
      <c r="H33" s="77">
        <v>0</v>
      </c>
      <c r="I33" t="s">
        <v>235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862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235</v>
      </c>
      <c r="C35" t="s">
        <v>235</v>
      </c>
      <c r="D35" s="16"/>
      <c r="E35" t="s">
        <v>235</v>
      </c>
      <c r="H35" s="77">
        <v>0</v>
      </c>
      <c r="I35" t="s">
        <v>235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863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864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235</v>
      </c>
      <c r="C39" t="s">
        <v>235</v>
      </c>
      <c r="D39" s="16"/>
      <c r="E39" t="s">
        <v>235</v>
      </c>
      <c r="H39" s="77">
        <v>0</v>
      </c>
      <c r="I39" t="s">
        <v>235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241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8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2" t="s">
        <v>146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4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1.66</v>
      </c>
      <c r="J11" s="18"/>
      <c r="K11" s="18"/>
      <c r="L11" s="18"/>
      <c r="M11" s="76">
        <v>3.2399999999999998E-2</v>
      </c>
      <c r="N11" s="75">
        <v>23509697.710000001</v>
      </c>
      <c r="O11" s="7"/>
      <c r="P11" s="75">
        <v>26745.779028858855</v>
      </c>
      <c r="Q11" s="76">
        <v>1</v>
      </c>
      <c r="R11" s="76">
        <v>1.3899999999999999E-2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203</v>
      </c>
      <c r="I12" s="81">
        <v>1.66</v>
      </c>
      <c r="M12" s="80">
        <v>3.2399999999999998E-2</v>
      </c>
      <c r="N12" s="81">
        <v>23509697.710000001</v>
      </c>
      <c r="P12" s="81">
        <v>26745.779028858855</v>
      </c>
      <c r="Q12" s="80">
        <v>1</v>
      </c>
      <c r="R12" s="80">
        <v>1.3899999999999999E-2</v>
      </c>
    </row>
    <row r="13" spans="2:60">
      <c r="B13" s="79" t="s">
        <v>1044</v>
      </c>
      <c r="I13" s="81">
        <v>19.54</v>
      </c>
      <c r="M13" s="80">
        <v>0</v>
      </c>
      <c r="N13" s="81">
        <v>453464.73</v>
      </c>
      <c r="P13" s="81">
        <v>481.11280329833579</v>
      </c>
      <c r="Q13" s="80">
        <v>1.7999999999999999E-2</v>
      </c>
      <c r="R13" s="80">
        <v>2.0000000000000001E-4</v>
      </c>
    </row>
    <row r="14" spans="2:60">
      <c r="B14" t="s">
        <v>1045</v>
      </c>
      <c r="C14" t="s">
        <v>1046</v>
      </c>
      <c r="D14" t="s">
        <v>1047</v>
      </c>
      <c r="F14" t="s">
        <v>1048</v>
      </c>
      <c r="G14" t="s">
        <v>1049</v>
      </c>
      <c r="H14" t="s">
        <v>1050</v>
      </c>
      <c r="I14" s="77">
        <v>19.670000000000002</v>
      </c>
      <c r="J14" t="s">
        <v>1051</v>
      </c>
      <c r="K14" t="s">
        <v>102</v>
      </c>
      <c r="L14" s="78">
        <v>0</v>
      </c>
      <c r="M14" s="78">
        <v>0</v>
      </c>
      <c r="N14" s="77">
        <v>443550.74</v>
      </c>
      <c r="O14" s="77">
        <v>106.32155700000004</v>
      </c>
      <c r="P14" s="77">
        <v>471.59005285302197</v>
      </c>
      <c r="Q14" s="78">
        <v>1.7600000000000001E-2</v>
      </c>
      <c r="R14" s="78">
        <v>2.0000000000000001E-4</v>
      </c>
    </row>
    <row r="15" spans="2:60">
      <c r="B15" t="s">
        <v>1052</v>
      </c>
      <c r="C15" t="s">
        <v>1046</v>
      </c>
      <c r="D15" t="s">
        <v>1053</v>
      </c>
      <c r="F15" t="s">
        <v>1048</v>
      </c>
      <c r="G15" t="s">
        <v>1049</v>
      </c>
      <c r="H15" t="s">
        <v>1050</v>
      </c>
      <c r="I15" s="77">
        <v>13.31</v>
      </c>
      <c r="J15" t="s">
        <v>1051</v>
      </c>
      <c r="K15" t="s">
        <v>102</v>
      </c>
      <c r="L15" s="78">
        <v>0</v>
      </c>
      <c r="M15" s="78">
        <v>0</v>
      </c>
      <c r="N15" s="77">
        <v>9913.99</v>
      </c>
      <c r="O15" s="77">
        <v>96.053662000000003</v>
      </c>
      <c r="P15" s="77">
        <v>9.5227504453138003</v>
      </c>
      <c r="Q15" s="78">
        <v>4.0000000000000002E-4</v>
      </c>
      <c r="R15" s="78">
        <v>0</v>
      </c>
    </row>
    <row r="16" spans="2:60">
      <c r="B16" s="79" t="s">
        <v>1054</v>
      </c>
      <c r="I16" s="81">
        <v>0</v>
      </c>
      <c r="M16" s="80">
        <v>0</v>
      </c>
      <c r="N16" s="81">
        <v>0</v>
      </c>
      <c r="P16" s="81">
        <v>0</v>
      </c>
      <c r="Q16" s="80">
        <v>0</v>
      </c>
      <c r="R16" s="80">
        <v>0</v>
      </c>
    </row>
    <row r="17" spans="2:18">
      <c r="B17" t="s">
        <v>235</v>
      </c>
      <c r="D17" t="s">
        <v>235</v>
      </c>
      <c r="F17" t="s">
        <v>235</v>
      </c>
      <c r="I17" s="77">
        <v>0</v>
      </c>
      <c r="J17" t="s">
        <v>235</v>
      </c>
      <c r="K17" t="s">
        <v>235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</row>
    <row r="18" spans="2:18">
      <c r="B18" s="79" t="s">
        <v>1055</v>
      </c>
      <c r="I18" s="81">
        <v>0</v>
      </c>
      <c r="M18" s="80">
        <v>0</v>
      </c>
      <c r="N18" s="81">
        <v>0</v>
      </c>
      <c r="P18" s="81">
        <v>0</v>
      </c>
      <c r="Q18" s="80">
        <v>0</v>
      </c>
      <c r="R18" s="80">
        <v>0</v>
      </c>
    </row>
    <row r="19" spans="2:18">
      <c r="B19" t="s">
        <v>235</v>
      </c>
      <c r="D19" t="s">
        <v>235</v>
      </c>
      <c r="F19" t="s">
        <v>235</v>
      </c>
      <c r="I19" s="77">
        <v>0</v>
      </c>
      <c r="J19" t="s">
        <v>235</v>
      </c>
      <c r="K19" t="s">
        <v>235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</row>
    <row r="20" spans="2:18">
      <c r="B20" s="79" t="s">
        <v>1056</v>
      </c>
      <c r="I20" s="81">
        <v>0.96</v>
      </c>
      <c r="M20" s="80">
        <v>4.02E-2</v>
      </c>
      <c r="N20" s="81">
        <v>15552232.98</v>
      </c>
      <c r="P20" s="81">
        <v>18184.35902556052</v>
      </c>
      <c r="Q20" s="80">
        <v>0.67989999999999995</v>
      </c>
      <c r="R20" s="80">
        <v>9.4000000000000004E-3</v>
      </c>
    </row>
    <row r="21" spans="2:18">
      <c r="B21" t="s">
        <v>1057</v>
      </c>
      <c r="C21" t="s">
        <v>1046</v>
      </c>
      <c r="D21" t="s">
        <v>1058</v>
      </c>
      <c r="E21" t="s">
        <v>923</v>
      </c>
      <c r="F21" t="s">
        <v>1059</v>
      </c>
      <c r="G21" t="s">
        <v>473</v>
      </c>
      <c r="H21" t="s">
        <v>1050</v>
      </c>
      <c r="J21" t="s">
        <v>612</v>
      </c>
      <c r="K21" t="s">
        <v>102</v>
      </c>
      <c r="L21" s="78">
        <v>0</v>
      </c>
      <c r="M21" s="78">
        <v>0</v>
      </c>
      <c r="N21" s="77">
        <v>975943</v>
      </c>
      <c r="O21" s="77">
        <v>340.392157</v>
      </c>
      <c r="P21" s="77">
        <v>3322.0334287905098</v>
      </c>
      <c r="Q21" s="78">
        <v>0.1242</v>
      </c>
      <c r="R21" s="78">
        <v>1.6999999999999999E-3</v>
      </c>
    </row>
    <row r="22" spans="2:18">
      <c r="B22" t="s">
        <v>1060</v>
      </c>
      <c r="C22" t="s">
        <v>1046</v>
      </c>
      <c r="D22" t="s">
        <v>1061</v>
      </c>
      <c r="E22" t="s">
        <v>923</v>
      </c>
      <c r="F22" t="s">
        <v>1059</v>
      </c>
      <c r="G22" t="s">
        <v>1062</v>
      </c>
      <c r="H22" t="s">
        <v>1050</v>
      </c>
      <c r="I22" s="77">
        <v>1.19</v>
      </c>
      <c r="J22" t="s">
        <v>612</v>
      </c>
      <c r="K22" t="s">
        <v>102</v>
      </c>
      <c r="L22" s="78">
        <v>7.0000000000000007E-2</v>
      </c>
      <c r="M22" s="78">
        <v>5.9900000000000002E-2</v>
      </c>
      <c r="N22" s="77">
        <v>6312540.7000000002</v>
      </c>
      <c r="O22" s="77">
        <v>102.51697299999998</v>
      </c>
      <c r="P22" s="77">
        <v>6471.4256450330104</v>
      </c>
      <c r="Q22" s="78">
        <v>0.24199999999999999</v>
      </c>
      <c r="R22" s="78">
        <v>3.3999999999999998E-3</v>
      </c>
    </row>
    <row r="23" spans="2:18">
      <c r="B23" t="s">
        <v>1063</v>
      </c>
      <c r="C23" t="s">
        <v>1046</v>
      </c>
      <c r="D23" t="s">
        <v>1064</v>
      </c>
      <c r="E23" t="s">
        <v>1065</v>
      </c>
      <c r="F23" t="s">
        <v>235</v>
      </c>
      <c r="G23" t="s">
        <v>1066</v>
      </c>
      <c r="H23" t="s">
        <v>826</v>
      </c>
      <c r="I23" s="77">
        <v>0.33</v>
      </c>
      <c r="J23" t="s">
        <v>412</v>
      </c>
      <c r="K23" t="s">
        <v>102</v>
      </c>
      <c r="L23" s="78">
        <v>7.0000000000000007E-2</v>
      </c>
      <c r="M23" s="78">
        <v>3.73E-2</v>
      </c>
      <c r="N23" s="77">
        <v>6005562.1699999999</v>
      </c>
      <c r="O23" s="77">
        <v>101.76</v>
      </c>
      <c r="P23" s="77">
        <v>6111.2600641919998</v>
      </c>
      <c r="Q23" s="78">
        <v>0.22850000000000001</v>
      </c>
      <c r="R23" s="78">
        <v>3.2000000000000002E-3</v>
      </c>
    </row>
    <row r="24" spans="2:18">
      <c r="B24" t="s">
        <v>1067</v>
      </c>
      <c r="C24" t="s">
        <v>1046</v>
      </c>
      <c r="D24" t="s">
        <v>1068</v>
      </c>
      <c r="E24" t="s">
        <v>918</v>
      </c>
      <c r="F24" t="s">
        <v>235</v>
      </c>
      <c r="G24" t="s">
        <v>1069</v>
      </c>
      <c r="H24" t="s">
        <v>826</v>
      </c>
      <c r="I24" s="77">
        <v>3.39</v>
      </c>
      <c r="J24" t="s">
        <v>313</v>
      </c>
      <c r="K24" t="s">
        <v>102</v>
      </c>
      <c r="L24" s="78">
        <v>5.2999999999999999E-2</v>
      </c>
      <c r="M24" s="78">
        <v>5.11E-2</v>
      </c>
      <c r="N24" s="77">
        <v>2258187.11</v>
      </c>
      <c r="O24" s="77">
        <v>100.95</v>
      </c>
      <c r="P24" s="77">
        <v>2279.639887545</v>
      </c>
      <c r="Q24" s="78">
        <v>8.5199999999999998E-2</v>
      </c>
      <c r="R24" s="78">
        <v>1.1999999999999999E-3</v>
      </c>
    </row>
    <row r="25" spans="2:18">
      <c r="B25" s="79" t="s">
        <v>1070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235</v>
      </c>
      <c r="D26" t="s">
        <v>235</v>
      </c>
      <c r="F26" t="s">
        <v>235</v>
      </c>
      <c r="I26" s="77">
        <v>0</v>
      </c>
      <c r="J26" t="s">
        <v>235</v>
      </c>
      <c r="K26" t="s">
        <v>235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1071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s="79" t="s">
        <v>1072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235</v>
      </c>
      <c r="D29" t="s">
        <v>235</v>
      </c>
      <c r="F29" t="s">
        <v>235</v>
      </c>
      <c r="I29" s="77">
        <v>0</v>
      </c>
      <c r="J29" t="s">
        <v>235</v>
      </c>
      <c r="K29" t="s">
        <v>235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1073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235</v>
      </c>
      <c r="D31" t="s">
        <v>235</v>
      </c>
      <c r="F31" t="s">
        <v>235</v>
      </c>
      <c r="I31" s="77">
        <v>0</v>
      </c>
      <c r="J31" t="s">
        <v>235</v>
      </c>
      <c r="K31" t="s">
        <v>235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1074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t="s">
        <v>235</v>
      </c>
      <c r="D33" t="s">
        <v>235</v>
      </c>
      <c r="F33" t="s">
        <v>235</v>
      </c>
      <c r="I33" s="77">
        <v>0</v>
      </c>
      <c r="J33" t="s">
        <v>235</v>
      </c>
      <c r="K33" t="s">
        <v>235</v>
      </c>
      <c r="L33" s="78">
        <v>0</v>
      </c>
      <c r="M33" s="78">
        <v>0</v>
      </c>
      <c r="N33" s="77">
        <v>0</v>
      </c>
      <c r="O33" s="77">
        <v>0</v>
      </c>
      <c r="P33" s="77">
        <v>0</v>
      </c>
      <c r="Q33" s="78">
        <v>0</v>
      </c>
      <c r="R33" s="78">
        <v>0</v>
      </c>
    </row>
    <row r="34" spans="2:18">
      <c r="B34" s="79" t="s">
        <v>1075</v>
      </c>
      <c r="I34" s="81">
        <v>2.1800000000000002</v>
      </c>
      <c r="M34" s="80">
        <v>1.6799999999999999E-2</v>
      </c>
      <c r="N34" s="81">
        <v>7504000</v>
      </c>
      <c r="P34" s="81">
        <v>8080.3072000000002</v>
      </c>
      <c r="Q34" s="80">
        <v>0.30209999999999998</v>
      </c>
      <c r="R34" s="80">
        <v>4.1999999999999997E-3</v>
      </c>
    </row>
    <row r="35" spans="2:18">
      <c r="B35" t="s">
        <v>1076</v>
      </c>
      <c r="C35" t="s">
        <v>1046</v>
      </c>
      <c r="D35" t="s">
        <v>1077</v>
      </c>
      <c r="E35" t="s">
        <v>1078</v>
      </c>
      <c r="F35" t="s">
        <v>395</v>
      </c>
      <c r="G35" t="s">
        <v>1079</v>
      </c>
      <c r="H35" t="s">
        <v>150</v>
      </c>
      <c r="I35" s="77">
        <v>2.1800000000000002</v>
      </c>
      <c r="J35" t="s">
        <v>424</v>
      </c>
      <c r="K35" t="s">
        <v>102</v>
      </c>
      <c r="L35" s="78">
        <v>5.1799999999999999E-2</v>
      </c>
      <c r="M35" s="78">
        <v>1.6799999999999999E-2</v>
      </c>
      <c r="N35" s="77">
        <v>7504000</v>
      </c>
      <c r="O35" s="77">
        <v>107.68</v>
      </c>
      <c r="P35" s="77">
        <v>8080.3072000000002</v>
      </c>
      <c r="Q35" s="78">
        <v>0.30209999999999998</v>
      </c>
      <c r="R35" s="78">
        <v>4.1999999999999997E-3</v>
      </c>
    </row>
    <row r="36" spans="2:18">
      <c r="B36" s="79" t="s">
        <v>239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s="79" t="s">
        <v>1080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235</v>
      </c>
      <c r="D38" t="s">
        <v>235</v>
      </c>
      <c r="F38" t="s">
        <v>235</v>
      </c>
      <c r="I38" s="77">
        <v>0</v>
      </c>
      <c r="J38" t="s">
        <v>235</v>
      </c>
      <c r="K38" t="s">
        <v>235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1055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235</v>
      </c>
      <c r="D40" t="s">
        <v>235</v>
      </c>
      <c r="F40" t="s">
        <v>235</v>
      </c>
      <c r="I40" s="77">
        <v>0</v>
      </c>
      <c r="J40" t="s">
        <v>235</v>
      </c>
      <c r="K40" t="s">
        <v>235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s="79" t="s">
        <v>1056</v>
      </c>
      <c r="I41" s="81">
        <v>0</v>
      </c>
      <c r="M41" s="80">
        <v>0</v>
      </c>
      <c r="N41" s="81">
        <v>0</v>
      </c>
      <c r="P41" s="81">
        <v>0</v>
      </c>
      <c r="Q41" s="80">
        <v>0</v>
      </c>
      <c r="R41" s="80">
        <v>0</v>
      </c>
    </row>
    <row r="42" spans="2:18">
      <c r="B42" t="s">
        <v>235</v>
      </c>
      <c r="D42" t="s">
        <v>235</v>
      </c>
      <c r="F42" t="s">
        <v>235</v>
      </c>
      <c r="I42" s="77">
        <v>0</v>
      </c>
      <c r="J42" t="s">
        <v>235</v>
      </c>
      <c r="K42" t="s">
        <v>235</v>
      </c>
      <c r="L42" s="78">
        <v>0</v>
      </c>
      <c r="M42" s="78">
        <v>0</v>
      </c>
      <c r="N42" s="77">
        <v>0</v>
      </c>
      <c r="O42" s="77">
        <v>0</v>
      </c>
      <c r="P42" s="77">
        <v>0</v>
      </c>
      <c r="Q42" s="78">
        <v>0</v>
      </c>
      <c r="R42" s="78">
        <v>0</v>
      </c>
    </row>
    <row r="43" spans="2:18">
      <c r="B43" s="79" t="s">
        <v>1075</v>
      </c>
      <c r="I43" s="81">
        <v>0</v>
      </c>
      <c r="M43" s="80">
        <v>0</v>
      </c>
      <c r="N43" s="81">
        <v>0</v>
      </c>
      <c r="P43" s="81">
        <v>0</v>
      </c>
      <c r="Q43" s="80">
        <v>0</v>
      </c>
      <c r="R43" s="80">
        <v>0</v>
      </c>
    </row>
    <row r="44" spans="2:18">
      <c r="B44" t="s">
        <v>235</v>
      </c>
      <c r="D44" t="s">
        <v>235</v>
      </c>
      <c r="F44" t="s">
        <v>235</v>
      </c>
      <c r="I44" s="77">
        <v>0</v>
      </c>
      <c r="J44" t="s">
        <v>235</v>
      </c>
      <c r="K44" t="s">
        <v>235</v>
      </c>
      <c r="L44" s="78">
        <v>0</v>
      </c>
      <c r="M44" s="78">
        <v>0</v>
      </c>
      <c r="N44" s="77">
        <v>0</v>
      </c>
      <c r="O44" s="77">
        <v>0</v>
      </c>
      <c r="P44" s="77">
        <v>0</v>
      </c>
      <c r="Q44" s="78">
        <v>0</v>
      </c>
      <c r="R44" s="78">
        <v>0</v>
      </c>
    </row>
    <row r="45" spans="2:18">
      <c r="B45" t="s">
        <v>241</v>
      </c>
    </row>
    <row r="46" spans="2:18">
      <c r="B46" t="s">
        <v>297</v>
      </c>
    </row>
    <row r="47" spans="2:18">
      <c r="B47" t="s">
        <v>298</v>
      </c>
    </row>
    <row r="48" spans="2:18">
      <c r="B48" t="s">
        <v>299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2" t="s">
        <v>153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203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870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235</v>
      </c>
      <c r="C14" t="s">
        <v>235</v>
      </c>
      <c r="E14" t="s">
        <v>235</v>
      </c>
      <c r="G14" s="77">
        <v>0</v>
      </c>
      <c r="H14" t="s">
        <v>235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871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235</v>
      </c>
      <c r="C16" t="s">
        <v>235</v>
      </c>
      <c r="E16" t="s">
        <v>235</v>
      </c>
      <c r="G16" s="77">
        <v>0</v>
      </c>
      <c r="H16" t="s">
        <v>235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1081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235</v>
      </c>
      <c r="C18" t="s">
        <v>235</v>
      </c>
      <c r="E18" t="s">
        <v>235</v>
      </c>
      <c r="G18" s="77">
        <v>0</v>
      </c>
      <c r="H18" t="s">
        <v>235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1082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235</v>
      </c>
      <c r="C20" t="s">
        <v>235</v>
      </c>
      <c r="E20" t="s">
        <v>235</v>
      </c>
      <c r="G20" s="77">
        <v>0</v>
      </c>
      <c r="H20" t="s">
        <v>235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507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235</v>
      </c>
      <c r="C22" t="s">
        <v>235</v>
      </c>
      <c r="E22" t="s">
        <v>235</v>
      </c>
      <c r="G22" s="77">
        <v>0</v>
      </c>
      <c r="H22" t="s">
        <v>235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239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235</v>
      </c>
      <c r="C24" t="s">
        <v>235</v>
      </c>
      <c r="E24" t="s">
        <v>235</v>
      </c>
      <c r="G24" s="77">
        <v>0</v>
      </c>
      <c r="H24" t="s">
        <v>235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241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3"/>
  <sheetViews>
    <sheetView rightToLeft="1" workbookViewId="0">
      <selection activeCell="B25" sqref="B2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2" t="s">
        <v>156</v>
      </c>
      <c r="C7" s="103"/>
      <c r="D7" s="103"/>
      <c r="E7" s="103"/>
      <c r="F7" s="103"/>
      <c r="G7" s="103"/>
      <c r="H7" s="103"/>
      <c r="I7" s="103"/>
      <c r="J7" s="104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f>G12</f>
        <v>80710.836443701599</v>
      </c>
      <c r="H11" s="76">
        <f>G11/$G$11</f>
        <v>1</v>
      </c>
      <c r="I11" s="76">
        <f>G11/'סכום נכסי הקרן'!$C$42</f>
        <v>4.1676207468552523E-2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203</v>
      </c>
      <c r="E12" s="80">
        <v>0</v>
      </c>
      <c r="F12" s="19"/>
      <c r="G12" s="81">
        <f>G13</f>
        <v>80710.836443701599</v>
      </c>
      <c r="H12" s="80">
        <f t="shared" ref="H12:H17" si="0">G12/$G$11</f>
        <v>1</v>
      </c>
      <c r="I12" s="80">
        <f>G12/'סכום נכסי הקרן'!$C$42</f>
        <v>4.1676207468552523E-2</v>
      </c>
    </row>
    <row r="13" spans="2:55">
      <c r="B13" s="79" t="s">
        <v>1083</v>
      </c>
      <c r="E13" s="80">
        <v>0</v>
      </c>
      <c r="F13" s="19"/>
      <c r="G13" s="81">
        <f>G14</f>
        <v>80710.836443701599</v>
      </c>
      <c r="H13" s="80">
        <f t="shared" si="0"/>
        <v>1</v>
      </c>
      <c r="I13" s="80">
        <f>G13/'סכום נכסי הקרן'!$C$42</f>
        <v>4.1676207468552523E-2</v>
      </c>
    </row>
    <row r="14" spans="2:55">
      <c r="B14" t="s">
        <v>1086</v>
      </c>
      <c r="C14" t="s">
        <v>1084</v>
      </c>
      <c r="D14" t="s">
        <v>1085</v>
      </c>
      <c r="E14" s="78">
        <v>0</v>
      </c>
      <c r="F14" t="s">
        <v>102</v>
      </c>
      <c r="G14" s="77">
        <f>31920.0002966388-625+49415.8361470628</f>
        <v>80710.836443701599</v>
      </c>
      <c r="H14" s="78">
        <f t="shared" si="0"/>
        <v>1</v>
      </c>
      <c r="I14" s="78">
        <f>G14/'סכום נכסי הקרן'!$C$42</f>
        <v>4.1676207468552523E-2</v>
      </c>
      <c r="J14" t="s">
        <v>1116</v>
      </c>
    </row>
    <row r="15" spans="2:55">
      <c r="B15" s="79" t="s">
        <v>1087</v>
      </c>
      <c r="E15" s="80">
        <v>0</v>
      </c>
      <c r="F15" s="19"/>
      <c r="G15" s="81">
        <v>0</v>
      </c>
      <c r="H15" s="80">
        <f t="shared" si="0"/>
        <v>0</v>
      </c>
      <c r="I15" s="80">
        <f>G15/'סכום נכסי הקרן'!$C$42</f>
        <v>0</v>
      </c>
    </row>
    <row r="16" spans="2:55">
      <c r="B16" t="s">
        <v>235</v>
      </c>
      <c r="E16" s="78">
        <v>0</v>
      </c>
      <c r="F16" t="s">
        <v>235</v>
      </c>
      <c r="G16" s="77">
        <v>0</v>
      </c>
      <c r="H16" s="78">
        <f t="shared" si="0"/>
        <v>0</v>
      </c>
      <c r="I16" s="78">
        <f>G16/'סכום נכסי הקרן'!$C$42</f>
        <v>0</v>
      </c>
    </row>
    <row r="17" spans="2:9">
      <c r="B17" s="79" t="s">
        <v>239</v>
      </c>
      <c r="E17" s="80">
        <v>0</v>
      </c>
      <c r="F17" s="19"/>
      <c r="G17" s="81">
        <v>0</v>
      </c>
      <c r="H17" s="80">
        <f t="shared" si="0"/>
        <v>0</v>
      </c>
      <c r="I17" s="80">
        <f>G17/'סכום נכסי הקרן'!$C$42</f>
        <v>0</v>
      </c>
    </row>
    <row r="18" spans="2:9">
      <c r="B18" s="79" t="s">
        <v>1083</v>
      </c>
      <c r="E18" s="80">
        <v>0</v>
      </c>
      <c r="F18" s="19"/>
      <c r="G18" s="81">
        <v>0</v>
      </c>
      <c r="H18" s="80">
        <v>0</v>
      </c>
      <c r="I18" s="80">
        <f>G18/'סכום נכסי הקרן'!$C$42</f>
        <v>0</v>
      </c>
    </row>
    <row r="19" spans="2:9">
      <c r="B19" t="s">
        <v>235</v>
      </c>
      <c r="E19" s="78">
        <v>0</v>
      </c>
      <c r="F19" t="s">
        <v>235</v>
      </c>
      <c r="G19" s="77">
        <v>0</v>
      </c>
      <c r="H19" s="78">
        <v>0</v>
      </c>
      <c r="I19" s="78">
        <f>G19/'סכום נכסי הקרן'!$C$42</f>
        <v>0</v>
      </c>
    </row>
    <row r="20" spans="2:9">
      <c r="B20" s="79" t="s">
        <v>1087</v>
      </c>
      <c r="E20" s="80">
        <v>0</v>
      </c>
      <c r="F20" s="19"/>
      <c r="G20" s="81">
        <v>0</v>
      </c>
      <c r="H20" s="80">
        <v>0</v>
      </c>
      <c r="I20" s="80">
        <f>G20/'סכום נכסי הקרן'!$C$42</f>
        <v>0</v>
      </c>
    </row>
    <row r="21" spans="2:9">
      <c r="B21" t="s">
        <v>235</v>
      </c>
      <c r="E21" s="78">
        <v>0</v>
      </c>
      <c r="F21" t="s">
        <v>235</v>
      </c>
      <c r="G21" s="77">
        <v>0</v>
      </c>
      <c r="H21" s="78">
        <v>0</v>
      </c>
      <c r="I21" s="78">
        <f>G21/'סכום נכסי הקרן'!$C$42</f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2" t="s">
        <v>162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235</v>
      </c>
      <c r="D13" t="s">
        <v>235</v>
      </c>
      <c r="E13" s="19"/>
      <c r="F13" s="78">
        <v>0</v>
      </c>
      <c r="G13" t="s">
        <v>235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239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235</v>
      </c>
      <c r="D15" t="s">
        <v>235</v>
      </c>
      <c r="E15" s="19"/>
      <c r="F15" s="78">
        <v>0</v>
      </c>
      <c r="G15" t="s">
        <v>235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2" t="s">
        <v>167</v>
      </c>
      <c r="C7" s="103"/>
      <c r="D7" s="103"/>
      <c r="E7" s="103"/>
      <c r="F7" s="103"/>
      <c r="G7" s="103"/>
      <c r="H7" s="103"/>
      <c r="I7" s="103"/>
      <c r="J7" s="103"/>
      <c r="K7" s="104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6982.5811359130003</v>
      </c>
      <c r="J11" s="76">
        <v>1</v>
      </c>
      <c r="K11" s="76">
        <v>3.5999999999999999E-3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203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235</v>
      </c>
      <c r="C13" t="s">
        <v>235</v>
      </c>
      <c r="D13" t="s">
        <v>235</v>
      </c>
      <c r="E13" s="19"/>
      <c r="F13" s="78">
        <v>0</v>
      </c>
      <c r="G13" t="s">
        <v>235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239</v>
      </c>
      <c r="D14" s="19"/>
      <c r="E14" s="19"/>
      <c r="F14" s="19"/>
      <c r="G14" s="19"/>
      <c r="H14" s="80">
        <v>0</v>
      </c>
      <c r="I14" s="81">
        <v>6982.5811359130003</v>
      </c>
      <c r="J14" s="80">
        <v>1</v>
      </c>
      <c r="K14" s="80">
        <v>3.5999999999999999E-3</v>
      </c>
    </row>
    <row r="15" spans="2:60">
      <c r="B15" t="s">
        <v>1088</v>
      </c>
      <c r="C15" t="s">
        <v>1089</v>
      </c>
      <c r="D15" t="s">
        <v>235</v>
      </c>
      <c r="E15" t="s">
        <v>826</v>
      </c>
      <c r="F15" s="78">
        <v>0</v>
      </c>
      <c r="G15" t="s">
        <v>202</v>
      </c>
      <c r="H15" s="78">
        <v>0</v>
      </c>
      <c r="I15" s="77">
        <v>-0.32880661</v>
      </c>
      <c r="J15" s="78">
        <v>0</v>
      </c>
      <c r="K15" s="78">
        <v>0</v>
      </c>
    </row>
    <row r="16" spans="2:60">
      <c r="B16" t="s">
        <v>1090</v>
      </c>
      <c r="C16" t="s">
        <v>1091</v>
      </c>
      <c r="D16" t="s">
        <v>235</v>
      </c>
      <c r="E16" t="s">
        <v>826</v>
      </c>
      <c r="F16" s="78">
        <v>0</v>
      </c>
      <c r="G16" t="s">
        <v>113</v>
      </c>
      <c r="H16" s="78">
        <v>0</v>
      </c>
      <c r="I16" s="77">
        <v>1927.722729548</v>
      </c>
      <c r="J16" s="78">
        <v>0.27610000000000001</v>
      </c>
      <c r="K16" s="78">
        <v>1E-3</v>
      </c>
    </row>
    <row r="17" spans="2:11">
      <c r="B17" t="s">
        <v>1092</v>
      </c>
      <c r="C17" t="s">
        <v>1093</v>
      </c>
      <c r="D17" t="s">
        <v>235</v>
      </c>
      <c r="E17" t="s">
        <v>826</v>
      </c>
      <c r="F17" s="78">
        <v>0</v>
      </c>
      <c r="G17" t="s">
        <v>110</v>
      </c>
      <c r="H17" s="78">
        <v>0</v>
      </c>
      <c r="I17" s="77">
        <v>-198.092052225</v>
      </c>
      <c r="J17" s="78">
        <v>-2.8400000000000002E-2</v>
      </c>
      <c r="K17" s="78">
        <v>-1E-4</v>
      </c>
    </row>
    <row r="18" spans="2:11">
      <c r="B18" t="s">
        <v>1094</v>
      </c>
      <c r="C18" t="s">
        <v>1095</v>
      </c>
      <c r="D18" t="s">
        <v>235</v>
      </c>
      <c r="E18" t="s">
        <v>826</v>
      </c>
      <c r="F18" s="78">
        <v>0</v>
      </c>
      <c r="G18" t="s">
        <v>106</v>
      </c>
      <c r="H18" s="78">
        <v>0</v>
      </c>
      <c r="I18" s="77">
        <v>5253.2792651999998</v>
      </c>
      <c r="J18" s="78">
        <v>0.75229999999999997</v>
      </c>
      <c r="K18" s="78">
        <v>2.7000000000000001E-3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33"/>
  <sheetViews>
    <sheetView rightToLeft="1" topLeftCell="A19" workbookViewId="0">
      <selection activeCell="D16" sqref="D16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  <c r="C2" t="s">
        <v>198</v>
      </c>
    </row>
    <row r="3" spans="2:17">
      <c r="B3" s="2" t="s">
        <v>2</v>
      </c>
      <c r="C3" t="s">
        <v>199</v>
      </c>
    </row>
    <row r="4" spans="2:17">
      <c r="B4" s="2" t="s">
        <v>3</v>
      </c>
      <c r="C4" t="s">
        <v>200</v>
      </c>
    </row>
    <row r="5" spans="2:17">
      <c r="B5" s="2"/>
    </row>
    <row r="7" spans="2:17" ht="26.25" customHeight="1">
      <c r="B7" s="102" t="s">
        <v>169</v>
      </c>
      <c r="C7" s="103"/>
      <c r="D7" s="103"/>
    </row>
    <row r="8" spans="2:17" s="19" customFormat="1" ht="47.25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f>C12+C24</f>
        <v>88525.892313425924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82" t="s">
        <v>203</v>
      </c>
      <c r="C12" s="83">
        <f>SUM(C13:C23)</f>
        <v>57628.426958225922</v>
      </c>
    </row>
    <row r="13" spans="2:17">
      <c r="B13" s="84" t="s">
        <v>1096</v>
      </c>
      <c r="C13" s="88">
        <v>4201.2741200000009</v>
      </c>
      <c r="D13" s="85">
        <v>45959</v>
      </c>
    </row>
    <row r="14" spans="2:17">
      <c r="B14" s="84" t="s">
        <v>1097</v>
      </c>
      <c r="C14" s="88">
        <v>5019.16</v>
      </c>
      <c r="D14" s="85">
        <v>44961</v>
      </c>
    </row>
    <row r="15" spans="2:17">
      <c r="B15" s="84" t="s">
        <v>1098</v>
      </c>
      <c r="C15" s="88">
        <v>4535.4046799999996</v>
      </c>
      <c r="D15" s="85">
        <v>46760</v>
      </c>
    </row>
    <row r="16" spans="2:17">
      <c r="B16" s="87" t="s">
        <v>1115</v>
      </c>
      <c r="C16" s="88">
        <v>1991.7186399999996</v>
      </c>
      <c r="D16" s="85">
        <v>45347</v>
      </c>
    </row>
    <row r="17" spans="2:4">
      <c r="B17" s="84" t="s">
        <v>1099</v>
      </c>
      <c r="C17" s="88">
        <v>7306.1660000000002</v>
      </c>
      <c r="D17" s="85">
        <v>44854</v>
      </c>
    </row>
    <row r="18" spans="2:4">
      <c r="B18" s="84" t="s">
        <v>1100</v>
      </c>
      <c r="C18" s="88">
        <v>2952.7400182259175</v>
      </c>
      <c r="D18" s="85">
        <v>45307</v>
      </c>
    </row>
    <row r="19" spans="2:4">
      <c r="B19" s="84" t="s">
        <v>1101</v>
      </c>
      <c r="C19" s="88">
        <v>12213.683999999999</v>
      </c>
      <c r="D19" s="85">
        <v>44926</v>
      </c>
    </row>
    <row r="20" spans="2:4">
      <c r="B20" s="84" t="s">
        <v>1102</v>
      </c>
      <c r="C20" s="88">
        <v>1414.395</v>
      </c>
      <c r="D20" s="85">
        <v>44926</v>
      </c>
    </row>
    <row r="21" spans="2:4">
      <c r="B21" s="86" t="s">
        <v>1103</v>
      </c>
      <c r="C21" s="88">
        <v>3720.2721900000001</v>
      </c>
      <c r="D21" s="85">
        <v>46197</v>
      </c>
    </row>
    <row r="22" spans="2:4">
      <c r="B22" s="84" t="s">
        <v>1104</v>
      </c>
      <c r="C22" s="88">
        <v>10929.364</v>
      </c>
      <c r="D22" s="85">
        <v>46196</v>
      </c>
    </row>
    <row r="23" spans="2:4">
      <c r="B23" s="84" t="s">
        <v>1105</v>
      </c>
      <c r="C23" s="88">
        <v>3344.2483099999999</v>
      </c>
      <c r="D23" s="85">
        <v>47331</v>
      </c>
    </row>
    <row r="24" spans="2:4">
      <c r="B24" s="82" t="s">
        <v>239</v>
      </c>
      <c r="C24" s="83">
        <f>SUM(C25:C33)</f>
        <v>30897.465355199998</v>
      </c>
    </row>
    <row r="25" spans="2:4">
      <c r="B25" s="84" t="s">
        <v>1106</v>
      </c>
      <c r="C25" s="88">
        <v>855.35884999999962</v>
      </c>
      <c r="D25" s="85">
        <v>45503</v>
      </c>
    </row>
    <row r="26" spans="2:4">
      <c r="B26" s="84" t="s">
        <v>1107</v>
      </c>
      <c r="C26" s="88">
        <v>3481.3930900000005</v>
      </c>
      <c r="D26" s="85">
        <v>44926</v>
      </c>
    </row>
    <row r="27" spans="2:4">
      <c r="B27" s="84" t="s">
        <v>1108</v>
      </c>
      <c r="C27" s="88">
        <v>5078.897460000001</v>
      </c>
      <c r="D27" s="85">
        <v>44926</v>
      </c>
    </row>
    <row r="28" spans="2:4">
      <c r="B28" s="84" t="s">
        <v>1109</v>
      </c>
      <c r="C28" s="88">
        <v>6006.82816</v>
      </c>
      <c r="D28" s="85">
        <v>44926</v>
      </c>
    </row>
    <row r="29" spans="2:4">
      <c r="B29" s="84" t="s">
        <v>1110</v>
      </c>
      <c r="C29" s="88">
        <v>1012.8585800000001</v>
      </c>
      <c r="D29" s="85">
        <v>44926</v>
      </c>
    </row>
    <row r="30" spans="2:4">
      <c r="B30" s="84" t="s">
        <v>1111</v>
      </c>
      <c r="C30" s="88">
        <f>3821928.76/1000</f>
        <v>3821.9287599999998</v>
      </c>
      <c r="D30" s="85">
        <v>44977</v>
      </c>
    </row>
    <row r="31" spans="2:4">
      <c r="B31" s="84" t="s">
        <v>1112</v>
      </c>
      <c r="C31" s="88">
        <v>61.497357699999583</v>
      </c>
      <c r="D31" s="85">
        <v>45859</v>
      </c>
    </row>
    <row r="32" spans="2:4">
      <c r="B32" s="84" t="s">
        <v>1113</v>
      </c>
      <c r="C32" s="88">
        <v>5143.0193466999999</v>
      </c>
      <c r="D32" s="85">
        <v>45658</v>
      </c>
    </row>
    <row r="33" spans="2:4">
      <c r="B33" s="84" t="s">
        <v>1114</v>
      </c>
      <c r="C33" s="88">
        <v>5435.683750799999</v>
      </c>
      <c r="D33" s="85">
        <v>45748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2" t="s">
        <v>173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262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241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2" t="s">
        <v>177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203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870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235</v>
      </c>
      <c r="C14" t="s">
        <v>235</v>
      </c>
      <c r="D14" t="s">
        <v>235</v>
      </c>
      <c r="E14" t="s">
        <v>235</v>
      </c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871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235</v>
      </c>
      <c r="C16" t="s">
        <v>235</v>
      </c>
      <c r="D16" t="s">
        <v>235</v>
      </c>
      <c r="E16" t="s">
        <v>235</v>
      </c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235</v>
      </c>
      <c r="C18" t="s">
        <v>235</v>
      </c>
      <c r="D18" t="s">
        <v>235</v>
      </c>
      <c r="E18" t="s">
        <v>235</v>
      </c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507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235</v>
      </c>
      <c r="C20" t="s">
        <v>235</v>
      </c>
      <c r="D20" t="s">
        <v>235</v>
      </c>
      <c r="E20" t="s">
        <v>235</v>
      </c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241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4" t="s">
        <v>68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2:53" ht="27.75" customHeight="1">
      <c r="B7" s="97" t="s">
        <v>69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9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6.34</v>
      </c>
      <c r="I11" s="7"/>
      <c r="J11" s="7"/>
      <c r="K11" s="76">
        <v>-4.8999999999999998E-3</v>
      </c>
      <c r="L11" s="75">
        <v>235954958</v>
      </c>
      <c r="M11" s="7"/>
      <c r="N11" s="75">
        <v>0</v>
      </c>
      <c r="O11" s="75">
        <v>277337.4108208</v>
      </c>
      <c r="P11" s="7"/>
      <c r="Q11" s="76">
        <v>1</v>
      </c>
      <c r="R11" s="76">
        <v>0.14399999999999999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203</v>
      </c>
      <c r="C12" s="16"/>
      <c r="D12" s="16"/>
      <c r="H12" s="81">
        <v>6.34</v>
      </c>
      <c r="K12" s="80">
        <v>-4.8999999999999998E-3</v>
      </c>
      <c r="L12" s="81">
        <v>235954958</v>
      </c>
      <c r="N12" s="81">
        <v>0</v>
      </c>
      <c r="O12" s="81">
        <v>277337.4108208</v>
      </c>
      <c r="Q12" s="80">
        <v>1</v>
      </c>
      <c r="R12" s="80">
        <v>0.14399999999999999</v>
      </c>
    </row>
    <row r="13" spans="2:53">
      <c r="B13" s="79" t="s">
        <v>242</v>
      </c>
      <c r="C13" s="16"/>
      <c r="D13" s="16"/>
      <c r="H13" s="81">
        <v>5.01</v>
      </c>
      <c r="K13" s="80">
        <v>-2.1700000000000001E-2</v>
      </c>
      <c r="L13" s="81">
        <v>92336182</v>
      </c>
      <c r="N13" s="81">
        <v>0</v>
      </c>
      <c r="O13" s="81">
        <v>115221.5107321</v>
      </c>
      <c r="Q13" s="80">
        <v>0.41549999999999998</v>
      </c>
      <c r="R13" s="80">
        <v>5.9799999999999999E-2</v>
      </c>
    </row>
    <row r="14" spans="2:53">
      <c r="B14" s="79" t="s">
        <v>243</v>
      </c>
      <c r="C14" s="16"/>
      <c r="D14" s="16"/>
      <c r="H14" s="81">
        <v>5.01</v>
      </c>
      <c r="K14" s="80">
        <v>-2.1700000000000001E-2</v>
      </c>
      <c r="L14" s="81">
        <v>92336182</v>
      </c>
      <c r="N14" s="81">
        <v>0</v>
      </c>
      <c r="O14" s="81">
        <v>115221.5107321</v>
      </c>
      <c r="Q14" s="80">
        <v>0.41549999999999998</v>
      </c>
      <c r="R14" s="80">
        <v>5.9799999999999999E-2</v>
      </c>
    </row>
    <row r="15" spans="2:53">
      <c r="B15" t="s">
        <v>244</v>
      </c>
      <c r="C15" t="s">
        <v>245</v>
      </c>
      <c r="D15" t="s">
        <v>100</v>
      </c>
      <c r="E15" t="s">
        <v>246</v>
      </c>
      <c r="G15" t="s">
        <v>247</v>
      </c>
      <c r="H15" s="77">
        <v>2.48</v>
      </c>
      <c r="I15" t="s">
        <v>102</v>
      </c>
      <c r="J15" s="78">
        <v>0.04</v>
      </c>
      <c r="K15" s="78">
        <v>-2.46E-2</v>
      </c>
      <c r="L15" s="77">
        <v>20062320</v>
      </c>
      <c r="M15" s="77">
        <v>150.76</v>
      </c>
      <c r="N15" s="77">
        <v>0</v>
      </c>
      <c r="O15" s="77">
        <v>30245.953632000001</v>
      </c>
      <c r="P15" s="78">
        <v>1.4E-3</v>
      </c>
      <c r="Q15" s="78">
        <v>0.1091</v>
      </c>
      <c r="R15" s="78">
        <v>1.5699999999999999E-2</v>
      </c>
    </row>
    <row r="16" spans="2:53">
      <c r="B16" t="s">
        <v>248</v>
      </c>
      <c r="C16" t="s">
        <v>249</v>
      </c>
      <c r="D16" t="s">
        <v>100</v>
      </c>
      <c r="E16" t="s">
        <v>246</v>
      </c>
      <c r="G16" t="s">
        <v>250</v>
      </c>
      <c r="H16" s="77">
        <v>0.75</v>
      </c>
      <c r="I16" t="s">
        <v>102</v>
      </c>
      <c r="J16" s="78">
        <v>2.75E-2</v>
      </c>
      <c r="K16" s="78">
        <v>-2.4899999999999999E-2</v>
      </c>
      <c r="L16" s="77">
        <v>11394000</v>
      </c>
      <c r="M16" s="77">
        <v>111.15</v>
      </c>
      <c r="N16" s="77">
        <v>0</v>
      </c>
      <c r="O16" s="77">
        <v>12664.431</v>
      </c>
      <c r="P16" s="78">
        <v>6.9999999999999999E-4</v>
      </c>
      <c r="Q16" s="78">
        <v>4.5699999999999998E-2</v>
      </c>
      <c r="R16" s="78">
        <v>6.6E-3</v>
      </c>
    </row>
    <row r="17" spans="2:18">
      <c r="B17" t="s">
        <v>251</v>
      </c>
      <c r="C17" t="s">
        <v>252</v>
      </c>
      <c r="D17" t="s">
        <v>100</v>
      </c>
      <c r="E17" t="s">
        <v>246</v>
      </c>
      <c r="G17" t="s">
        <v>253</v>
      </c>
      <c r="H17" s="77">
        <v>7.3</v>
      </c>
      <c r="I17" t="s">
        <v>102</v>
      </c>
      <c r="J17" s="78">
        <v>5.0000000000000001E-3</v>
      </c>
      <c r="K17" s="78">
        <v>-1.66E-2</v>
      </c>
      <c r="L17" s="77">
        <v>16193011</v>
      </c>
      <c r="M17" s="77">
        <v>120.45</v>
      </c>
      <c r="N17" s="77">
        <v>0</v>
      </c>
      <c r="O17" s="77">
        <v>19504.481749499999</v>
      </c>
      <c r="P17" s="78">
        <v>8.0000000000000004E-4</v>
      </c>
      <c r="Q17" s="78">
        <v>7.0300000000000001E-2</v>
      </c>
      <c r="R17" s="78">
        <v>1.01E-2</v>
      </c>
    </row>
    <row r="18" spans="2:18">
      <c r="B18" t="s">
        <v>254</v>
      </c>
      <c r="C18" t="s">
        <v>255</v>
      </c>
      <c r="D18" t="s">
        <v>100</v>
      </c>
      <c r="E18" t="s">
        <v>246</v>
      </c>
      <c r="G18" t="s">
        <v>256</v>
      </c>
      <c r="H18" s="77">
        <v>4.57</v>
      </c>
      <c r="I18" t="s">
        <v>102</v>
      </c>
      <c r="J18" s="78">
        <v>1E-3</v>
      </c>
      <c r="K18" s="78">
        <v>-2.0899999999999998E-2</v>
      </c>
      <c r="L18" s="77">
        <v>8807951</v>
      </c>
      <c r="M18" s="77">
        <v>113.49</v>
      </c>
      <c r="N18" s="77">
        <v>0</v>
      </c>
      <c r="O18" s="77">
        <v>9996.1435899000007</v>
      </c>
      <c r="P18" s="78">
        <v>8.0000000000000004E-4</v>
      </c>
      <c r="Q18" s="78">
        <v>3.5999999999999997E-2</v>
      </c>
      <c r="R18" s="78">
        <v>5.1999999999999998E-3</v>
      </c>
    </row>
    <row r="19" spans="2:18">
      <c r="B19" t="s">
        <v>257</v>
      </c>
      <c r="C19" t="s">
        <v>258</v>
      </c>
      <c r="D19" t="s">
        <v>100</v>
      </c>
      <c r="E19" t="s">
        <v>246</v>
      </c>
      <c r="G19" t="s">
        <v>259</v>
      </c>
      <c r="H19" s="77">
        <v>9.8800000000000008</v>
      </c>
      <c r="I19" t="s">
        <v>102</v>
      </c>
      <c r="J19" s="78">
        <v>1E-3</v>
      </c>
      <c r="K19" s="78">
        <v>-1.29E-2</v>
      </c>
      <c r="L19" s="77">
        <v>14281667</v>
      </c>
      <c r="M19" s="77">
        <v>117.64</v>
      </c>
      <c r="N19" s="77">
        <v>0</v>
      </c>
      <c r="O19" s="77">
        <v>16800.953058800002</v>
      </c>
      <c r="P19" s="78">
        <v>1.5E-3</v>
      </c>
      <c r="Q19" s="78">
        <v>6.0600000000000001E-2</v>
      </c>
      <c r="R19" s="78">
        <v>8.6999999999999994E-3</v>
      </c>
    </row>
    <row r="20" spans="2:18">
      <c r="B20" t="s">
        <v>260</v>
      </c>
      <c r="C20" t="s">
        <v>261</v>
      </c>
      <c r="D20" t="s">
        <v>100</v>
      </c>
      <c r="E20" t="s">
        <v>246</v>
      </c>
      <c r="G20" t="s">
        <v>253</v>
      </c>
      <c r="H20" s="77">
        <v>5.32</v>
      </c>
      <c r="I20" t="s">
        <v>102</v>
      </c>
      <c r="J20" s="78">
        <v>7.4999999999999997E-3</v>
      </c>
      <c r="K20" s="78">
        <v>-2.63E-2</v>
      </c>
      <c r="L20" s="77">
        <v>21597233</v>
      </c>
      <c r="M20" s="77">
        <v>120.43</v>
      </c>
      <c r="N20" s="77">
        <v>0</v>
      </c>
      <c r="O20" s="77">
        <v>26009.547701899999</v>
      </c>
      <c r="P20" s="78">
        <v>1.1000000000000001E-3</v>
      </c>
      <c r="Q20" s="78">
        <v>9.3799999999999994E-2</v>
      </c>
      <c r="R20" s="78">
        <v>1.35E-2</v>
      </c>
    </row>
    <row r="21" spans="2:18">
      <c r="B21" s="79" t="s">
        <v>262</v>
      </c>
      <c r="C21" s="16"/>
      <c r="D21" s="16"/>
      <c r="H21" s="81">
        <v>7.28</v>
      </c>
      <c r="K21" s="80">
        <v>7.0000000000000001E-3</v>
      </c>
      <c r="L21" s="81">
        <v>143618776</v>
      </c>
      <c r="N21" s="81">
        <v>0</v>
      </c>
      <c r="O21" s="81">
        <v>162115.9000887</v>
      </c>
      <c r="Q21" s="80">
        <v>0.58450000000000002</v>
      </c>
      <c r="R21" s="80">
        <v>8.4199999999999997E-2</v>
      </c>
    </row>
    <row r="22" spans="2:18">
      <c r="B22" s="79" t="s">
        <v>263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235</v>
      </c>
      <c r="C23" t="s">
        <v>235</v>
      </c>
      <c r="D23" s="16"/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264</v>
      </c>
      <c r="C24" s="16"/>
      <c r="D24" s="16"/>
      <c r="H24" s="81">
        <v>6.88</v>
      </c>
      <c r="K24" s="80">
        <v>8.5000000000000006E-3</v>
      </c>
      <c r="L24" s="81">
        <v>111806849</v>
      </c>
      <c r="N24" s="81">
        <v>0</v>
      </c>
      <c r="O24" s="81">
        <v>130494.8446507</v>
      </c>
      <c r="Q24" s="80">
        <v>0.47049999999999997</v>
      </c>
      <c r="R24" s="80">
        <v>6.7799999999999999E-2</v>
      </c>
    </row>
    <row r="25" spans="2:18">
      <c r="B25" t="s">
        <v>265</v>
      </c>
      <c r="C25" t="s">
        <v>266</v>
      </c>
      <c r="D25" t="s">
        <v>100</v>
      </c>
      <c r="E25" t="s">
        <v>246</v>
      </c>
      <c r="G25" t="s">
        <v>253</v>
      </c>
      <c r="H25" s="77">
        <v>2.82</v>
      </c>
      <c r="I25" t="s">
        <v>102</v>
      </c>
      <c r="J25" s="78">
        <v>4.0000000000000001E-3</v>
      </c>
      <c r="K25" s="78">
        <v>1.6000000000000001E-3</v>
      </c>
      <c r="L25" s="77">
        <v>2778716</v>
      </c>
      <c r="M25" s="77">
        <v>100.73</v>
      </c>
      <c r="N25" s="77">
        <v>0</v>
      </c>
      <c r="O25" s="77">
        <v>2799.0006268000002</v>
      </c>
      <c r="P25" s="78">
        <v>4.0000000000000002E-4</v>
      </c>
      <c r="Q25" s="78">
        <v>1.01E-2</v>
      </c>
      <c r="R25" s="78">
        <v>1.5E-3</v>
      </c>
    </row>
    <row r="26" spans="2:18">
      <c r="B26" t="s">
        <v>267</v>
      </c>
      <c r="C26" t="s">
        <v>268</v>
      </c>
      <c r="D26" t="s">
        <v>100</v>
      </c>
      <c r="E26" t="s">
        <v>246</v>
      </c>
      <c r="G26" t="s">
        <v>269</v>
      </c>
      <c r="H26" s="77">
        <v>4.9800000000000004</v>
      </c>
      <c r="I26" t="s">
        <v>102</v>
      </c>
      <c r="J26" s="78">
        <v>0.02</v>
      </c>
      <c r="K26" s="78">
        <v>5.7000000000000002E-3</v>
      </c>
      <c r="L26" s="77">
        <v>2751592</v>
      </c>
      <c r="M26" s="77">
        <v>108.88</v>
      </c>
      <c r="N26" s="77">
        <v>0</v>
      </c>
      <c r="O26" s="77">
        <v>2995.9333695999999</v>
      </c>
      <c r="P26" s="78">
        <v>1E-4</v>
      </c>
      <c r="Q26" s="78">
        <v>1.0800000000000001E-2</v>
      </c>
      <c r="R26" s="78">
        <v>1.6000000000000001E-3</v>
      </c>
    </row>
    <row r="27" spans="2:18">
      <c r="B27" t="s">
        <v>270</v>
      </c>
      <c r="C27" t="s">
        <v>271</v>
      </c>
      <c r="D27" t="s">
        <v>100</v>
      </c>
      <c r="E27" t="s">
        <v>246</v>
      </c>
      <c r="G27" t="s">
        <v>272</v>
      </c>
      <c r="H27" s="77">
        <v>7.9</v>
      </c>
      <c r="I27" t="s">
        <v>102</v>
      </c>
      <c r="J27" s="78">
        <v>0.01</v>
      </c>
      <c r="K27" s="78">
        <v>1.04E-2</v>
      </c>
      <c r="L27" s="77">
        <v>4575059</v>
      </c>
      <c r="M27" s="77">
        <v>100.56</v>
      </c>
      <c r="N27" s="77">
        <v>0</v>
      </c>
      <c r="O27" s="77">
        <v>4600.6793304000003</v>
      </c>
      <c r="P27" s="78">
        <v>2.0000000000000001E-4</v>
      </c>
      <c r="Q27" s="78">
        <v>1.66E-2</v>
      </c>
      <c r="R27" s="78">
        <v>2.3999999999999998E-3</v>
      </c>
    </row>
    <row r="28" spans="2:18">
      <c r="B28" t="s">
        <v>273</v>
      </c>
      <c r="C28" t="s">
        <v>274</v>
      </c>
      <c r="D28" t="s">
        <v>100</v>
      </c>
      <c r="E28" t="s">
        <v>246</v>
      </c>
      <c r="G28" t="s">
        <v>253</v>
      </c>
      <c r="H28" s="77">
        <v>9.7100000000000009</v>
      </c>
      <c r="I28" t="s">
        <v>102</v>
      </c>
      <c r="J28" s="78">
        <v>1.2999999999999999E-2</v>
      </c>
      <c r="K28" s="78">
        <v>1.2800000000000001E-2</v>
      </c>
      <c r="L28" s="77">
        <v>2742700</v>
      </c>
      <c r="M28" s="77">
        <v>100.46</v>
      </c>
      <c r="N28" s="77">
        <v>0</v>
      </c>
      <c r="O28" s="77">
        <v>2755.3164200000001</v>
      </c>
      <c r="P28" s="78">
        <v>8.9999999999999998E-4</v>
      </c>
      <c r="Q28" s="78">
        <v>9.9000000000000008E-3</v>
      </c>
      <c r="R28" s="78">
        <v>1.4E-3</v>
      </c>
    </row>
    <row r="29" spans="2:18">
      <c r="B29" t="s">
        <v>275</v>
      </c>
      <c r="C29" t="s">
        <v>276</v>
      </c>
      <c r="D29" t="s">
        <v>100</v>
      </c>
      <c r="E29" t="s">
        <v>246</v>
      </c>
      <c r="G29" t="s">
        <v>277</v>
      </c>
      <c r="H29" s="77">
        <v>13.72</v>
      </c>
      <c r="I29" t="s">
        <v>102</v>
      </c>
      <c r="J29" s="78">
        <v>1.4999999999999999E-2</v>
      </c>
      <c r="K29" s="78">
        <v>1.8200000000000001E-2</v>
      </c>
      <c r="L29" s="77">
        <v>9589234</v>
      </c>
      <c r="M29" s="77">
        <v>96.55</v>
      </c>
      <c r="N29" s="77">
        <v>0</v>
      </c>
      <c r="O29" s="77">
        <v>9258.4054269999997</v>
      </c>
      <c r="P29" s="78">
        <v>5.0000000000000001E-4</v>
      </c>
      <c r="Q29" s="78">
        <v>3.3399999999999999E-2</v>
      </c>
      <c r="R29" s="78">
        <v>4.7999999999999996E-3</v>
      </c>
    </row>
    <row r="30" spans="2:18">
      <c r="B30" t="s">
        <v>278</v>
      </c>
      <c r="C30" t="s">
        <v>279</v>
      </c>
      <c r="D30" t="s">
        <v>100</v>
      </c>
      <c r="E30" t="s">
        <v>246</v>
      </c>
      <c r="G30" t="s">
        <v>280</v>
      </c>
      <c r="H30" s="77">
        <v>6.33</v>
      </c>
      <c r="I30" t="s">
        <v>102</v>
      </c>
      <c r="J30" s="78">
        <v>2.2499999999999999E-2</v>
      </c>
      <c r="K30" s="78">
        <v>7.6E-3</v>
      </c>
      <c r="L30" s="77">
        <v>34837411</v>
      </c>
      <c r="M30" s="77">
        <v>110.3</v>
      </c>
      <c r="N30" s="77">
        <v>0</v>
      </c>
      <c r="O30" s="77">
        <v>38425.664333000001</v>
      </c>
      <c r="P30" s="78">
        <v>2E-3</v>
      </c>
      <c r="Q30" s="78">
        <v>0.1386</v>
      </c>
      <c r="R30" s="78">
        <v>0.02</v>
      </c>
    </row>
    <row r="31" spans="2:18">
      <c r="B31" t="s">
        <v>281</v>
      </c>
      <c r="C31" t="s">
        <v>282</v>
      </c>
      <c r="D31" t="s">
        <v>100</v>
      </c>
      <c r="E31" t="s">
        <v>246</v>
      </c>
      <c r="G31" t="s">
        <v>283</v>
      </c>
      <c r="H31" s="77">
        <v>1.58</v>
      </c>
      <c r="I31" t="s">
        <v>102</v>
      </c>
      <c r="J31" s="78">
        <v>1.5E-3</v>
      </c>
      <c r="K31" s="78">
        <v>2.0000000000000001E-4</v>
      </c>
      <c r="L31" s="77">
        <v>16451887</v>
      </c>
      <c r="M31" s="77">
        <v>100.27</v>
      </c>
      <c r="N31" s="77">
        <v>0</v>
      </c>
      <c r="O31" s="77">
        <v>16496.307094899999</v>
      </c>
      <c r="P31" s="78">
        <v>8.0000000000000004E-4</v>
      </c>
      <c r="Q31" s="78">
        <v>5.9499999999999997E-2</v>
      </c>
      <c r="R31" s="78">
        <v>8.6E-3</v>
      </c>
    </row>
    <row r="32" spans="2:18">
      <c r="B32" t="s">
        <v>284</v>
      </c>
      <c r="C32" t="s">
        <v>285</v>
      </c>
      <c r="D32" t="s">
        <v>100</v>
      </c>
      <c r="E32" t="s">
        <v>246</v>
      </c>
      <c r="G32" t="s">
        <v>286</v>
      </c>
      <c r="H32" s="77">
        <v>4.3499999999999996</v>
      </c>
      <c r="I32" t="s">
        <v>102</v>
      </c>
      <c r="J32" s="78">
        <v>6.25E-2</v>
      </c>
      <c r="K32" s="78">
        <v>4.7999999999999996E-3</v>
      </c>
      <c r="L32" s="77">
        <v>26230343</v>
      </c>
      <c r="M32" s="77">
        <v>128.5</v>
      </c>
      <c r="N32" s="77">
        <v>0</v>
      </c>
      <c r="O32" s="77">
        <v>33705.990754999999</v>
      </c>
      <c r="P32" s="78">
        <v>1.6999999999999999E-3</v>
      </c>
      <c r="Q32" s="78">
        <v>0.1215</v>
      </c>
      <c r="R32" s="78">
        <v>1.7500000000000002E-2</v>
      </c>
    </row>
    <row r="33" spans="2:18">
      <c r="B33" t="s">
        <v>287</v>
      </c>
      <c r="C33" t="s">
        <v>288</v>
      </c>
      <c r="D33" t="s">
        <v>100</v>
      </c>
      <c r="E33" t="s">
        <v>246</v>
      </c>
      <c r="G33" t="s">
        <v>289</v>
      </c>
      <c r="H33" s="77">
        <v>13.84</v>
      </c>
      <c r="I33" t="s">
        <v>102</v>
      </c>
      <c r="J33" s="78">
        <v>5.5E-2</v>
      </c>
      <c r="K33" s="78">
        <v>1.9199999999999998E-2</v>
      </c>
      <c r="L33" s="77">
        <v>11849907</v>
      </c>
      <c r="M33" s="77">
        <v>164.2</v>
      </c>
      <c r="N33" s="77">
        <v>0</v>
      </c>
      <c r="O33" s="77">
        <v>19457.547294</v>
      </c>
      <c r="P33" s="78">
        <v>5.9999999999999995E-4</v>
      </c>
      <c r="Q33" s="78">
        <v>7.0199999999999999E-2</v>
      </c>
      <c r="R33" s="78">
        <v>1.01E-2</v>
      </c>
    </row>
    <row r="34" spans="2:18">
      <c r="B34" s="79" t="s">
        <v>290</v>
      </c>
      <c r="C34" s="16"/>
      <c r="D34" s="16"/>
      <c r="H34" s="81">
        <v>8.92</v>
      </c>
      <c r="K34" s="80">
        <v>6.9999999999999999E-4</v>
      </c>
      <c r="L34" s="81">
        <v>31811927</v>
      </c>
      <c r="N34" s="81">
        <v>0</v>
      </c>
      <c r="O34" s="81">
        <v>31621.055437999999</v>
      </c>
      <c r="Q34" s="80">
        <v>0.114</v>
      </c>
      <c r="R34" s="80">
        <v>1.6400000000000001E-2</v>
      </c>
    </row>
    <row r="35" spans="2:18">
      <c r="B35" t="s">
        <v>291</v>
      </c>
      <c r="C35" t="s">
        <v>292</v>
      </c>
      <c r="D35" t="s">
        <v>100</v>
      </c>
      <c r="E35" t="s">
        <v>246</v>
      </c>
      <c r="G35" t="s">
        <v>293</v>
      </c>
      <c r="H35" s="77">
        <v>8.92</v>
      </c>
      <c r="I35" t="s">
        <v>102</v>
      </c>
      <c r="J35" s="78">
        <v>0</v>
      </c>
      <c r="K35" s="78">
        <v>6.9999999999999999E-4</v>
      </c>
      <c r="L35" s="77">
        <v>31811927</v>
      </c>
      <c r="M35" s="77">
        <v>99.4</v>
      </c>
      <c r="N35" s="77">
        <v>0</v>
      </c>
      <c r="O35" s="77">
        <v>31621.055437999999</v>
      </c>
      <c r="P35" s="78">
        <v>1.6999999999999999E-3</v>
      </c>
      <c r="Q35" s="78">
        <v>0.114</v>
      </c>
      <c r="R35" s="78">
        <v>1.6400000000000001E-2</v>
      </c>
    </row>
    <row r="36" spans="2:18">
      <c r="B36" s="79" t="s">
        <v>294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235</v>
      </c>
      <c r="C37" t="s">
        <v>235</v>
      </c>
      <c r="D37" s="16"/>
      <c r="E37" t="s">
        <v>235</v>
      </c>
      <c r="H37" s="77">
        <v>0</v>
      </c>
      <c r="I37" t="s">
        <v>235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239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s="79" t="s">
        <v>295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235</v>
      </c>
      <c r="C40" t="s">
        <v>235</v>
      </c>
      <c r="D40" s="16"/>
      <c r="E40" t="s">
        <v>235</v>
      </c>
      <c r="H40" s="77">
        <v>0</v>
      </c>
      <c r="I40" t="s">
        <v>235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296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t="s">
        <v>235</v>
      </c>
      <c r="C42" t="s">
        <v>235</v>
      </c>
      <c r="D42" s="16"/>
      <c r="E42" t="s">
        <v>235</v>
      </c>
      <c r="H42" s="77">
        <v>0</v>
      </c>
      <c r="I42" t="s">
        <v>235</v>
      </c>
      <c r="J42" s="78">
        <v>0</v>
      </c>
      <c r="K42" s="78">
        <v>0</v>
      </c>
      <c r="L42" s="77">
        <v>0</v>
      </c>
      <c r="M42" s="77">
        <v>0</v>
      </c>
      <c r="O42" s="77">
        <v>0</v>
      </c>
      <c r="P42" s="78">
        <v>0</v>
      </c>
      <c r="Q42" s="78">
        <v>0</v>
      </c>
      <c r="R42" s="78">
        <v>0</v>
      </c>
    </row>
    <row r="43" spans="2:18">
      <c r="B43" t="s">
        <v>297</v>
      </c>
      <c r="C43" s="16"/>
      <c r="D43" s="16"/>
    </row>
    <row r="44" spans="2:18">
      <c r="B44" t="s">
        <v>298</v>
      </c>
      <c r="C44" s="16"/>
      <c r="D44" s="16"/>
    </row>
    <row r="45" spans="2:18">
      <c r="B45" t="s">
        <v>299</v>
      </c>
      <c r="C45" s="16"/>
      <c r="D45" s="16"/>
    </row>
    <row r="46" spans="2:18">
      <c r="B46" t="s">
        <v>300</v>
      </c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2" t="s">
        <v>179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4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203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870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235</v>
      </c>
      <c r="C14" t="s">
        <v>235</v>
      </c>
      <c r="D14" t="s">
        <v>235</v>
      </c>
      <c r="E14" t="s">
        <v>235</v>
      </c>
      <c r="F14" s="15"/>
      <c r="G14" s="15"/>
      <c r="H14" s="77">
        <v>0</v>
      </c>
      <c r="I14" t="s">
        <v>235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871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235</v>
      </c>
      <c r="C16" t="s">
        <v>235</v>
      </c>
      <c r="D16" t="s">
        <v>235</v>
      </c>
      <c r="E16" t="s">
        <v>235</v>
      </c>
      <c r="F16" s="15"/>
      <c r="G16" s="15"/>
      <c r="H16" s="77">
        <v>0</v>
      </c>
      <c r="I16" t="s">
        <v>235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235</v>
      </c>
      <c r="C18" t="s">
        <v>235</v>
      </c>
      <c r="D18" t="s">
        <v>235</v>
      </c>
      <c r="E18" t="s">
        <v>235</v>
      </c>
      <c r="F18" s="15"/>
      <c r="G18" s="15"/>
      <c r="H18" s="77">
        <v>0</v>
      </c>
      <c r="I18" t="s">
        <v>235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507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235</v>
      </c>
      <c r="C20" t="s">
        <v>235</v>
      </c>
      <c r="D20" t="s">
        <v>235</v>
      </c>
      <c r="E20" t="s">
        <v>235</v>
      </c>
      <c r="F20" s="15"/>
      <c r="G20" s="15"/>
      <c r="H20" s="77">
        <v>0</v>
      </c>
      <c r="I20" t="s">
        <v>235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239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235</v>
      </c>
      <c r="C23" t="s">
        <v>235</v>
      </c>
      <c r="D23" t="s">
        <v>235</v>
      </c>
      <c r="E23" t="s">
        <v>235</v>
      </c>
      <c r="H23" s="77">
        <v>0</v>
      </c>
      <c r="I23" t="s">
        <v>235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235</v>
      </c>
      <c r="C25" t="s">
        <v>235</v>
      </c>
      <c r="D25" t="s">
        <v>235</v>
      </c>
      <c r="E25" t="s">
        <v>235</v>
      </c>
      <c r="H25" s="77">
        <v>0</v>
      </c>
      <c r="I25" t="s">
        <v>235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241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7" t="s">
        <v>68</v>
      </c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0"/>
      <c r="U6" s="101"/>
      <c r="BP6" s="19"/>
    </row>
    <row r="7" spans="2:68" ht="26.25" customHeight="1">
      <c r="B7" s="97" t="s">
        <v>82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1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203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235</v>
      </c>
      <c r="C14" t="s">
        <v>235</v>
      </c>
      <c r="D14" s="16"/>
      <c r="E14" s="16"/>
      <c r="F14" s="16"/>
      <c r="G14" t="s">
        <v>235</v>
      </c>
      <c r="H14" t="s">
        <v>235</v>
      </c>
      <c r="K14" s="77">
        <v>0</v>
      </c>
      <c r="L14" t="s">
        <v>235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262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235</v>
      </c>
      <c r="C16" t="s">
        <v>235</v>
      </c>
      <c r="D16" s="16"/>
      <c r="E16" s="16"/>
      <c r="F16" s="16"/>
      <c r="G16" t="s">
        <v>235</v>
      </c>
      <c r="H16" t="s">
        <v>235</v>
      </c>
      <c r="K16" s="77">
        <v>0</v>
      </c>
      <c r="L16" t="s">
        <v>235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235</v>
      </c>
      <c r="C18" t="s">
        <v>235</v>
      </c>
      <c r="D18" s="16"/>
      <c r="E18" s="16"/>
      <c r="F18" s="16"/>
      <c r="G18" t="s">
        <v>235</v>
      </c>
      <c r="H18" t="s">
        <v>235</v>
      </c>
      <c r="K18" s="77">
        <v>0</v>
      </c>
      <c r="L18" t="s">
        <v>235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239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235</v>
      </c>
      <c r="C21" t="s">
        <v>235</v>
      </c>
      <c r="D21" s="16"/>
      <c r="E21" s="16"/>
      <c r="F21" s="16"/>
      <c r="G21" t="s">
        <v>235</v>
      </c>
      <c r="H21" t="s">
        <v>235</v>
      </c>
      <c r="K21" s="77">
        <v>0</v>
      </c>
      <c r="L21" t="s">
        <v>235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235</v>
      </c>
      <c r="C23" t="s">
        <v>235</v>
      </c>
      <c r="D23" s="16"/>
      <c r="E23" s="16"/>
      <c r="F23" s="16"/>
      <c r="G23" t="s">
        <v>235</v>
      </c>
      <c r="H23" t="s">
        <v>235</v>
      </c>
      <c r="K23" s="77">
        <v>0</v>
      </c>
      <c r="L23" t="s">
        <v>235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241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4"/>
    </row>
    <row r="7" spans="2:66" ht="26.25" customHeight="1">
      <c r="B7" s="102" t="s">
        <v>89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104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4.37</v>
      </c>
      <c r="L11" s="7"/>
      <c r="M11" s="7"/>
      <c r="N11" s="76">
        <v>4.3E-3</v>
      </c>
      <c r="O11" s="75">
        <v>85386229.790000007</v>
      </c>
      <c r="P11" s="33"/>
      <c r="Q11" s="75">
        <v>379.58609999999999</v>
      </c>
      <c r="R11" s="75">
        <v>105332.364063587</v>
      </c>
      <c r="S11" s="7"/>
      <c r="T11" s="76">
        <v>1</v>
      </c>
      <c r="U11" s="76">
        <v>5.4699999999999999E-2</v>
      </c>
      <c r="V11" s="35"/>
      <c r="BI11" s="16"/>
      <c r="BJ11" s="19"/>
      <c r="BK11" s="16"/>
      <c r="BN11" s="16"/>
    </row>
    <row r="12" spans="2:66">
      <c r="B12" s="79" t="s">
        <v>203</v>
      </c>
      <c r="C12" s="16"/>
      <c r="D12" s="16"/>
      <c r="E12" s="16"/>
      <c r="F12" s="16"/>
      <c r="K12" s="81">
        <v>4.32</v>
      </c>
      <c r="N12" s="80">
        <v>3.5999999999999999E-3</v>
      </c>
      <c r="O12" s="81">
        <v>84664229.790000007</v>
      </c>
      <c r="Q12" s="81">
        <v>379.58609999999999</v>
      </c>
      <c r="R12" s="81">
        <v>102985.24337823701</v>
      </c>
      <c r="T12" s="80">
        <v>0.97770000000000001</v>
      </c>
      <c r="U12" s="80">
        <v>5.3499999999999999E-2</v>
      </c>
    </row>
    <row r="13" spans="2:66">
      <c r="B13" s="79" t="s">
        <v>301</v>
      </c>
      <c r="C13" s="16"/>
      <c r="D13" s="16"/>
      <c r="E13" s="16"/>
      <c r="F13" s="16"/>
      <c r="K13" s="81">
        <v>4.88</v>
      </c>
      <c r="N13" s="80">
        <v>-4.3E-3</v>
      </c>
      <c r="O13" s="81">
        <v>49131244.579999998</v>
      </c>
      <c r="Q13" s="81">
        <v>369.75574</v>
      </c>
      <c r="R13" s="81">
        <v>67369.463865094003</v>
      </c>
      <c r="T13" s="80">
        <v>0.63959999999999995</v>
      </c>
      <c r="U13" s="80">
        <v>3.5000000000000003E-2</v>
      </c>
    </row>
    <row r="14" spans="2:66">
      <c r="B14" t="s">
        <v>305</v>
      </c>
      <c r="C14" t="s">
        <v>306</v>
      </c>
      <c r="D14" t="s">
        <v>100</v>
      </c>
      <c r="E14" t="s">
        <v>123</v>
      </c>
      <c r="F14" t="s">
        <v>307</v>
      </c>
      <c r="G14" t="s">
        <v>308</v>
      </c>
      <c r="H14" t="s">
        <v>208</v>
      </c>
      <c r="I14" t="s">
        <v>209</v>
      </c>
      <c r="J14" t="s">
        <v>309</v>
      </c>
      <c r="K14" s="77">
        <v>4.4400000000000004</v>
      </c>
      <c r="L14" t="s">
        <v>102</v>
      </c>
      <c r="M14" s="78">
        <v>3.8E-3</v>
      </c>
      <c r="N14" s="78">
        <v>-1.41E-2</v>
      </c>
      <c r="O14" s="77">
        <v>2221574</v>
      </c>
      <c r="P14" s="77">
        <v>109.5</v>
      </c>
      <c r="Q14" s="77">
        <v>0</v>
      </c>
      <c r="R14" s="77">
        <v>2432.6235299999998</v>
      </c>
      <c r="S14" s="78">
        <v>6.9999999999999999E-4</v>
      </c>
      <c r="T14" s="78">
        <v>2.3099999999999999E-2</v>
      </c>
      <c r="U14" s="78">
        <v>1.2999999999999999E-3</v>
      </c>
    </row>
    <row r="15" spans="2:66">
      <c r="B15" t="s">
        <v>310</v>
      </c>
      <c r="C15" t="s">
        <v>311</v>
      </c>
      <c r="D15" t="s">
        <v>100</v>
      </c>
      <c r="E15" t="s">
        <v>123</v>
      </c>
      <c r="F15" t="s">
        <v>312</v>
      </c>
      <c r="G15" t="s">
        <v>313</v>
      </c>
      <c r="H15" t="s">
        <v>208</v>
      </c>
      <c r="I15" t="s">
        <v>209</v>
      </c>
      <c r="J15" t="s">
        <v>314</v>
      </c>
      <c r="K15" s="77">
        <v>15.02</v>
      </c>
      <c r="L15" t="s">
        <v>102</v>
      </c>
      <c r="M15" s="78">
        <v>2.07E-2</v>
      </c>
      <c r="N15" s="78">
        <v>2.8999999999999998E-3</v>
      </c>
      <c r="O15" s="77">
        <v>4382467.76</v>
      </c>
      <c r="P15" s="77">
        <v>129.9</v>
      </c>
      <c r="Q15" s="77">
        <v>0</v>
      </c>
      <c r="R15" s="77">
        <v>5692.8256202399998</v>
      </c>
      <c r="S15" s="78">
        <v>2E-3</v>
      </c>
      <c r="T15" s="78">
        <v>5.3999999999999999E-2</v>
      </c>
      <c r="U15" s="78">
        <v>3.0000000000000001E-3</v>
      </c>
    </row>
    <row r="16" spans="2:66">
      <c r="B16" t="s">
        <v>315</v>
      </c>
      <c r="C16" t="s">
        <v>316</v>
      </c>
      <c r="D16" t="s">
        <v>100</v>
      </c>
      <c r="E16" t="s">
        <v>123</v>
      </c>
      <c r="F16" t="s">
        <v>317</v>
      </c>
      <c r="G16" t="s">
        <v>308</v>
      </c>
      <c r="H16" t="s">
        <v>208</v>
      </c>
      <c r="I16" t="s">
        <v>209</v>
      </c>
      <c r="J16" t="s">
        <v>318</v>
      </c>
      <c r="K16" s="77">
        <v>1.08</v>
      </c>
      <c r="L16" t="s">
        <v>102</v>
      </c>
      <c r="M16" s="78">
        <v>0.05</v>
      </c>
      <c r="N16" s="78">
        <v>-1.67E-2</v>
      </c>
      <c r="O16" s="77">
        <v>1479802.74</v>
      </c>
      <c r="P16" s="77">
        <v>115.76</v>
      </c>
      <c r="Q16" s="77">
        <v>0</v>
      </c>
      <c r="R16" s="77">
        <v>1713.019651824</v>
      </c>
      <c r="S16" s="78">
        <v>6.9999999999999999E-4</v>
      </c>
      <c r="T16" s="78">
        <v>1.6299999999999999E-2</v>
      </c>
      <c r="U16" s="78">
        <v>8.9999999999999998E-4</v>
      </c>
    </row>
    <row r="17" spans="2:21">
      <c r="B17" t="s">
        <v>319</v>
      </c>
      <c r="C17" t="s">
        <v>320</v>
      </c>
      <c r="D17" t="s">
        <v>100</v>
      </c>
      <c r="E17" t="s">
        <v>123</v>
      </c>
      <c r="F17" t="s">
        <v>317</v>
      </c>
      <c r="G17" t="s">
        <v>308</v>
      </c>
      <c r="H17" t="s">
        <v>208</v>
      </c>
      <c r="I17" t="s">
        <v>209</v>
      </c>
      <c r="J17" t="s">
        <v>309</v>
      </c>
      <c r="K17" s="77">
        <v>4.93</v>
      </c>
      <c r="L17" t="s">
        <v>102</v>
      </c>
      <c r="M17" s="78">
        <v>1.7500000000000002E-2</v>
      </c>
      <c r="N17" s="78">
        <v>-1.7299999999999999E-2</v>
      </c>
      <c r="O17" s="77">
        <v>1282582.6299999999</v>
      </c>
      <c r="P17" s="77">
        <v>118.4</v>
      </c>
      <c r="Q17" s="77">
        <v>0</v>
      </c>
      <c r="R17" s="77">
        <v>1518.5778339200001</v>
      </c>
      <c r="S17" s="78">
        <v>2.9999999999999997E-4</v>
      </c>
      <c r="T17" s="78">
        <v>1.44E-2</v>
      </c>
      <c r="U17" s="78">
        <v>8.0000000000000004E-4</v>
      </c>
    </row>
    <row r="18" spans="2:21">
      <c r="B18" t="s">
        <v>321</v>
      </c>
      <c r="C18" t="s">
        <v>322</v>
      </c>
      <c r="D18" t="s">
        <v>100</v>
      </c>
      <c r="E18" t="s">
        <v>123</v>
      </c>
      <c r="F18" t="s">
        <v>323</v>
      </c>
      <c r="G18" t="s">
        <v>308</v>
      </c>
      <c r="H18" t="s">
        <v>324</v>
      </c>
      <c r="I18" t="s">
        <v>209</v>
      </c>
      <c r="J18" t="s">
        <v>325</v>
      </c>
      <c r="K18" s="77">
        <v>0.83</v>
      </c>
      <c r="L18" t="s">
        <v>102</v>
      </c>
      <c r="M18" s="78">
        <v>4.7500000000000001E-2</v>
      </c>
      <c r="N18" s="78">
        <v>0.22059999999999999</v>
      </c>
      <c r="O18" s="77">
        <v>450470</v>
      </c>
      <c r="P18" s="77">
        <v>128.72999999999999</v>
      </c>
      <c r="Q18" s="77">
        <v>0</v>
      </c>
      <c r="R18" s="77">
        <v>579.89003100000002</v>
      </c>
      <c r="S18" s="78">
        <v>6.1999999999999998E-3</v>
      </c>
      <c r="T18" s="78">
        <v>5.4999999999999997E-3</v>
      </c>
      <c r="U18" s="78">
        <v>2.9999999999999997E-4</v>
      </c>
    </row>
    <row r="19" spans="2:21">
      <c r="B19" t="s">
        <v>326</v>
      </c>
      <c r="C19" t="s">
        <v>327</v>
      </c>
      <c r="D19" t="s">
        <v>100</v>
      </c>
      <c r="E19" t="s">
        <v>123</v>
      </c>
      <c r="F19" t="s">
        <v>328</v>
      </c>
      <c r="G19" t="s">
        <v>329</v>
      </c>
      <c r="H19" t="s">
        <v>324</v>
      </c>
      <c r="I19" t="s">
        <v>209</v>
      </c>
      <c r="J19" t="s">
        <v>330</v>
      </c>
      <c r="K19" s="77">
        <v>5.7</v>
      </c>
      <c r="L19" t="s">
        <v>102</v>
      </c>
      <c r="M19" s="78">
        <v>3.85E-2</v>
      </c>
      <c r="N19" s="78">
        <v>-1.14E-2</v>
      </c>
      <c r="O19" s="77">
        <v>1851742.09</v>
      </c>
      <c r="P19" s="77">
        <v>137.41</v>
      </c>
      <c r="Q19" s="77">
        <v>0</v>
      </c>
      <c r="R19" s="77">
        <v>2544.4788058690001</v>
      </c>
      <c r="S19" s="78">
        <v>6.9999999999999999E-4</v>
      </c>
      <c r="T19" s="78">
        <v>2.4199999999999999E-2</v>
      </c>
      <c r="U19" s="78">
        <v>1.2999999999999999E-3</v>
      </c>
    </row>
    <row r="20" spans="2:21">
      <c r="B20" t="s">
        <v>331</v>
      </c>
      <c r="C20" t="s">
        <v>332</v>
      </c>
      <c r="D20" t="s">
        <v>100</v>
      </c>
      <c r="E20" t="s">
        <v>123</v>
      </c>
      <c r="F20" t="s">
        <v>333</v>
      </c>
      <c r="G20" t="s">
        <v>334</v>
      </c>
      <c r="H20" t="s">
        <v>335</v>
      </c>
      <c r="I20" t="s">
        <v>150</v>
      </c>
      <c r="J20" t="s">
        <v>309</v>
      </c>
      <c r="K20" s="77">
        <v>3.62</v>
      </c>
      <c r="L20" t="s">
        <v>102</v>
      </c>
      <c r="M20" s="78">
        <v>8.3000000000000001E-3</v>
      </c>
      <c r="N20" s="78">
        <v>-1.6799999999999999E-2</v>
      </c>
      <c r="O20" s="77">
        <v>2418425</v>
      </c>
      <c r="P20" s="77">
        <v>113.15</v>
      </c>
      <c r="Q20" s="77">
        <v>0</v>
      </c>
      <c r="R20" s="77">
        <v>2736.4478875</v>
      </c>
      <c r="S20" s="78">
        <v>1.6000000000000001E-3</v>
      </c>
      <c r="T20" s="78">
        <v>2.5999999999999999E-2</v>
      </c>
      <c r="U20" s="78">
        <v>1.4E-3</v>
      </c>
    </row>
    <row r="21" spans="2:21">
      <c r="B21" t="s">
        <v>336</v>
      </c>
      <c r="C21" t="s">
        <v>337</v>
      </c>
      <c r="D21" t="s">
        <v>100</v>
      </c>
      <c r="E21" t="s">
        <v>123</v>
      </c>
      <c r="F21" t="s">
        <v>338</v>
      </c>
      <c r="G21" t="s">
        <v>334</v>
      </c>
      <c r="H21" t="s">
        <v>324</v>
      </c>
      <c r="I21" t="s">
        <v>209</v>
      </c>
      <c r="J21" t="s">
        <v>339</v>
      </c>
      <c r="K21" s="77">
        <v>9.58</v>
      </c>
      <c r="L21" t="s">
        <v>102</v>
      </c>
      <c r="M21" s="78">
        <v>8.9999999999999993E-3</v>
      </c>
      <c r="N21" s="78">
        <v>1.6999999999999999E-3</v>
      </c>
      <c r="O21" s="77">
        <v>2732796</v>
      </c>
      <c r="P21" s="77">
        <v>108.11</v>
      </c>
      <c r="Q21" s="77">
        <v>11.21679</v>
      </c>
      <c r="R21" s="77">
        <v>2965.6425456000002</v>
      </c>
      <c r="S21" s="78">
        <v>1.4E-3</v>
      </c>
      <c r="T21" s="78">
        <v>2.8199999999999999E-2</v>
      </c>
      <c r="U21" s="78">
        <v>1.5E-3</v>
      </c>
    </row>
    <row r="22" spans="2:21">
      <c r="B22" t="s">
        <v>340</v>
      </c>
      <c r="C22" t="s">
        <v>341</v>
      </c>
      <c r="D22" t="s">
        <v>100</v>
      </c>
      <c r="E22" t="s">
        <v>123</v>
      </c>
      <c r="F22" t="s">
        <v>338</v>
      </c>
      <c r="G22" t="s">
        <v>334</v>
      </c>
      <c r="H22" t="s">
        <v>335</v>
      </c>
      <c r="I22" t="s">
        <v>150</v>
      </c>
      <c r="J22" t="s">
        <v>342</v>
      </c>
      <c r="K22" s="77">
        <v>4.51</v>
      </c>
      <c r="L22" t="s">
        <v>102</v>
      </c>
      <c r="M22" s="78">
        <v>1.34E-2</v>
      </c>
      <c r="N22" s="78">
        <v>-1.23E-2</v>
      </c>
      <c r="O22" s="77">
        <v>2781795</v>
      </c>
      <c r="P22" s="77">
        <v>116.25</v>
      </c>
      <c r="Q22" s="77">
        <v>190.22346999999999</v>
      </c>
      <c r="R22" s="77">
        <v>3424.0601575000001</v>
      </c>
      <c r="S22" s="78">
        <v>8.9999999999999998E-4</v>
      </c>
      <c r="T22" s="78">
        <v>3.2500000000000001E-2</v>
      </c>
      <c r="U22" s="78">
        <v>1.8E-3</v>
      </c>
    </row>
    <row r="23" spans="2:21">
      <c r="B23" t="s">
        <v>343</v>
      </c>
      <c r="C23" t="s">
        <v>344</v>
      </c>
      <c r="D23" t="s">
        <v>100</v>
      </c>
      <c r="E23" t="s">
        <v>123</v>
      </c>
      <c r="F23" t="s">
        <v>345</v>
      </c>
      <c r="G23" t="s">
        <v>334</v>
      </c>
      <c r="H23" t="s">
        <v>346</v>
      </c>
      <c r="I23" t="s">
        <v>209</v>
      </c>
      <c r="J23" t="s">
        <v>347</v>
      </c>
      <c r="K23" s="77">
        <v>3.43</v>
      </c>
      <c r="L23" t="s">
        <v>102</v>
      </c>
      <c r="M23" s="78">
        <v>2.3400000000000001E-2</v>
      </c>
      <c r="N23" s="78">
        <v>-1.26E-2</v>
      </c>
      <c r="O23" s="77">
        <v>1966673.63</v>
      </c>
      <c r="P23" s="77">
        <v>117.41</v>
      </c>
      <c r="Q23" s="77">
        <v>0</v>
      </c>
      <c r="R23" s="77">
        <v>2309.0715089830001</v>
      </c>
      <c r="S23" s="78">
        <v>5.9999999999999995E-4</v>
      </c>
      <c r="T23" s="78">
        <v>2.1899999999999999E-2</v>
      </c>
      <c r="U23" s="78">
        <v>1.1999999999999999E-3</v>
      </c>
    </row>
    <row r="24" spans="2:21">
      <c r="B24" t="s">
        <v>348</v>
      </c>
      <c r="C24" t="s">
        <v>349</v>
      </c>
      <c r="D24" t="s">
        <v>100</v>
      </c>
      <c r="E24" t="s">
        <v>123</v>
      </c>
      <c r="F24" t="s">
        <v>350</v>
      </c>
      <c r="G24" t="s">
        <v>334</v>
      </c>
      <c r="H24" t="s">
        <v>346</v>
      </c>
      <c r="I24" t="s">
        <v>209</v>
      </c>
      <c r="J24" t="s">
        <v>351</v>
      </c>
      <c r="K24" s="77">
        <v>5.79</v>
      </c>
      <c r="L24" t="s">
        <v>102</v>
      </c>
      <c r="M24" s="78">
        <v>2.81E-2</v>
      </c>
      <c r="N24" s="78">
        <v>-6.3E-3</v>
      </c>
      <c r="O24" s="77">
        <v>97167.2</v>
      </c>
      <c r="P24" s="77">
        <v>125.35</v>
      </c>
      <c r="Q24" s="77">
        <v>0</v>
      </c>
      <c r="R24" s="77">
        <v>121.79908519999999</v>
      </c>
      <c r="S24" s="78">
        <v>2.0000000000000001E-4</v>
      </c>
      <c r="T24" s="78">
        <v>1.1999999999999999E-3</v>
      </c>
      <c r="U24" s="78">
        <v>1E-4</v>
      </c>
    </row>
    <row r="25" spans="2:21">
      <c r="B25" t="s">
        <v>352</v>
      </c>
      <c r="C25" t="s">
        <v>353</v>
      </c>
      <c r="D25" t="s">
        <v>100</v>
      </c>
      <c r="E25" t="s">
        <v>123</v>
      </c>
      <c r="F25" t="s">
        <v>350</v>
      </c>
      <c r="G25" t="s">
        <v>334</v>
      </c>
      <c r="H25" t="s">
        <v>346</v>
      </c>
      <c r="I25" t="s">
        <v>209</v>
      </c>
      <c r="J25" t="s">
        <v>354</v>
      </c>
      <c r="K25" s="77">
        <v>2.36</v>
      </c>
      <c r="L25" t="s">
        <v>102</v>
      </c>
      <c r="M25" s="78">
        <v>2.8500000000000001E-2</v>
      </c>
      <c r="N25" s="78">
        <v>-1.37E-2</v>
      </c>
      <c r="O25" s="77">
        <v>2088349</v>
      </c>
      <c r="P25" s="77">
        <v>116.07</v>
      </c>
      <c r="Q25" s="77">
        <v>0</v>
      </c>
      <c r="R25" s="77">
        <v>2423.9466843</v>
      </c>
      <c r="S25" s="78">
        <v>3.2000000000000002E-3</v>
      </c>
      <c r="T25" s="78">
        <v>2.3E-2</v>
      </c>
      <c r="U25" s="78">
        <v>1.2999999999999999E-3</v>
      </c>
    </row>
    <row r="26" spans="2:21">
      <c r="B26" t="s">
        <v>355</v>
      </c>
      <c r="C26" t="s">
        <v>356</v>
      </c>
      <c r="D26" t="s">
        <v>100</v>
      </c>
      <c r="E26" t="s">
        <v>123</v>
      </c>
      <c r="F26" t="s">
        <v>357</v>
      </c>
      <c r="G26" t="s">
        <v>334</v>
      </c>
      <c r="H26" t="s">
        <v>346</v>
      </c>
      <c r="I26" t="s">
        <v>209</v>
      </c>
      <c r="J26" t="s">
        <v>358</v>
      </c>
      <c r="K26" s="77">
        <v>7.41</v>
      </c>
      <c r="L26" t="s">
        <v>102</v>
      </c>
      <c r="M26" s="78">
        <v>2.5000000000000001E-3</v>
      </c>
      <c r="N26" s="78">
        <v>-3.3999999999999998E-3</v>
      </c>
      <c r="O26" s="77">
        <v>3065440</v>
      </c>
      <c r="P26" s="77">
        <v>104.95</v>
      </c>
      <c r="Q26" s="77">
        <v>65.817009999999996</v>
      </c>
      <c r="R26" s="77">
        <v>3282.99629</v>
      </c>
      <c r="S26" s="78">
        <v>2.8E-3</v>
      </c>
      <c r="T26" s="78">
        <v>3.1199999999999999E-2</v>
      </c>
      <c r="U26" s="78">
        <v>1.6999999999999999E-3</v>
      </c>
    </row>
    <row r="27" spans="2:21">
      <c r="B27" t="s">
        <v>359</v>
      </c>
      <c r="C27" t="s">
        <v>360</v>
      </c>
      <c r="D27" t="s">
        <v>100</v>
      </c>
      <c r="E27" t="s">
        <v>123</v>
      </c>
      <c r="F27" t="s">
        <v>317</v>
      </c>
      <c r="G27" t="s">
        <v>308</v>
      </c>
      <c r="H27" t="s">
        <v>346</v>
      </c>
      <c r="I27" t="s">
        <v>209</v>
      </c>
      <c r="J27" t="s">
        <v>361</v>
      </c>
      <c r="K27" s="77">
        <v>1.32</v>
      </c>
      <c r="L27" t="s">
        <v>102</v>
      </c>
      <c r="M27" s="78">
        <v>1.4200000000000001E-2</v>
      </c>
      <c r="N27" s="78">
        <v>-8.6999999999999994E-3</v>
      </c>
      <c r="O27" s="77">
        <v>163</v>
      </c>
      <c r="P27" s="77">
        <v>5390901</v>
      </c>
      <c r="Q27" s="77">
        <v>0</v>
      </c>
      <c r="R27" s="77">
        <v>8787.1686300000001</v>
      </c>
      <c r="S27" s="78">
        <v>0</v>
      </c>
      <c r="T27" s="78">
        <v>8.3400000000000002E-2</v>
      </c>
      <c r="U27" s="78">
        <v>4.5999999999999999E-3</v>
      </c>
    </row>
    <row r="28" spans="2:21">
      <c r="B28" t="s">
        <v>362</v>
      </c>
      <c r="C28" t="s">
        <v>363</v>
      </c>
      <c r="D28" t="s">
        <v>100</v>
      </c>
      <c r="E28" t="s">
        <v>123</v>
      </c>
      <c r="F28" t="s">
        <v>364</v>
      </c>
      <c r="G28" t="s">
        <v>365</v>
      </c>
      <c r="H28" t="s">
        <v>366</v>
      </c>
      <c r="I28" t="s">
        <v>209</v>
      </c>
      <c r="J28" t="s">
        <v>367</v>
      </c>
      <c r="K28" s="77">
        <v>7.18</v>
      </c>
      <c r="L28" t="s">
        <v>102</v>
      </c>
      <c r="M28" s="78">
        <v>5.1499999999999997E-2</v>
      </c>
      <c r="N28" s="78">
        <v>-8.9999999999999998E-4</v>
      </c>
      <c r="O28" s="77">
        <v>2203179.86</v>
      </c>
      <c r="P28" s="77">
        <v>175.45</v>
      </c>
      <c r="Q28" s="77">
        <v>0</v>
      </c>
      <c r="R28" s="77">
        <v>3865.4790643699998</v>
      </c>
      <c r="S28" s="78">
        <v>6.9999999999999999E-4</v>
      </c>
      <c r="T28" s="78">
        <v>3.6700000000000003E-2</v>
      </c>
      <c r="U28" s="78">
        <v>2E-3</v>
      </c>
    </row>
    <row r="29" spans="2:21">
      <c r="B29" t="s">
        <v>368</v>
      </c>
      <c r="C29" t="s">
        <v>369</v>
      </c>
      <c r="D29" t="s">
        <v>100</v>
      </c>
      <c r="E29" t="s">
        <v>123</v>
      </c>
      <c r="F29" t="s">
        <v>370</v>
      </c>
      <c r="G29" t="s">
        <v>334</v>
      </c>
      <c r="H29" t="s">
        <v>366</v>
      </c>
      <c r="I29" t="s">
        <v>209</v>
      </c>
      <c r="J29" t="s">
        <v>309</v>
      </c>
      <c r="K29" s="77">
        <v>0.64</v>
      </c>
      <c r="L29" t="s">
        <v>102</v>
      </c>
      <c r="M29" s="78">
        <v>4.4499999999999998E-2</v>
      </c>
      <c r="N29" s="78">
        <v>-7.1999999999999998E-3</v>
      </c>
      <c r="O29" s="77">
        <v>1542184</v>
      </c>
      <c r="P29" s="77">
        <v>113.33</v>
      </c>
      <c r="Q29" s="77">
        <v>0</v>
      </c>
      <c r="R29" s="77">
        <v>1747.7571272</v>
      </c>
      <c r="S29" s="78">
        <v>3.7000000000000002E-3</v>
      </c>
      <c r="T29" s="78">
        <v>1.66E-2</v>
      </c>
      <c r="U29" s="78">
        <v>8.9999999999999998E-4</v>
      </c>
    </row>
    <row r="30" spans="2:21">
      <c r="B30" t="s">
        <v>371</v>
      </c>
      <c r="C30" t="s">
        <v>372</v>
      </c>
      <c r="D30" t="s">
        <v>100</v>
      </c>
      <c r="E30" t="s">
        <v>123</v>
      </c>
      <c r="F30" t="s">
        <v>373</v>
      </c>
      <c r="G30" t="s">
        <v>334</v>
      </c>
      <c r="H30" t="s">
        <v>374</v>
      </c>
      <c r="I30" t="s">
        <v>150</v>
      </c>
      <c r="J30" t="s">
        <v>375</v>
      </c>
      <c r="K30" s="77">
        <v>6.68</v>
      </c>
      <c r="L30" t="s">
        <v>102</v>
      </c>
      <c r="M30" s="78">
        <v>1.3299999999999999E-2</v>
      </c>
      <c r="N30" s="78">
        <v>-6.9999999999999999E-4</v>
      </c>
      <c r="O30" s="77">
        <v>2230000</v>
      </c>
      <c r="P30" s="77">
        <v>112.58</v>
      </c>
      <c r="Q30" s="77">
        <v>0</v>
      </c>
      <c r="R30" s="77">
        <v>2510.5340000000001</v>
      </c>
      <c r="S30" s="78">
        <v>2.3999999999999998E-3</v>
      </c>
      <c r="T30" s="78">
        <v>2.3800000000000002E-2</v>
      </c>
      <c r="U30" s="78">
        <v>1.2999999999999999E-3</v>
      </c>
    </row>
    <row r="31" spans="2:21">
      <c r="B31" t="s">
        <v>376</v>
      </c>
      <c r="C31" t="s">
        <v>377</v>
      </c>
      <c r="D31" t="s">
        <v>100</v>
      </c>
      <c r="E31" t="s">
        <v>123</v>
      </c>
      <c r="F31" t="s">
        <v>378</v>
      </c>
      <c r="G31" t="s">
        <v>379</v>
      </c>
      <c r="H31" t="s">
        <v>366</v>
      </c>
      <c r="I31" t="s">
        <v>209</v>
      </c>
      <c r="J31" t="s">
        <v>380</v>
      </c>
      <c r="K31" s="77">
        <v>1.7</v>
      </c>
      <c r="L31" t="s">
        <v>102</v>
      </c>
      <c r="M31" s="78">
        <v>5.3499999999999999E-2</v>
      </c>
      <c r="N31" s="78">
        <v>-4.1000000000000003E-3</v>
      </c>
      <c r="O31" s="77">
        <v>2316935</v>
      </c>
      <c r="P31" s="77">
        <v>118.22</v>
      </c>
      <c r="Q31" s="77">
        <v>0</v>
      </c>
      <c r="R31" s="77">
        <v>2739.0805570000002</v>
      </c>
      <c r="S31" s="78">
        <v>2.0999999999999999E-3</v>
      </c>
      <c r="T31" s="78">
        <v>2.5999999999999999E-2</v>
      </c>
      <c r="U31" s="78">
        <v>1.4E-3</v>
      </c>
    </row>
    <row r="32" spans="2:21">
      <c r="B32" t="s">
        <v>381</v>
      </c>
      <c r="C32" t="s">
        <v>382</v>
      </c>
      <c r="D32" t="s">
        <v>100</v>
      </c>
      <c r="E32" t="s">
        <v>123</v>
      </c>
      <c r="F32" t="s">
        <v>383</v>
      </c>
      <c r="G32" t="s">
        <v>308</v>
      </c>
      <c r="H32" t="s">
        <v>366</v>
      </c>
      <c r="I32" t="s">
        <v>209</v>
      </c>
      <c r="J32" t="s">
        <v>384</v>
      </c>
      <c r="K32" s="77">
        <v>0</v>
      </c>
      <c r="L32" t="s">
        <v>102</v>
      </c>
      <c r="M32" s="78">
        <v>4.4999999999999998E-2</v>
      </c>
      <c r="N32" s="78">
        <v>0</v>
      </c>
      <c r="O32" s="77">
        <v>1346954</v>
      </c>
      <c r="P32" s="77">
        <v>124.82</v>
      </c>
      <c r="Q32" s="77">
        <v>0</v>
      </c>
      <c r="R32" s="77">
        <v>1681.2679828</v>
      </c>
      <c r="S32" s="78">
        <v>8.0000000000000004E-4</v>
      </c>
      <c r="T32" s="78">
        <v>1.6E-2</v>
      </c>
      <c r="U32" s="78">
        <v>8.9999999999999998E-4</v>
      </c>
    </row>
    <row r="33" spans="2:21">
      <c r="B33" t="s">
        <v>385</v>
      </c>
      <c r="C33" t="s">
        <v>386</v>
      </c>
      <c r="D33" t="s">
        <v>100</v>
      </c>
      <c r="E33" t="s">
        <v>123</v>
      </c>
      <c r="F33" t="s">
        <v>387</v>
      </c>
      <c r="G33" t="s">
        <v>334</v>
      </c>
      <c r="H33" t="s">
        <v>374</v>
      </c>
      <c r="I33" t="s">
        <v>150</v>
      </c>
      <c r="J33" t="s">
        <v>347</v>
      </c>
      <c r="K33" s="77">
        <v>5.52</v>
      </c>
      <c r="L33" t="s">
        <v>102</v>
      </c>
      <c r="M33" s="78">
        <v>1.9599999999999999E-2</v>
      </c>
      <c r="N33" s="78">
        <v>-6.1999999999999998E-3</v>
      </c>
      <c r="O33" s="77">
        <v>170926</v>
      </c>
      <c r="P33" s="77">
        <v>119.12</v>
      </c>
      <c r="Q33" s="77">
        <v>0</v>
      </c>
      <c r="R33" s="77">
        <v>203.6070512</v>
      </c>
      <c r="S33" s="78">
        <v>2.0000000000000001E-4</v>
      </c>
      <c r="T33" s="78">
        <v>1.9E-3</v>
      </c>
      <c r="U33" s="78">
        <v>1E-4</v>
      </c>
    </row>
    <row r="34" spans="2:21">
      <c r="B34" t="s">
        <v>388</v>
      </c>
      <c r="C34" t="s">
        <v>389</v>
      </c>
      <c r="D34" t="s">
        <v>100</v>
      </c>
      <c r="E34" t="s">
        <v>123</v>
      </c>
      <c r="F34" t="s">
        <v>390</v>
      </c>
      <c r="G34" t="s">
        <v>329</v>
      </c>
      <c r="H34" t="s">
        <v>391</v>
      </c>
      <c r="I34" t="s">
        <v>209</v>
      </c>
      <c r="J34" t="s">
        <v>309</v>
      </c>
      <c r="K34" s="77">
        <v>4.93</v>
      </c>
      <c r="L34" t="s">
        <v>102</v>
      </c>
      <c r="M34" s="78">
        <v>1.23E-2</v>
      </c>
      <c r="N34" s="78">
        <v>-7.7000000000000002E-3</v>
      </c>
      <c r="O34" s="77">
        <v>2023438.56</v>
      </c>
      <c r="P34" s="77">
        <v>113.6</v>
      </c>
      <c r="Q34" s="77">
        <v>0</v>
      </c>
      <c r="R34" s="77">
        <v>2298.6262041599998</v>
      </c>
      <c r="S34" s="78">
        <v>1.4E-3</v>
      </c>
      <c r="T34" s="78">
        <v>2.18E-2</v>
      </c>
      <c r="U34" s="78">
        <v>1.1999999999999999E-3</v>
      </c>
    </row>
    <row r="35" spans="2:21">
      <c r="B35" t="s">
        <v>392</v>
      </c>
      <c r="C35" t="s">
        <v>393</v>
      </c>
      <c r="D35" t="s">
        <v>100</v>
      </c>
      <c r="E35" t="s">
        <v>123</v>
      </c>
      <c r="F35" t="s">
        <v>394</v>
      </c>
      <c r="G35" t="s">
        <v>334</v>
      </c>
      <c r="H35" t="s">
        <v>395</v>
      </c>
      <c r="I35" t="s">
        <v>150</v>
      </c>
      <c r="J35" t="s">
        <v>396</v>
      </c>
      <c r="K35" s="77">
        <v>3.86</v>
      </c>
      <c r="L35" t="s">
        <v>102</v>
      </c>
      <c r="M35" s="78">
        <v>2.1499999999999998E-2</v>
      </c>
      <c r="N35" s="78">
        <v>-5.7000000000000002E-3</v>
      </c>
      <c r="O35" s="77">
        <v>2304163.4</v>
      </c>
      <c r="P35" s="77">
        <v>115.45</v>
      </c>
      <c r="Q35" s="77">
        <v>0</v>
      </c>
      <c r="R35" s="77">
        <v>2660.1566453</v>
      </c>
      <c r="S35" s="78">
        <v>1.5E-3</v>
      </c>
      <c r="T35" s="78">
        <v>2.53E-2</v>
      </c>
      <c r="U35" s="78">
        <v>1.4E-3</v>
      </c>
    </row>
    <row r="36" spans="2:21">
      <c r="B36" t="s">
        <v>397</v>
      </c>
      <c r="C36" t="s">
        <v>398</v>
      </c>
      <c r="D36" t="s">
        <v>100</v>
      </c>
      <c r="E36" t="s">
        <v>123</v>
      </c>
      <c r="F36" t="s">
        <v>399</v>
      </c>
      <c r="G36" t="s">
        <v>379</v>
      </c>
      <c r="H36" t="s">
        <v>400</v>
      </c>
      <c r="I36" t="s">
        <v>150</v>
      </c>
      <c r="J36" t="s">
        <v>309</v>
      </c>
      <c r="K36" s="77">
        <v>1.97</v>
      </c>
      <c r="L36" t="s">
        <v>102</v>
      </c>
      <c r="M36" s="78">
        <v>4.65E-2</v>
      </c>
      <c r="N36" s="78">
        <v>-8.3000000000000001E-3</v>
      </c>
      <c r="O36" s="77">
        <v>1878660.8</v>
      </c>
      <c r="P36" s="77">
        <v>114.33</v>
      </c>
      <c r="Q36" s="77">
        <v>44.947560000000003</v>
      </c>
      <c r="R36" s="77">
        <v>2192.82045264</v>
      </c>
      <c r="S36" s="78">
        <v>3.3E-3</v>
      </c>
      <c r="T36" s="78">
        <v>2.0799999999999999E-2</v>
      </c>
      <c r="U36" s="78">
        <v>1.1000000000000001E-3</v>
      </c>
    </row>
    <row r="37" spans="2:21">
      <c r="B37" t="s">
        <v>401</v>
      </c>
      <c r="C37" t="s">
        <v>402</v>
      </c>
      <c r="D37" t="s">
        <v>100</v>
      </c>
      <c r="E37" t="s">
        <v>123</v>
      </c>
      <c r="F37" t="s">
        <v>403</v>
      </c>
      <c r="G37" t="s">
        <v>379</v>
      </c>
      <c r="H37" t="s">
        <v>400</v>
      </c>
      <c r="I37" t="s">
        <v>150</v>
      </c>
      <c r="J37" t="s">
        <v>309</v>
      </c>
      <c r="K37" s="77">
        <v>0.83</v>
      </c>
      <c r="L37" t="s">
        <v>102</v>
      </c>
      <c r="M37" s="78">
        <v>3.6999999999999998E-2</v>
      </c>
      <c r="N37" s="78">
        <v>-8.3000000000000001E-3</v>
      </c>
      <c r="O37" s="77">
        <v>1667311.08</v>
      </c>
      <c r="P37" s="77">
        <v>107.26</v>
      </c>
      <c r="Q37" s="77">
        <v>0</v>
      </c>
      <c r="R37" s="77">
        <v>1788.3578644080001</v>
      </c>
      <c r="S37" s="78">
        <v>3.3E-3</v>
      </c>
      <c r="T37" s="78">
        <v>1.7000000000000001E-2</v>
      </c>
      <c r="U37" s="78">
        <v>8.9999999999999998E-4</v>
      </c>
    </row>
    <row r="38" spans="2:21">
      <c r="B38" t="s">
        <v>404</v>
      </c>
      <c r="C38" t="s">
        <v>405</v>
      </c>
      <c r="D38" t="s">
        <v>100</v>
      </c>
      <c r="E38" t="s">
        <v>123</v>
      </c>
      <c r="F38" t="s">
        <v>406</v>
      </c>
      <c r="G38" t="s">
        <v>334</v>
      </c>
      <c r="H38" t="s">
        <v>407</v>
      </c>
      <c r="I38" t="s">
        <v>209</v>
      </c>
      <c r="J38" t="s">
        <v>408</v>
      </c>
      <c r="K38" s="77">
        <v>3.17</v>
      </c>
      <c r="L38" t="s">
        <v>102</v>
      </c>
      <c r="M38" s="78">
        <v>3.0599999999999999E-2</v>
      </c>
      <c r="N38" s="78">
        <v>-1.12E-2</v>
      </c>
      <c r="O38" s="77">
        <v>396043.83</v>
      </c>
      <c r="P38" s="77">
        <v>117.6</v>
      </c>
      <c r="Q38" s="77">
        <v>57.550910000000002</v>
      </c>
      <c r="R38" s="77">
        <v>523.29845408000006</v>
      </c>
      <c r="S38" s="78">
        <v>1E-3</v>
      </c>
      <c r="T38" s="78">
        <v>5.0000000000000001E-3</v>
      </c>
      <c r="U38" s="78">
        <v>2.9999999999999997E-4</v>
      </c>
    </row>
    <row r="39" spans="2:21">
      <c r="B39" t="s">
        <v>409</v>
      </c>
      <c r="C39" t="s">
        <v>410</v>
      </c>
      <c r="D39" t="s">
        <v>100</v>
      </c>
      <c r="E39" t="s">
        <v>123</v>
      </c>
      <c r="F39" t="s">
        <v>411</v>
      </c>
      <c r="G39" t="s">
        <v>412</v>
      </c>
      <c r="H39" t="s">
        <v>407</v>
      </c>
      <c r="I39" t="s">
        <v>209</v>
      </c>
      <c r="J39" t="s">
        <v>413</v>
      </c>
      <c r="K39" s="77">
        <v>5.82</v>
      </c>
      <c r="L39" t="s">
        <v>102</v>
      </c>
      <c r="M39" s="78">
        <v>7.4999999999999997E-3</v>
      </c>
      <c r="N39" s="78">
        <v>1.2999999999999999E-3</v>
      </c>
      <c r="O39" s="77">
        <v>2047000</v>
      </c>
      <c r="P39" s="77">
        <v>103.66</v>
      </c>
      <c r="Q39" s="77">
        <v>0</v>
      </c>
      <c r="R39" s="77">
        <v>2121.9202</v>
      </c>
      <c r="S39" s="78">
        <v>6.7999999999999996E-3</v>
      </c>
      <c r="T39" s="78">
        <v>2.01E-2</v>
      </c>
      <c r="U39" s="78">
        <v>1.1000000000000001E-3</v>
      </c>
    </row>
    <row r="40" spans="2:21">
      <c r="B40" t="s">
        <v>414</v>
      </c>
      <c r="C40" t="s">
        <v>415</v>
      </c>
      <c r="D40" t="s">
        <v>100</v>
      </c>
      <c r="E40" t="s">
        <v>123</v>
      </c>
      <c r="F40" t="s">
        <v>416</v>
      </c>
      <c r="G40" t="s">
        <v>334</v>
      </c>
      <c r="H40" t="s">
        <v>417</v>
      </c>
      <c r="I40" t="s">
        <v>209</v>
      </c>
      <c r="J40" t="s">
        <v>418</v>
      </c>
      <c r="K40" s="77">
        <v>4.46</v>
      </c>
      <c r="L40" t="s">
        <v>102</v>
      </c>
      <c r="M40" s="78">
        <v>3.3000000000000002E-2</v>
      </c>
      <c r="N40" s="78">
        <v>6.7999999999999996E-3</v>
      </c>
      <c r="O40" s="77">
        <v>2185000</v>
      </c>
      <c r="P40" s="77">
        <v>114.6</v>
      </c>
      <c r="Q40" s="77">
        <v>0</v>
      </c>
      <c r="R40" s="77">
        <v>2504.0100000000002</v>
      </c>
      <c r="S40" s="78">
        <v>4.3E-3</v>
      </c>
      <c r="T40" s="78">
        <v>2.3800000000000002E-2</v>
      </c>
      <c r="U40" s="78">
        <v>1.2999999999999999E-3</v>
      </c>
    </row>
    <row r="41" spans="2:21">
      <c r="B41" s="79" t="s">
        <v>262</v>
      </c>
      <c r="C41" s="16"/>
      <c r="D41" s="16"/>
      <c r="E41" s="16"/>
      <c r="F41" s="16"/>
      <c r="K41" s="81">
        <v>3.59</v>
      </c>
      <c r="N41" s="80">
        <v>1.52E-2</v>
      </c>
      <c r="O41" s="81">
        <v>27351389.609999999</v>
      </c>
      <c r="Q41" s="81">
        <v>9.8303600000000007</v>
      </c>
      <c r="R41" s="81">
        <v>28392.611697663</v>
      </c>
      <c r="T41" s="80">
        <v>0.26960000000000001</v>
      </c>
      <c r="U41" s="80">
        <v>1.47E-2</v>
      </c>
    </row>
    <row r="42" spans="2:21">
      <c r="B42" t="s">
        <v>419</v>
      </c>
      <c r="C42" t="s">
        <v>420</v>
      </c>
      <c r="D42" t="s">
        <v>100</v>
      </c>
      <c r="E42" t="s">
        <v>123</v>
      </c>
      <c r="F42" t="s">
        <v>333</v>
      </c>
      <c r="G42" t="s">
        <v>334</v>
      </c>
      <c r="H42" t="s">
        <v>335</v>
      </c>
      <c r="I42" t="s">
        <v>150</v>
      </c>
      <c r="J42" t="s">
        <v>354</v>
      </c>
      <c r="K42" s="77">
        <v>1.98</v>
      </c>
      <c r="L42" t="s">
        <v>102</v>
      </c>
      <c r="M42" s="78">
        <v>1.6299999999999999E-2</v>
      </c>
      <c r="N42" s="78">
        <v>2.2000000000000001E-3</v>
      </c>
      <c r="O42" s="77">
        <v>1782298.5</v>
      </c>
      <c r="P42" s="77">
        <v>102.8</v>
      </c>
      <c r="Q42" s="77">
        <v>0</v>
      </c>
      <c r="R42" s="77">
        <v>1832.2028580000001</v>
      </c>
      <c r="S42" s="78">
        <v>5.7000000000000002E-3</v>
      </c>
      <c r="T42" s="78">
        <v>1.7399999999999999E-2</v>
      </c>
      <c r="U42" s="78">
        <v>1E-3</v>
      </c>
    </row>
    <row r="43" spans="2:21">
      <c r="B43" t="s">
        <v>421</v>
      </c>
      <c r="C43" t="s">
        <v>422</v>
      </c>
      <c r="D43" t="s">
        <v>100</v>
      </c>
      <c r="E43" t="s">
        <v>123</v>
      </c>
      <c r="F43" t="s">
        <v>423</v>
      </c>
      <c r="G43" t="s">
        <v>424</v>
      </c>
      <c r="H43" t="s">
        <v>425</v>
      </c>
      <c r="I43" t="s">
        <v>150</v>
      </c>
      <c r="J43" t="s">
        <v>384</v>
      </c>
      <c r="K43" s="77">
        <v>1.41</v>
      </c>
      <c r="L43" t="s">
        <v>102</v>
      </c>
      <c r="M43" s="78">
        <v>1.49E-2</v>
      </c>
      <c r="N43" s="78">
        <v>4.1999999999999997E-3</v>
      </c>
      <c r="O43" s="77">
        <v>38428.639999999999</v>
      </c>
      <c r="P43" s="77">
        <v>101.64</v>
      </c>
      <c r="Q43" s="77">
        <v>0</v>
      </c>
      <c r="R43" s="77">
        <v>39.058869696000002</v>
      </c>
      <c r="S43" s="78">
        <v>1E-4</v>
      </c>
      <c r="T43" s="78">
        <v>4.0000000000000002E-4</v>
      </c>
      <c r="U43" s="78">
        <v>0</v>
      </c>
    </row>
    <row r="44" spans="2:21">
      <c r="B44" t="s">
        <v>426</v>
      </c>
      <c r="C44" t="s">
        <v>427</v>
      </c>
      <c r="D44" t="s">
        <v>100</v>
      </c>
      <c r="E44" t="s">
        <v>123</v>
      </c>
      <c r="F44" t="s">
        <v>428</v>
      </c>
      <c r="G44" t="s">
        <v>365</v>
      </c>
      <c r="H44" t="s">
        <v>346</v>
      </c>
      <c r="I44" t="s">
        <v>209</v>
      </c>
      <c r="J44" t="s">
        <v>429</v>
      </c>
      <c r="K44" s="77">
        <v>1.24</v>
      </c>
      <c r="L44" t="s">
        <v>102</v>
      </c>
      <c r="M44" s="78">
        <v>2.4500000000000001E-2</v>
      </c>
      <c r="N44" s="78">
        <v>3.5999999999999999E-3</v>
      </c>
      <c r="O44" s="77">
        <v>1762500</v>
      </c>
      <c r="P44" s="77">
        <v>103.21</v>
      </c>
      <c r="Q44" s="77">
        <v>0</v>
      </c>
      <c r="R44" s="77">
        <v>1819.0762500000001</v>
      </c>
      <c r="S44" s="78">
        <v>1.5E-3</v>
      </c>
      <c r="T44" s="78">
        <v>1.7299999999999999E-2</v>
      </c>
      <c r="U44" s="78">
        <v>8.9999999999999998E-4</v>
      </c>
    </row>
    <row r="45" spans="2:21">
      <c r="B45" t="s">
        <v>430</v>
      </c>
      <c r="C45" t="s">
        <v>431</v>
      </c>
      <c r="D45" t="s">
        <v>100</v>
      </c>
      <c r="E45" t="s">
        <v>123</v>
      </c>
      <c r="F45" t="s">
        <v>432</v>
      </c>
      <c r="G45" t="s">
        <v>379</v>
      </c>
      <c r="H45" t="s">
        <v>425</v>
      </c>
      <c r="I45" t="s">
        <v>150</v>
      </c>
      <c r="J45" t="s">
        <v>408</v>
      </c>
      <c r="K45" s="77">
        <v>5.75</v>
      </c>
      <c r="L45" t="s">
        <v>102</v>
      </c>
      <c r="M45" s="78">
        <v>3.6900000000000002E-2</v>
      </c>
      <c r="N45" s="78">
        <v>2.01E-2</v>
      </c>
      <c r="O45" s="77">
        <v>1760051.04</v>
      </c>
      <c r="P45" s="77">
        <v>111.6</v>
      </c>
      <c r="Q45" s="77">
        <v>0</v>
      </c>
      <c r="R45" s="77">
        <v>1964.21696064</v>
      </c>
      <c r="S45" s="78">
        <v>5.7000000000000002E-3</v>
      </c>
      <c r="T45" s="78">
        <v>1.8599999999999998E-2</v>
      </c>
      <c r="U45" s="78">
        <v>1E-3</v>
      </c>
    </row>
    <row r="46" spans="2:21">
      <c r="B46" t="s">
        <v>433</v>
      </c>
      <c r="C46" t="s">
        <v>434</v>
      </c>
      <c r="D46" t="s">
        <v>100</v>
      </c>
      <c r="E46" t="s">
        <v>123</v>
      </c>
      <c r="F46" t="s">
        <v>435</v>
      </c>
      <c r="G46" t="s">
        <v>132</v>
      </c>
      <c r="H46" t="s">
        <v>366</v>
      </c>
      <c r="I46" t="s">
        <v>209</v>
      </c>
      <c r="J46" t="s">
        <v>436</v>
      </c>
      <c r="K46" s="77">
        <v>2.62</v>
      </c>
      <c r="L46" t="s">
        <v>102</v>
      </c>
      <c r="M46" s="78">
        <v>3.6499999999999998E-2</v>
      </c>
      <c r="N46" s="78">
        <v>9.1999999999999998E-3</v>
      </c>
      <c r="O46" s="77">
        <v>43792</v>
      </c>
      <c r="P46" s="77">
        <v>107.61</v>
      </c>
      <c r="Q46" s="77">
        <v>0</v>
      </c>
      <c r="R46" s="77">
        <v>47.124571199999998</v>
      </c>
      <c r="S46" s="78">
        <v>0</v>
      </c>
      <c r="T46" s="78">
        <v>4.0000000000000002E-4</v>
      </c>
      <c r="U46" s="78">
        <v>0</v>
      </c>
    </row>
    <row r="47" spans="2:21">
      <c r="B47" t="s">
        <v>437</v>
      </c>
      <c r="C47" t="s">
        <v>438</v>
      </c>
      <c r="D47" t="s">
        <v>100</v>
      </c>
      <c r="E47" t="s">
        <v>123</v>
      </c>
      <c r="F47" t="s">
        <v>439</v>
      </c>
      <c r="G47" t="s">
        <v>440</v>
      </c>
      <c r="H47" t="s">
        <v>366</v>
      </c>
      <c r="I47" t="s">
        <v>209</v>
      </c>
      <c r="J47" t="s">
        <v>250</v>
      </c>
      <c r="K47" s="77">
        <v>2.4500000000000002</v>
      </c>
      <c r="L47" t="s">
        <v>102</v>
      </c>
      <c r="M47" s="78">
        <v>3.9199999999999999E-2</v>
      </c>
      <c r="N47" s="78">
        <v>7.7000000000000002E-3</v>
      </c>
      <c r="O47" s="77">
        <v>2364993</v>
      </c>
      <c r="P47" s="77">
        <v>109.64</v>
      </c>
      <c r="Q47" s="77">
        <v>0</v>
      </c>
      <c r="R47" s="77">
        <v>2592.9783252000002</v>
      </c>
      <c r="S47" s="78">
        <v>2.5000000000000001E-3</v>
      </c>
      <c r="T47" s="78">
        <v>2.46E-2</v>
      </c>
      <c r="U47" s="78">
        <v>1.2999999999999999E-3</v>
      </c>
    </row>
    <row r="48" spans="2:21">
      <c r="B48" t="s">
        <v>441</v>
      </c>
      <c r="C48" t="s">
        <v>442</v>
      </c>
      <c r="D48" t="s">
        <v>100</v>
      </c>
      <c r="E48" t="s">
        <v>123</v>
      </c>
      <c r="F48" t="s">
        <v>443</v>
      </c>
      <c r="G48" t="s">
        <v>412</v>
      </c>
      <c r="H48" t="s">
        <v>395</v>
      </c>
      <c r="I48" t="s">
        <v>150</v>
      </c>
      <c r="J48" t="s">
        <v>444</v>
      </c>
      <c r="K48" s="77">
        <v>2.09</v>
      </c>
      <c r="L48" t="s">
        <v>102</v>
      </c>
      <c r="M48" s="78">
        <v>4.1700000000000001E-2</v>
      </c>
      <c r="N48" s="78">
        <v>1.2800000000000001E-2</v>
      </c>
      <c r="O48" s="77">
        <v>2378249</v>
      </c>
      <c r="P48" s="77">
        <v>106.09</v>
      </c>
      <c r="Q48" s="77">
        <v>0</v>
      </c>
      <c r="R48" s="77">
        <v>2523.0843641000001</v>
      </c>
      <c r="S48" s="78">
        <v>6.7999999999999996E-3</v>
      </c>
      <c r="T48" s="78">
        <v>2.4E-2</v>
      </c>
      <c r="U48" s="78">
        <v>1.2999999999999999E-3</v>
      </c>
    </row>
    <row r="49" spans="2:21">
      <c r="B49" t="s">
        <v>445</v>
      </c>
      <c r="C49" t="s">
        <v>446</v>
      </c>
      <c r="D49" t="s">
        <v>100</v>
      </c>
      <c r="E49" t="s">
        <v>123</v>
      </c>
      <c r="F49" t="s">
        <v>443</v>
      </c>
      <c r="G49" t="s">
        <v>412</v>
      </c>
      <c r="H49" t="s">
        <v>395</v>
      </c>
      <c r="I49" t="s">
        <v>150</v>
      </c>
      <c r="J49" t="s">
        <v>447</v>
      </c>
      <c r="K49" s="77">
        <v>4.37</v>
      </c>
      <c r="L49" t="s">
        <v>102</v>
      </c>
      <c r="M49" s="78">
        <v>2.58E-2</v>
      </c>
      <c r="N49" s="78">
        <v>1.5599999999999999E-2</v>
      </c>
      <c r="O49" s="77">
        <v>2075802.44</v>
      </c>
      <c r="P49" s="77">
        <v>104.48</v>
      </c>
      <c r="Q49" s="77">
        <v>0</v>
      </c>
      <c r="R49" s="77">
        <v>2168.7983893119999</v>
      </c>
      <c r="S49" s="78">
        <v>1.0699999999999999E-2</v>
      </c>
      <c r="T49" s="78">
        <v>2.06E-2</v>
      </c>
      <c r="U49" s="78">
        <v>1.1000000000000001E-3</v>
      </c>
    </row>
    <row r="50" spans="2:21">
      <c r="B50" t="s">
        <v>448</v>
      </c>
      <c r="C50" t="s">
        <v>449</v>
      </c>
      <c r="D50" t="s">
        <v>100</v>
      </c>
      <c r="E50" t="s">
        <v>123</v>
      </c>
      <c r="F50" t="s">
        <v>450</v>
      </c>
      <c r="G50" t="s">
        <v>132</v>
      </c>
      <c r="H50" t="s">
        <v>391</v>
      </c>
      <c r="I50" t="s">
        <v>209</v>
      </c>
      <c r="J50" t="s">
        <v>408</v>
      </c>
      <c r="K50" s="77">
        <v>1.47</v>
      </c>
      <c r="L50" t="s">
        <v>102</v>
      </c>
      <c r="M50" s="78">
        <v>2.1600000000000001E-2</v>
      </c>
      <c r="N50" s="78">
        <v>6.8999999999999999E-3</v>
      </c>
      <c r="O50" s="77">
        <v>250681.82</v>
      </c>
      <c r="P50" s="77">
        <v>102.2</v>
      </c>
      <c r="Q50" s="77">
        <v>0</v>
      </c>
      <c r="R50" s="77">
        <v>256.19682003999998</v>
      </c>
      <c r="S50" s="78">
        <v>6.9999999999999999E-4</v>
      </c>
      <c r="T50" s="78">
        <v>2.3999999999999998E-3</v>
      </c>
      <c r="U50" s="78">
        <v>1E-4</v>
      </c>
    </row>
    <row r="51" spans="2:21">
      <c r="B51" t="s">
        <v>451</v>
      </c>
      <c r="C51" t="s">
        <v>452</v>
      </c>
      <c r="D51" t="s">
        <v>100</v>
      </c>
      <c r="E51" t="s">
        <v>123</v>
      </c>
      <c r="F51" t="s">
        <v>453</v>
      </c>
      <c r="G51" t="s">
        <v>454</v>
      </c>
      <c r="H51" t="s">
        <v>395</v>
      </c>
      <c r="I51" t="s">
        <v>150</v>
      </c>
      <c r="J51" t="s">
        <v>455</v>
      </c>
      <c r="K51" s="77">
        <v>2.35</v>
      </c>
      <c r="L51" t="s">
        <v>102</v>
      </c>
      <c r="M51" s="78">
        <v>2.75E-2</v>
      </c>
      <c r="N51" s="78">
        <v>9.5999999999999992E-3</v>
      </c>
      <c r="O51" s="77">
        <v>822083.6</v>
      </c>
      <c r="P51" s="77">
        <v>105.18</v>
      </c>
      <c r="Q51" s="77">
        <v>0</v>
      </c>
      <c r="R51" s="77">
        <v>864.66753047999998</v>
      </c>
      <c r="S51" s="78">
        <v>2.5999999999999999E-3</v>
      </c>
      <c r="T51" s="78">
        <v>8.2000000000000007E-3</v>
      </c>
      <c r="U51" s="78">
        <v>4.0000000000000002E-4</v>
      </c>
    </row>
    <row r="52" spans="2:21">
      <c r="B52" t="s">
        <v>456</v>
      </c>
      <c r="C52" t="s">
        <v>457</v>
      </c>
      <c r="D52" t="s">
        <v>100</v>
      </c>
      <c r="E52" t="s">
        <v>123</v>
      </c>
      <c r="F52" t="s">
        <v>458</v>
      </c>
      <c r="G52" t="s">
        <v>459</v>
      </c>
      <c r="H52" t="s">
        <v>391</v>
      </c>
      <c r="I52" t="s">
        <v>209</v>
      </c>
      <c r="J52" t="s">
        <v>460</v>
      </c>
      <c r="K52" s="77">
        <v>7.47</v>
      </c>
      <c r="L52" t="s">
        <v>102</v>
      </c>
      <c r="M52" s="78">
        <v>2.3400000000000001E-2</v>
      </c>
      <c r="N52" s="78">
        <v>2.3599999999999999E-2</v>
      </c>
      <c r="O52" s="77">
        <v>409912</v>
      </c>
      <c r="P52" s="77">
        <v>100.12</v>
      </c>
      <c r="Q52" s="77">
        <v>0</v>
      </c>
      <c r="R52" s="77">
        <v>410.40389440000001</v>
      </c>
      <c r="S52" s="78">
        <v>1.1999999999999999E-3</v>
      </c>
      <c r="T52" s="78">
        <v>3.8999999999999998E-3</v>
      </c>
      <c r="U52" s="78">
        <v>2.0000000000000001E-4</v>
      </c>
    </row>
    <row r="53" spans="2:21">
      <c r="B53" t="s">
        <v>461</v>
      </c>
      <c r="C53" t="s">
        <v>462</v>
      </c>
      <c r="D53" t="s">
        <v>100</v>
      </c>
      <c r="E53" t="s">
        <v>123</v>
      </c>
      <c r="F53" t="s">
        <v>463</v>
      </c>
      <c r="G53" t="s">
        <v>412</v>
      </c>
      <c r="H53" t="s">
        <v>400</v>
      </c>
      <c r="I53" t="s">
        <v>150</v>
      </c>
      <c r="J53" t="s">
        <v>464</v>
      </c>
      <c r="K53" s="77">
        <v>3.1</v>
      </c>
      <c r="L53" t="s">
        <v>102</v>
      </c>
      <c r="M53" s="78">
        <v>2.9499999999999998E-2</v>
      </c>
      <c r="N53" s="78">
        <v>1.4E-2</v>
      </c>
      <c r="O53" s="77">
        <v>564550.19999999995</v>
      </c>
      <c r="P53" s="77">
        <v>104.85</v>
      </c>
      <c r="Q53" s="77">
        <v>0</v>
      </c>
      <c r="R53" s="77">
        <v>591.93088469999998</v>
      </c>
      <c r="S53" s="78">
        <v>2E-3</v>
      </c>
      <c r="T53" s="78">
        <v>5.5999999999999999E-3</v>
      </c>
      <c r="U53" s="78">
        <v>2.9999999999999997E-4</v>
      </c>
    </row>
    <row r="54" spans="2:21">
      <c r="B54" t="s">
        <v>465</v>
      </c>
      <c r="C54" t="s">
        <v>466</v>
      </c>
      <c r="D54" t="s">
        <v>100</v>
      </c>
      <c r="E54" t="s">
        <v>123</v>
      </c>
      <c r="F54" t="s">
        <v>467</v>
      </c>
      <c r="G54" t="s">
        <v>468</v>
      </c>
      <c r="H54" t="s">
        <v>400</v>
      </c>
      <c r="I54" t="s">
        <v>150</v>
      </c>
      <c r="J54" t="s">
        <v>469</v>
      </c>
      <c r="K54" s="77">
        <v>6.32</v>
      </c>
      <c r="L54" t="s">
        <v>123</v>
      </c>
      <c r="M54" s="78">
        <v>1.4999999999999999E-2</v>
      </c>
      <c r="N54" s="78">
        <v>2.29E-2</v>
      </c>
      <c r="O54" s="77">
        <v>2317000</v>
      </c>
      <c r="P54" s="77">
        <v>95.72</v>
      </c>
      <c r="Q54" s="77">
        <v>0</v>
      </c>
      <c r="R54" s="77">
        <v>2217.8323999999998</v>
      </c>
      <c r="S54" s="78">
        <v>6.0000000000000001E-3</v>
      </c>
      <c r="T54" s="78">
        <v>2.1100000000000001E-2</v>
      </c>
      <c r="U54" s="78">
        <v>1.1999999999999999E-3</v>
      </c>
    </row>
    <row r="55" spans="2:21">
      <c r="B55" t="s">
        <v>470</v>
      </c>
      <c r="C55" t="s">
        <v>471</v>
      </c>
      <c r="D55" t="s">
        <v>100</v>
      </c>
      <c r="E55" t="s">
        <v>123</v>
      </c>
      <c r="F55" t="s">
        <v>472</v>
      </c>
      <c r="G55" t="s">
        <v>468</v>
      </c>
      <c r="H55" t="s">
        <v>407</v>
      </c>
      <c r="I55" t="s">
        <v>209</v>
      </c>
      <c r="J55" t="s">
        <v>473</v>
      </c>
      <c r="K55" s="77">
        <v>4.0999999999999996</v>
      </c>
      <c r="L55" t="s">
        <v>102</v>
      </c>
      <c r="M55" s="78">
        <v>2.0500000000000001E-2</v>
      </c>
      <c r="N55" s="78">
        <v>1.6799999999999999E-2</v>
      </c>
      <c r="O55" s="77">
        <v>2546028</v>
      </c>
      <c r="P55" s="77">
        <v>102.41</v>
      </c>
      <c r="Q55" s="77">
        <v>0</v>
      </c>
      <c r="R55" s="77">
        <v>2607.3872747999999</v>
      </c>
      <c r="S55" s="78">
        <v>3.8E-3</v>
      </c>
      <c r="T55" s="78">
        <v>2.4799999999999999E-2</v>
      </c>
      <c r="U55" s="78">
        <v>1.4E-3</v>
      </c>
    </row>
    <row r="56" spans="2:21">
      <c r="B56" t="s">
        <v>474</v>
      </c>
      <c r="C56" t="s">
        <v>475</v>
      </c>
      <c r="D56" t="s">
        <v>100</v>
      </c>
      <c r="E56" t="s">
        <v>123</v>
      </c>
      <c r="F56" t="s">
        <v>476</v>
      </c>
      <c r="G56" t="s">
        <v>412</v>
      </c>
      <c r="H56" t="s">
        <v>407</v>
      </c>
      <c r="I56" t="s">
        <v>209</v>
      </c>
      <c r="J56" t="s">
        <v>477</v>
      </c>
      <c r="K56" s="77">
        <v>2.06</v>
      </c>
      <c r="L56" t="s">
        <v>102</v>
      </c>
      <c r="M56" s="78">
        <v>3.4200000000000001E-2</v>
      </c>
      <c r="N56" s="78">
        <v>1.03E-2</v>
      </c>
      <c r="O56" s="77">
        <v>2372400</v>
      </c>
      <c r="P56" s="77">
        <v>106.47</v>
      </c>
      <c r="Q56" s="77">
        <v>0</v>
      </c>
      <c r="R56" s="77">
        <v>2525.89428</v>
      </c>
      <c r="S56" s="78">
        <v>7.1000000000000004E-3</v>
      </c>
      <c r="T56" s="78">
        <v>2.4E-2</v>
      </c>
      <c r="U56" s="78">
        <v>1.2999999999999999E-3</v>
      </c>
    </row>
    <row r="57" spans="2:21">
      <c r="B57" t="s">
        <v>478</v>
      </c>
      <c r="C57" t="s">
        <v>479</v>
      </c>
      <c r="D57" t="s">
        <v>100</v>
      </c>
      <c r="E57" t="s">
        <v>123</v>
      </c>
      <c r="F57" t="s">
        <v>411</v>
      </c>
      <c r="G57" t="s">
        <v>412</v>
      </c>
      <c r="H57" t="s">
        <v>407</v>
      </c>
      <c r="I57" t="s">
        <v>209</v>
      </c>
      <c r="J57" t="s">
        <v>444</v>
      </c>
      <c r="K57" s="77">
        <v>1.81</v>
      </c>
      <c r="L57" t="s">
        <v>102</v>
      </c>
      <c r="M57" s="78">
        <v>4.2000000000000003E-2</v>
      </c>
      <c r="N57" s="78">
        <v>1.4E-2</v>
      </c>
      <c r="O57" s="77">
        <v>267662</v>
      </c>
      <c r="P57" s="77">
        <v>105.7</v>
      </c>
      <c r="Q57" s="77">
        <v>0</v>
      </c>
      <c r="R57" s="77">
        <v>282.91873399999997</v>
      </c>
      <c r="S57" s="78">
        <v>5.9999999999999995E-4</v>
      </c>
      <c r="T57" s="78">
        <v>2.7000000000000001E-3</v>
      </c>
      <c r="U57" s="78">
        <v>1E-4</v>
      </c>
    </row>
    <row r="58" spans="2:21">
      <c r="B58" t="s">
        <v>480</v>
      </c>
      <c r="C58" t="s">
        <v>481</v>
      </c>
      <c r="D58" t="s">
        <v>100</v>
      </c>
      <c r="E58" t="s">
        <v>123</v>
      </c>
      <c r="F58" t="s">
        <v>482</v>
      </c>
      <c r="G58" t="s">
        <v>329</v>
      </c>
      <c r="H58" t="s">
        <v>417</v>
      </c>
      <c r="I58" t="s">
        <v>209</v>
      </c>
      <c r="J58" t="s">
        <v>375</v>
      </c>
      <c r="K58" s="77">
        <v>5.46</v>
      </c>
      <c r="L58" t="s">
        <v>102</v>
      </c>
      <c r="M58" s="78">
        <v>2.5000000000000001E-2</v>
      </c>
      <c r="N58" s="78">
        <v>2.2700000000000001E-2</v>
      </c>
      <c r="O58" s="77">
        <v>2432000</v>
      </c>
      <c r="P58" s="77">
        <v>102.1</v>
      </c>
      <c r="Q58" s="77">
        <v>0</v>
      </c>
      <c r="R58" s="77">
        <v>2483.0720000000001</v>
      </c>
      <c r="S58" s="78">
        <v>2.8999999999999998E-3</v>
      </c>
      <c r="T58" s="78">
        <v>2.3599999999999999E-2</v>
      </c>
      <c r="U58" s="78">
        <v>1.2999999999999999E-3</v>
      </c>
    </row>
    <row r="59" spans="2:21">
      <c r="B59" t="s">
        <v>483</v>
      </c>
      <c r="C59" t="s">
        <v>484</v>
      </c>
      <c r="D59" t="s">
        <v>100</v>
      </c>
      <c r="E59" t="s">
        <v>123</v>
      </c>
      <c r="F59" t="s">
        <v>485</v>
      </c>
      <c r="G59" t="s">
        <v>329</v>
      </c>
      <c r="H59" t="s">
        <v>417</v>
      </c>
      <c r="I59" t="s">
        <v>209</v>
      </c>
      <c r="J59" t="s">
        <v>444</v>
      </c>
      <c r="K59" s="77">
        <v>4.3099999999999996</v>
      </c>
      <c r="L59" t="s">
        <v>102</v>
      </c>
      <c r="M59" s="78">
        <v>2.7E-2</v>
      </c>
      <c r="N59" s="78">
        <v>3.1E-2</v>
      </c>
      <c r="O59" s="77">
        <v>2730853.45</v>
      </c>
      <c r="P59" s="77">
        <v>99.11</v>
      </c>
      <c r="Q59" s="77">
        <v>0</v>
      </c>
      <c r="R59" s="77">
        <v>2706.5488542950002</v>
      </c>
      <c r="S59" s="78">
        <v>3.3999999999999998E-3</v>
      </c>
      <c r="T59" s="78">
        <v>2.5700000000000001E-2</v>
      </c>
      <c r="U59" s="78">
        <v>1.4E-3</v>
      </c>
    </row>
    <row r="60" spans="2:21">
      <c r="B60" t="s">
        <v>486</v>
      </c>
      <c r="C60" t="s">
        <v>487</v>
      </c>
      <c r="D60" t="s">
        <v>100</v>
      </c>
      <c r="E60" t="s">
        <v>123</v>
      </c>
      <c r="F60" t="s">
        <v>488</v>
      </c>
      <c r="G60" t="s">
        <v>329</v>
      </c>
      <c r="H60" t="s">
        <v>489</v>
      </c>
      <c r="I60" t="s">
        <v>150</v>
      </c>
      <c r="J60" t="s">
        <v>408</v>
      </c>
      <c r="K60" s="77">
        <v>0.99</v>
      </c>
      <c r="L60" t="s">
        <v>102</v>
      </c>
      <c r="M60" s="78">
        <v>4.5499999999999999E-2</v>
      </c>
      <c r="N60" s="78">
        <v>5.4000000000000003E-3</v>
      </c>
      <c r="O60" s="77">
        <v>432103.92</v>
      </c>
      <c r="P60" s="77">
        <v>104</v>
      </c>
      <c r="Q60" s="77">
        <v>9.8303600000000007</v>
      </c>
      <c r="R60" s="77">
        <v>459.21843680000001</v>
      </c>
      <c r="S60" s="78">
        <v>3.7000000000000002E-3</v>
      </c>
      <c r="T60" s="78">
        <v>4.4000000000000003E-3</v>
      </c>
      <c r="U60" s="78">
        <v>2.0000000000000001E-4</v>
      </c>
    </row>
    <row r="61" spans="2:21">
      <c r="B61" s="79" t="s">
        <v>302</v>
      </c>
      <c r="C61" s="16"/>
      <c r="D61" s="16"/>
      <c r="E61" s="16"/>
      <c r="F61" s="16"/>
      <c r="K61" s="81">
        <v>2.0299999999999998</v>
      </c>
      <c r="N61" s="80">
        <v>3.1699999999999999E-2</v>
      </c>
      <c r="O61" s="81">
        <v>8181595.5999999996</v>
      </c>
      <c r="Q61" s="81">
        <v>0</v>
      </c>
      <c r="R61" s="81">
        <v>7223.1678154800002</v>
      </c>
      <c r="T61" s="80">
        <v>6.8599999999999994E-2</v>
      </c>
      <c r="U61" s="80">
        <v>3.8E-3</v>
      </c>
    </row>
    <row r="62" spans="2:21">
      <c r="B62" t="s">
        <v>490</v>
      </c>
      <c r="C62" t="s">
        <v>491</v>
      </c>
      <c r="D62" t="s">
        <v>100</v>
      </c>
      <c r="E62" t="s">
        <v>123</v>
      </c>
      <c r="F62" t="s">
        <v>492</v>
      </c>
      <c r="G62" t="s">
        <v>493</v>
      </c>
      <c r="H62" t="s">
        <v>208</v>
      </c>
      <c r="I62" t="s">
        <v>209</v>
      </c>
      <c r="J62" t="s">
        <v>494</v>
      </c>
      <c r="K62" s="77">
        <v>1.61</v>
      </c>
      <c r="L62" t="s">
        <v>102</v>
      </c>
      <c r="M62" s="78">
        <v>2.9000000000000001E-2</v>
      </c>
      <c r="N62" s="78">
        <v>2.52E-2</v>
      </c>
      <c r="O62" s="77">
        <v>3941866</v>
      </c>
      <c r="P62" s="77">
        <v>87.21</v>
      </c>
      <c r="Q62" s="77">
        <v>0</v>
      </c>
      <c r="R62" s="77">
        <v>3437.7013385999999</v>
      </c>
      <c r="S62" s="78">
        <v>4.4000000000000003E-3</v>
      </c>
      <c r="T62" s="78">
        <v>3.2599999999999997E-2</v>
      </c>
      <c r="U62" s="78">
        <v>1.8E-3</v>
      </c>
    </row>
    <row r="63" spans="2:21">
      <c r="B63" t="s">
        <v>495</v>
      </c>
      <c r="C63" t="s">
        <v>496</v>
      </c>
      <c r="D63" t="s">
        <v>100</v>
      </c>
      <c r="E63" t="s">
        <v>123</v>
      </c>
      <c r="F63" t="s">
        <v>497</v>
      </c>
      <c r="G63" t="s">
        <v>498</v>
      </c>
      <c r="H63" t="s">
        <v>346</v>
      </c>
      <c r="I63" t="s">
        <v>209</v>
      </c>
      <c r="J63" t="s">
        <v>499</v>
      </c>
      <c r="K63" s="77">
        <v>1.95</v>
      </c>
      <c r="L63" t="s">
        <v>102</v>
      </c>
      <c r="M63" s="78">
        <v>3.49E-2</v>
      </c>
      <c r="N63" s="78">
        <v>2.8799999999999999E-2</v>
      </c>
      <c r="O63" s="77">
        <v>1010174.4</v>
      </c>
      <c r="P63" s="77">
        <v>87.88</v>
      </c>
      <c r="Q63" s="77">
        <v>0</v>
      </c>
      <c r="R63" s="77">
        <v>887.74126272000001</v>
      </c>
      <c r="S63" s="78">
        <v>8.0000000000000004E-4</v>
      </c>
      <c r="T63" s="78">
        <v>8.3999999999999995E-3</v>
      </c>
      <c r="U63" s="78">
        <v>5.0000000000000001E-4</v>
      </c>
    </row>
    <row r="64" spans="2:21">
      <c r="B64" t="s">
        <v>500</v>
      </c>
      <c r="C64" t="s">
        <v>501</v>
      </c>
      <c r="D64" t="s">
        <v>100</v>
      </c>
      <c r="E64" t="s">
        <v>123</v>
      </c>
      <c r="F64" t="s">
        <v>502</v>
      </c>
      <c r="G64" t="s">
        <v>503</v>
      </c>
      <c r="H64" t="s">
        <v>407</v>
      </c>
      <c r="I64" t="s">
        <v>209</v>
      </c>
      <c r="J64" t="s">
        <v>408</v>
      </c>
      <c r="K64" s="77">
        <v>2.61</v>
      </c>
      <c r="L64" t="s">
        <v>102</v>
      </c>
      <c r="M64" s="78">
        <v>5.6000000000000001E-2</v>
      </c>
      <c r="N64" s="78">
        <v>2.5700000000000001E-2</v>
      </c>
      <c r="O64" s="77">
        <v>1014055.2</v>
      </c>
      <c r="P64" s="77">
        <v>97.58</v>
      </c>
      <c r="Q64" s="77">
        <v>0</v>
      </c>
      <c r="R64" s="77">
        <v>989.51506415999995</v>
      </c>
      <c r="S64" s="78">
        <v>3.8999999999999998E-3</v>
      </c>
      <c r="T64" s="78">
        <v>9.4000000000000004E-3</v>
      </c>
      <c r="U64" s="78">
        <v>5.0000000000000001E-4</v>
      </c>
    </row>
    <row r="65" spans="2:21">
      <c r="B65" t="s">
        <v>504</v>
      </c>
      <c r="C65" t="s">
        <v>505</v>
      </c>
      <c r="D65" t="s">
        <v>100</v>
      </c>
      <c r="E65" t="s">
        <v>123</v>
      </c>
      <c r="F65" t="s">
        <v>485</v>
      </c>
      <c r="G65" t="s">
        <v>329</v>
      </c>
      <c r="H65" t="s">
        <v>417</v>
      </c>
      <c r="I65" t="s">
        <v>209</v>
      </c>
      <c r="J65" t="s">
        <v>506</v>
      </c>
      <c r="K65" s="77">
        <v>2.54</v>
      </c>
      <c r="L65" t="s">
        <v>102</v>
      </c>
      <c r="M65" s="78">
        <v>4.7E-2</v>
      </c>
      <c r="N65" s="78">
        <v>4.8000000000000001E-2</v>
      </c>
      <c r="O65" s="77">
        <v>2215500</v>
      </c>
      <c r="P65" s="77">
        <v>86.13</v>
      </c>
      <c r="Q65" s="77">
        <v>0</v>
      </c>
      <c r="R65" s="77">
        <v>1908.2101500000001</v>
      </c>
      <c r="S65" s="78">
        <v>3.8999999999999998E-3</v>
      </c>
      <c r="T65" s="78">
        <v>1.8100000000000002E-2</v>
      </c>
      <c r="U65" s="78">
        <v>1E-3</v>
      </c>
    </row>
    <row r="66" spans="2:21">
      <c r="B66" s="79" t="s">
        <v>507</v>
      </c>
      <c r="C66" s="16"/>
      <c r="D66" s="16"/>
      <c r="E66" s="16"/>
      <c r="F66" s="16"/>
      <c r="K66" s="81">
        <v>0</v>
      </c>
      <c r="N66" s="80">
        <v>0</v>
      </c>
      <c r="O66" s="81">
        <v>0</v>
      </c>
      <c r="Q66" s="81">
        <v>0</v>
      </c>
      <c r="R66" s="81">
        <v>0</v>
      </c>
      <c r="T66" s="80">
        <v>0</v>
      </c>
      <c r="U66" s="80">
        <v>0</v>
      </c>
    </row>
    <row r="67" spans="2:21">
      <c r="B67" t="s">
        <v>235</v>
      </c>
      <c r="C67" t="s">
        <v>235</v>
      </c>
      <c r="D67" s="16"/>
      <c r="E67" s="16"/>
      <c r="F67" s="16"/>
      <c r="G67" t="s">
        <v>235</v>
      </c>
      <c r="H67" t="s">
        <v>235</v>
      </c>
      <c r="K67" s="77">
        <v>0</v>
      </c>
      <c r="L67" t="s">
        <v>235</v>
      </c>
      <c r="M67" s="78">
        <v>0</v>
      </c>
      <c r="N67" s="78">
        <v>0</v>
      </c>
      <c r="O67" s="77">
        <v>0</v>
      </c>
      <c r="P67" s="77">
        <v>0</v>
      </c>
      <c r="R67" s="77">
        <v>0</v>
      </c>
      <c r="S67" s="78">
        <v>0</v>
      </c>
      <c r="T67" s="78">
        <v>0</v>
      </c>
      <c r="U67" s="78">
        <v>0</v>
      </c>
    </row>
    <row r="68" spans="2:21">
      <c r="B68" s="79" t="s">
        <v>239</v>
      </c>
      <c r="C68" s="16"/>
      <c r="D68" s="16"/>
      <c r="E68" s="16"/>
      <c r="F68" s="16"/>
      <c r="K68" s="81">
        <v>6.3</v>
      </c>
      <c r="N68" s="80">
        <v>3.5999999999999997E-2</v>
      </c>
      <c r="O68" s="81">
        <v>722000</v>
      </c>
      <c r="Q68" s="81">
        <v>0</v>
      </c>
      <c r="R68" s="81">
        <v>2347.1206853499998</v>
      </c>
      <c r="T68" s="80">
        <v>2.23E-2</v>
      </c>
      <c r="U68" s="80">
        <v>1.1999999999999999E-3</v>
      </c>
    </row>
    <row r="69" spans="2:21">
      <c r="B69" s="79" t="s">
        <v>303</v>
      </c>
      <c r="C69" s="16"/>
      <c r="D69" s="16"/>
      <c r="E69" s="16"/>
      <c r="F69" s="16"/>
      <c r="K69" s="81">
        <v>0</v>
      </c>
      <c r="N69" s="80">
        <v>0</v>
      </c>
      <c r="O69" s="81">
        <v>0</v>
      </c>
      <c r="Q69" s="81">
        <v>0</v>
      </c>
      <c r="R69" s="81">
        <v>0</v>
      </c>
      <c r="T69" s="80">
        <v>0</v>
      </c>
      <c r="U69" s="80">
        <v>0</v>
      </c>
    </row>
    <row r="70" spans="2:21">
      <c r="B70" t="s">
        <v>235</v>
      </c>
      <c r="C70" t="s">
        <v>235</v>
      </c>
      <c r="D70" s="16"/>
      <c r="E70" s="16"/>
      <c r="F70" s="16"/>
      <c r="G70" t="s">
        <v>235</v>
      </c>
      <c r="H70" t="s">
        <v>235</v>
      </c>
      <c r="K70" s="77">
        <v>0</v>
      </c>
      <c r="L70" t="s">
        <v>235</v>
      </c>
      <c r="M70" s="78">
        <v>0</v>
      </c>
      <c r="N70" s="78">
        <v>0</v>
      </c>
      <c r="O70" s="77">
        <v>0</v>
      </c>
      <c r="P70" s="77">
        <v>0</v>
      </c>
      <c r="R70" s="77">
        <v>0</v>
      </c>
      <c r="S70" s="78">
        <v>0</v>
      </c>
      <c r="T70" s="78">
        <v>0</v>
      </c>
      <c r="U70" s="78">
        <v>0</v>
      </c>
    </row>
    <row r="71" spans="2:21">
      <c r="B71" s="79" t="s">
        <v>304</v>
      </c>
      <c r="C71" s="16"/>
      <c r="D71" s="16"/>
      <c r="E71" s="16"/>
      <c r="F71" s="16"/>
      <c r="K71" s="81">
        <v>6.3</v>
      </c>
      <c r="N71" s="80">
        <v>3.5999999999999997E-2</v>
      </c>
      <c r="O71" s="81">
        <v>722000</v>
      </c>
      <c r="Q71" s="81">
        <v>0</v>
      </c>
      <c r="R71" s="81">
        <v>2347.1206853499998</v>
      </c>
      <c r="T71" s="80">
        <v>2.23E-2</v>
      </c>
      <c r="U71" s="80">
        <v>1.1999999999999999E-3</v>
      </c>
    </row>
    <row r="72" spans="2:21">
      <c r="B72" t="s">
        <v>508</v>
      </c>
      <c r="C72" t="s">
        <v>509</v>
      </c>
      <c r="D72" t="s">
        <v>123</v>
      </c>
      <c r="E72" t="s">
        <v>510</v>
      </c>
      <c r="F72" t="s">
        <v>511</v>
      </c>
      <c r="G72" t="s">
        <v>512</v>
      </c>
      <c r="H72" t="s">
        <v>513</v>
      </c>
      <c r="I72" t="s">
        <v>514</v>
      </c>
      <c r="J72" t="s">
        <v>515</v>
      </c>
      <c r="K72" s="77">
        <v>6.3</v>
      </c>
      <c r="L72" t="s">
        <v>106</v>
      </c>
      <c r="M72" s="78">
        <v>4.1300000000000003E-2</v>
      </c>
      <c r="N72" s="78">
        <v>3.5999999999999997E-2</v>
      </c>
      <c r="O72" s="77">
        <v>722000</v>
      </c>
      <c r="P72" s="77">
        <v>104.52925</v>
      </c>
      <c r="Q72" s="77">
        <v>0</v>
      </c>
      <c r="R72" s="77">
        <v>2347.1206853499998</v>
      </c>
      <c r="S72" s="78">
        <v>1.4E-3</v>
      </c>
      <c r="T72" s="78">
        <v>2.23E-2</v>
      </c>
      <c r="U72" s="78">
        <v>1.1999999999999999E-3</v>
      </c>
    </row>
    <row r="73" spans="2:21">
      <c r="B73" t="s">
        <v>241</v>
      </c>
      <c r="C73" s="16"/>
      <c r="D73" s="16"/>
      <c r="E73" s="16"/>
      <c r="F73" s="16"/>
    </row>
    <row r="74" spans="2:21">
      <c r="B74" t="s">
        <v>297</v>
      </c>
      <c r="C74" s="16"/>
      <c r="D74" s="16"/>
      <c r="E74" s="16"/>
      <c r="F74" s="16"/>
    </row>
    <row r="75" spans="2:21">
      <c r="B75" t="s">
        <v>298</v>
      </c>
      <c r="C75" s="16"/>
      <c r="D75" s="16"/>
      <c r="E75" s="16"/>
      <c r="F75" s="16"/>
    </row>
    <row r="76" spans="2:21">
      <c r="B76" t="s">
        <v>299</v>
      </c>
      <c r="C76" s="16"/>
      <c r="D76" s="16"/>
      <c r="E76" s="16"/>
      <c r="F76" s="16"/>
    </row>
    <row r="77" spans="2:21">
      <c r="B77" t="s">
        <v>300</v>
      </c>
      <c r="C77" s="16"/>
      <c r="D77" s="16"/>
      <c r="E77" s="16"/>
      <c r="F77" s="16"/>
    </row>
    <row r="78" spans="2:21">
      <c r="C78" s="16"/>
      <c r="D78" s="16"/>
      <c r="E78" s="16"/>
      <c r="F78" s="16"/>
    </row>
    <row r="79" spans="2:21">
      <c r="C79" s="16"/>
      <c r="D79" s="16"/>
      <c r="E79" s="16"/>
      <c r="F79" s="16"/>
    </row>
    <row r="80" spans="2:21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  <c r="BJ6" s="19"/>
    </row>
    <row r="7" spans="2:62" ht="26.25" customHeight="1">
      <c r="B7" s="102" t="s">
        <v>91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29656322.210000001</v>
      </c>
      <c r="J11" s="7"/>
      <c r="K11" s="75">
        <v>179.06734</v>
      </c>
      <c r="L11" s="75">
        <v>493016.71232873813</v>
      </c>
      <c r="M11" s="7"/>
      <c r="N11" s="76">
        <v>1</v>
      </c>
      <c r="O11" s="76">
        <v>0.25600000000000001</v>
      </c>
      <c r="BF11" s="16"/>
      <c r="BG11" s="19"/>
      <c r="BH11" s="16"/>
      <c r="BJ11" s="16"/>
    </row>
    <row r="12" spans="2:62">
      <c r="B12" s="79" t="s">
        <v>203</v>
      </c>
      <c r="E12" s="16"/>
      <c r="F12" s="16"/>
      <c r="G12" s="16"/>
      <c r="I12" s="81">
        <v>25486903.109999999</v>
      </c>
      <c r="K12" s="81">
        <v>162.33094</v>
      </c>
      <c r="L12" s="81">
        <v>337714.52590830001</v>
      </c>
      <c r="N12" s="80">
        <v>0.68500000000000005</v>
      </c>
      <c r="O12" s="80">
        <v>0.1754</v>
      </c>
    </row>
    <row r="13" spans="2:62">
      <c r="B13" s="79" t="s">
        <v>516</v>
      </c>
      <c r="E13" s="16"/>
      <c r="F13" s="16"/>
      <c r="G13" s="16"/>
      <c r="I13" s="81">
        <v>6353856.0999999996</v>
      </c>
      <c r="K13" s="81">
        <v>147.77343999999999</v>
      </c>
      <c r="L13" s="81">
        <v>181978.90781</v>
      </c>
      <c r="N13" s="80">
        <v>0.36909999999999998</v>
      </c>
      <c r="O13" s="80">
        <v>9.4500000000000001E-2</v>
      </c>
    </row>
    <row r="14" spans="2:62">
      <c r="B14" t="s">
        <v>517</v>
      </c>
      <c r="C14" t="s">
        <v>518</v>
      </c>
      <c r="D14" t="s">
        <v>100</v>
      </c>
      <c r="E14" t="s">
        <v>123</v>
      </c>
      <c r="F14" t="s">
        <v>482</v>
      </c>
      <c r="G14" t="s">
        <v>329</v>
      </c>
      <c r="H14" t="s">
        <v>102</v>
      </c>
      <c r="I14" s="77">
        <v>136062</v>
      </c>
      <c r="J14" s="77">
        <v>3490</v>
      </c>
      <c r="K14" s="77">
        <v>0</v>
      </c>
      <c r="L14" s="77">
        <v>4748.5637999999999</v>
      </c>
      <c r="M14" s="78">
        <v>6.9999999999999999E-4</v>
      </c>
      <c r="N14" s="78">
        <v>9.5999999999999992E-3</v>
      </c>
      <c r="O14" s="78">
        <v>2.5000000000000001E-3</v>
      </c>
    </row>
    <row r="15" spans="2:62">
      <c r="B15" t="s">
        <v>519</v>
      </c>
      <c r="C15" t="s">
        <v>520</v>
      </c>
      <c r="D15" t="s">
        <v>100</v>
      </c>
      <c r="E15" t="s">
        <v>123</v>
      </c>
      <c r="F15" t="s">
        <v>521</v>
      </c>
      <c r="G15" t="s">
        <v>468</v>
      </c>
      <c r="H15" t="s">
        <v>102</v>
      </c>
      <c r="I15" s="77">
        <v>18863</v>
      </c>
      <c r="J15" s="77">
        <v>23820</v>
      </c>
      <c r="K15" s="77">
        <v>0</v>
      </c>
      <c r="L15" s="77">
        <v>4493.1665999999996</v>
      </c>
      <c r="M15" s="78">
        <v>2.9999999999999997E-4</v>
      </c>
      <c r="N15" s="78">
        <v>9.1000000000000004E-3</v>
      </c>
      <c r="O15" s="78">
        <v>2.3E-3</v>
      </c>
    </row>
    <row r="16" spans="2:62">
      <c r="B16" t="s">
        <v>522</v>
      </c>
      <c r="C16" t="s">
        <v>523</v>
      </c>
      <c r="D16" t="s">
        <v>100</v>
      </c>
      <c r="E16" t="s">
        <v>123</v>
      </c>
      <c r="F16" t="s">
        <v>472</v>
      </c>
      <c r="G16" t="s">
        <v>468</v>
      </c>
      <c r="H16" t="s">
        <v>102</v>
      </c>
      <c r="I16" s="77">
        <v>659913</v>
      </c>
      <c r="J16" s="77">
        <v>1325</v>
      </c>
      <c r="K16" s="77">
        <v>0</v>
      </c>
      <c r="L16" s="77">
        <v>8743.8472500000007</v>
      </c>
      <c r="M16" s="78">
        <v>1.4E-3</v>
      </c>
      <c r="N16" s="78">
        <v>1.77E-2</v>
      </c>
      <c r="O16" s="78">
        <v>4.4999999999999997E-3</v>
      </c>
    </row>
    <row r="17" spans="2:15">
      <c r="B17" t="s">
        <v>524</v>
      </c>
      <c r="C17" t="s">
        <v>525</v>
      </c>
      <c r="D17" t="s">
        <v>100</v>
      </c>
      <c r="E17" t="s">
        <v>123</v>
      </c>
      <c r="F17" t="s">
        <v>526</v>
      </c>
      <c r="G17" t="s">
        <v>440</v>
      </c>
      <c r="H17" t="s">
        <v>102</v>
      </c>
      <c r="I17" s="77">
        <v>156867</v>
      </c>
      <c r="J17" s="77">
        <v>4023</v>
      </c>
      <c r="K17" s="77">
        <v>0</v>
      </c>
      <c r="L17" s="77">
        <v>6310.7594099999997</v>
      </c>
      <c r="M17" s="78">
        <v>5.9999999999999995E-4</v>
      </c>
      <c r="N17" s="78">
        <v>1.2800000000000001E-2</v>
      </c>
      <c r="O17" s="78">
        <v>3.3E-3</v>
      </c>
    </row>
    <row r="18" spans="2:15">
      <c r="B18" t="s">
        <v>527</v>
      </c>
      <c r="C18" t="s">
        <v>528</v>
      </c>
      <c r="D18" t="s">
        <v>100</v>
      </c>
      <c r="E18" t="s">
        <v>123</v>
      </c>
      <c r="F18" t="s">
        <v>529</v>
      </c>
      <c r="G18" t="s">
        <v>440</v>
      </c>
      <c r="H18" t="s">
        <v>102</v>
      </c>
      <c r="I18" s="77">
        <v>155505</v>
      </c>
      <c r="J18" s="77">
        <v>3534</v>
      </c>
      <c r="K18" s="77">
        <v>123.94251</v>
      </c>
      <c r="L18" s="77">
        <v>5619.4892099999997</v>
      </c>
      <c r="M18" s="78">
        <v>6.9999999999999999E-4</v>
      </c>
      <c r="N18" s="78">
        <v>1.14E-2</v>
      </c>
      <c r="O18" s="78">
        <v>2.8999999999999998E-3</v>
      </c>
    </row>
    <row r="19" spans="2:15">
      <c r="B19" t="s">
        <v>530</v>
      </c>
      <c r="C19" t="s">
        <v>531</v>
      </c>
      <c r="D19" t="s">
        <v>100</v>
      </c>
      <c r="E19" t="s">
        <v>123</v>
      </c>
      <c r="F19" t="s">
        <v>532</v>
      </c>
      <c r="G19" t="s">
        <v>533</v>
      </c>
      <c r="H19" t="s">
        <v>102</v>
      </c>
      <c r="I19" s="77">
        <v>16658</v>
      </c>
      <c r="J19" s="77">
        <v>53900</v>
      </c>
      <c r="K19" s="77">
        <v>23.830929999999999</v>
      </c>
      <c r="L19" s="77">
        <v>9002.4929300000003</v>
      </c>
      <c r="M19" s="78">
        <v>4.0000000000000002E-4</v>
      </c>
      <c r="N19" s="78">
        <v>1.83E-2</v>
      </c>
      <c r="O19" s="78">
        <v>4.7000000000000002E-3</v>
      </c>
    </row>
    <row r="20" spans="2:15">
      <c r="B20" t="s">
        <v>534</v>
      </c>
      <c r="C20" t="s">
        <v>535</v>
      </c>
      <c r="D20" t="s">
        <v>100</v>
      </c>
      <c r="E20" t="s">
        <v>123</v>
      </c>
      <c r="F20" t="s">
        <v>536</v>
      </c>
      <c r="G20" t="s">
        <v>412</v>
      </c>
      <c r="H20" t="s">
        <v>102</v>
      </c>
      <c r="I20" s="77">
        <v>152226</v>
      </c>
      <c r="J20" s="77">
        <v>1993</v>
      </c>
      <c r="K20" s="77">
        <v>0</v>
      </c>
      <c r="L20" s="77">
        <v>3033.86418</v>
      </c>
      <c r="M20" s="78">
        <v>2.9999999999999997E-4</v>
      </c>
      <c r="N20" s="78">
        <v>6.1999999999999998E-3</v>
      </c>
      <c r="O20" s="78">
        <v>1.6000000000000001E-3</v>
      </c>
    </row>
    <row r="21" spans="2:15">
      <c r="B21" t="s">
        <v>537</v>
      </c>
      <c r="C21" t="s">
        <v>538</v>
      </c>
      <c r="D21" t="s">
        <v>100</v>
      </c>
      <c r="E21" t="s">
        <v>123</v>
      </c>
      <c r="F21" t="s">
        <v>539</v>
      </c>
      <c r="G21" t="s">
        <v>308</v>
      </c>
      <c r="H21" t="s">
        <v>102</v>
      </c>
      <c r="I21" s="77">
        <v>79757</v>
      </c>
      <c r="J21" s="77">
        <v>12950</v>
      </c>
      <c r="K21" s="77">
        <v>0</v>
      </c>
      <c r="L21" s="77">
        <v>10328.531499999999</v>
      </c>
      <c r="M21" s="78">
        <v>8.0000000000000004E-4</v>
      </c>
      <c r="N21" s="78">
        <v>2.0899999999999998E-2</v>
      </c>
      <c r="O21" s="78">
        <v>5.4000000000000003E-3</v>
      </c>
    </row>
    <row r="22" spans="2:15">
      <c r="B22" t="s">
        <v>540</v>
      </c>
      <c r="C22" t="s">
        <v>541</v>
      </c>
      <c r="D22" t="s">
        <v>100</v>
      </c>
      <c r="E22" t="s">
        <v>123</v>
      </c>
      <c r="F22" t="s">
        <v>542</v>
      </c>
      <c r="G22" t="s">
        <v>308</v>
      </c>
      <c r="H22" t="s">
        <v>102</v>
      </c>
      <c r="I22" s="77">
        <v>463229</v>
      </c>
      <c r="J22" s="77">
        <v>2094</v>
      </c>
      <c r="K22" s="77">
        <v>0</v>
      </c>
      <c r="L22" s="77">
        <v>9700.0152600000001</v>
      </c>
      <c r="M22" s="78">
        <v>4.0000000000000002E-4</v>
      </c>
      <c r="N22" s="78">
        <v>1.9699999999999999E-2</v>
      </c>
      <c r="O22" s="78">
        <v>5.0000000000000001E-3</v>
      </c>
    </row>
    <row r="23" spans="2:15">
      <c r="B23" t="s">
        <v>543</v>
      </c>
      <c r="C23" t="s">
        <v>544</v>
      </c>
      <c r="D23" t="s">
        <v>100</v>
      </c>
      <c r="E23" t="s">
        <v>123</v>
      </c>
      <c r="F23" t="s">
        <v>545</v>
      </c>
      <c r="G23" t="s">
        <v>308</v>
      </c>
      <c r="H23" t="s">
        <v>102</v>
      </c>
      <c r="I23" s="77">
        <v>812301</v>
      </c>
      <c r="J23" s="77">
        <v>3345</v>
      </c>
      <c r="K23" s="77">
        <v>0</v>
      </c>
      <c r="L23" s="77">
        <v>27171.46845</v>
      </c>
      <c r="M23" s="78">
        <v>5.0000000000000001E-4</v>
      </c>
      <c r="N23" s="78">
        <v>5.5100000000000003E-2</v>
      </c>
      <c r="O23" s="78">
        <v>1.41E-2</v>
      </c>
    </row>
    <row r="24" spans="2:15">
      <c r="B24" t="s">
        <v>546</v>
      </c>
      <c r="C24" t="s">
        <v>547</v>
      </c>
      <c r="D24" t="s">
        <v>100</v>
      </c>
      <c r="E24" t="s">
        <v>123</v>
      </c>
      <c r="F24" t="s">
        <v>383</v>
      </c>
      <c r="G24" t="s">
        <v>308</v>
      </c>
      <c r="H24" t="s">
        <v>102</v>
      </c>
      <c r="I24" s="77">
        <v>41936</v>
      </c>
      <c r="J24" s="77">
        <v>12000</v>
      </c>
      <c r="K24" s="77">
        <v>0</v>
      </c>
      <c r="L24" s="77">
        <v>5032.32</v>
      </c>
      <c r="M24" s="78">
        <v>2.0000000000000001E-4</v>
      </c>
      <c r="N24" s="78">
        <v>1.0200000000000001E-2</v>
      </c>
      <c r="O24" s="78">
        <v>2.5999999999999999E-3</v>
      </c>
    </row>
    <row r="25" spans="2:15">
      <c r="B25" t="s">
        <v>548</v>
      </c>
      <c r="C25" t="s">
        <v>549</v>
      </c>
      <c r="D25" t="s">
        <v>100</v>
      </c>
      <c r="E25" t="s">
        <v>123</v>
      </c>
      <c r="F25" t="s">
        <v>550</v>
      </c>
      <c r="G25" t="s">
        <v>308</v>
      </c>
      <c r="H25" t="s">
        <v>102</v>
      </c>
      <c r="I25" s="77">
        <v>421959</v>
      </c>
      <c r="J25" s="77">
        <v>3210</v>
      </c>
      <c r="K25" s="77">
        <v>0</v>
      </c>
      <c r="L25" s="77">
        <v>13544.883900000001</v>
      </c>
      <c r="M25" s="78">
        <v>2.9999999999999997E-4</v>
      </c>
      <c r="N25" s="78">
        <v>2.75E-2</v>
      </c>
      <c r="O25" s="78">
        <v>7.0000000000000001E-3</v>
      </c>
    </row>
    <row r="26" spans="2:15">
      <c r="B26" t="s">
        <v>551</v>
      </c>
      <c r="C26" t="s">
        <v>552</v>
      </c>
      <c r="D26" t="s">
        <v>100</v>
      </c>
      <c r="E26" t="s">
        <v>123</v>
      </c>
      <c r="F26" t="s">
        <v>502</v>
      </c>
      <c r="G26" t="s">
        <v>503</v>
      </c>
      <c r="H26" t="s">
        <v>102</v>
      </c>
      <c r="I26" s="77">
        <v>1938</v>
      </c>
      <c r="J26" s="77">
        <v>134500</v>
      </c>
      <c r="K26" s="77">
        <v>0</v>
      </c>
      <c r="L26" s="77">
        <v>2606.61</v>
      </c>
      <c r="M26" s="78">
        <v>2.9999999999999997E-4</v>
      </c>
      <c r="N26" s="78">
        <v>5.3E-3</v>
      </c>
      <c r="O26" s="78">
        <v>1.4E-3</v>
      </c>
    </row>
    <row r="27" spans="2:15">
      <c r="B27" t="s">
        <v>553</v>
      </c>
      <c r="C27" t="s">
        <v>554</v>
      </c>
      <c r="D27" t="s">
        <v>100</v>
      </c>
      <c r="E27" t="s">
        <v>123</v>
      </c>
      <c r="F27" t="s">
        <v>428</v>
      </c>
      <c r="G27" t="s">
        <v>365</v>
      </c>
      <c r="H27" t="s">
        <v>102</v>
      </c>
      <c r="I27" s="77">
        <v>188657</v>
      </c>
      <c r="J27" s="77">
        <v>3001</v>
      </c>
      <c r="K27" s="77">
        <v>0</v>
      </c>
      <c r="L27" s="77">
        <v>5661.5965699999997</v>
      </c>
      <c r="M27" s="78">
        <v>1E-4</v>
      </c>
      <c r="N27" s="78">
        <v>1.15E-2</v>
      </c>
      <c r="O27" s="78">
        <v>2.8999999999999998E-3</v>
      </c>
    </row>
    <row r="28" spans="2:15">
      <c r="B28" t="s">
        <v>555</v>
      </c>
      <c r="C28" t="s">
        <v>556</v>
      </c>
      <c r="D28" t="s">
        <v>100</v>
      </c>
      <c r="E28" t="s">
        <v>123</v>
      </c>
      <c r="F28" t="s">
        <v>557</v>
      </c>
      <c r="G28" t="s">
        <v>558</v>
      </c>
      <c r="H28" t="s">
        <v>102</v>
      </c>
      <c r="I28" s="77">
        <v>85748</v>
      </c>
      <c r="J28" s="77">
        <v>9700</v>
      </c>
      <c r="K28" s="77">
        <v>0</v>
      </c>
      <c r="L28" s="77">
        <v>8317.5560000000005</v>
      </c>
      <c r="M28" s="78">
        <v>6.9999999999999999E-4</v>
      </c>
      <c r="N28" s="78">
        <v>1.6899999999999998E-2</v>
      </c>
      <c r="O28" s="78">
        <v>4.3E-3</v>
      </c>
    </row>
    <row r="29" spans="2:15">
      <c r="B29" t="s">
        <v>559</v>
      </c>
      <c r="C29" t="s">
        <v>560</v>
      </c>
      <c r="D29" t="s">
        <v>100</v>
      </c>
      <c r="E29" t="s">
        <v>123</v>
      </c>
      <c r="F29" t="s">
        <v>458</v>
      </c>
      <c r="G29" t="s">
        <v>459</v>
      </c>
      <c r="H29" t="s">
        <v>102</v>
      </c>
      <c r="I29" s="77">
        <v>156905</v>
      </c>
      <c r="J29" s="77">
        <v>2752</v>
      </c>
      <c r="K29" s="77">
        <v>0</v>
      </c>
      <c r="L29" s="77">
        <v>4318.0255999999999</v>
      </c>
      <c r="M29" s="78">
        <v>4.0000000000000002E-4</v>
      </c>
      <c r="N29" s="78">
        <v>8.8000000000000005E-3</v>
      </c>
      <c r="O29" s="78">
        <v>2.2000000000000001E-3</v>
      </c>
    </row>
    <row r="30" spans="2:15">
      <c r="B30" t="s">
        <v>561</v>
      </c>
      <c r="C30" t="s">
        <v>562</v>
      </c>
      <c r="D30" t="s">
        <v>100</v>
      </c>
      <c r="E30" t="s">
        <v>123</v>
      </c>
      <c r="F30" t="s">
        <v>370</v>
      </c>
      <c r="G30" t="s">
        <v>334</v>
      </c>
      <c r="H30" t="s">
        <v>102</v>
      </c>
      <c r="I30" s="77">
        <v>109821</v>
      </c>
      <c r="J30" s="77">
        <v>5793</v>
      </c>
      <c r="K30" s="77">
        <v>0</v>
      </c>
      <c r="L30" s="77">
        <v>6361.9305299999996</v>
      </c>
      <c r="M30" s="78">
        <v>5.9999999999999995E-4</v>
      </c>
      <c r="N30" s="78">
        <v>1.29E-2</v>
      </c>
      <c r="O30" s="78">
        <v>3.3E-3</v>
      </c>
    </row>
    <row r="31" spans="2:15">
      <c r="B31" t="s">
        <v>563</v>
      </c>
      <c r="C31" t="s">
        <v>564</v>
      </c>
      <c r="D31" t="s">
        <v>100</v>
      </c>
      <c r="E31" t="s">
        <v>123</v>
      </c>
      <c r="F31" t="s">
        <v>565</v>
      </c>
      <c r="G31" t="s">
        <v>334</v>
      </c>
      <c r="H31" t="s">
        <v>102</v>
      </c>
      <c r="I31" s="77">
        <v>125533</v>
      </c>
      <c r="J31" s="77">
        <v>2528</v>
      </c>
      <c r="K31" s="77">
        <v>0</v>
      </c>
      <c r="L31" s="77">
        <v>3173.47424</v>
      </c>
      <c r="M31" s="78">
        <v>2.9999999999999997E-4</v>
      </c>
      <c r="N31" s="78">
        <v>6.4000000000000003E-3</v>
      </c>
      <c r="O31" s="78">
        <v>1.6000000000000001E-3</v>
      </c>
    </row>
    <row r="32" spans="2:15">
      <c r="B32" t="s">
        <v>566</v>
      </c>
      <c r="C32" t="s">
        <v>567</v>
      </c>
      <c r="D32" t="s">
        <v>100</v>
      </c>
      <c r="E32" t="s">
        <v>123</v>
      </c>
      <c r="F32" t="s">
        <v>373</v>
      </c>
      <c r="G32" t="s">
        <v>334</v>
      </c>
      <c r="H32" t="s">
        <v>102</v>
      </c>
      <c r="I32" s="77">
        <v>5652</v>
      </c>
      <c r="J32" s="77">
        <v>50800</v>
      </c>
      <c r="K32" s="77">
        <v>0</v>
      </c>
      <c r="L32" s="77">
        <v>2871.2159999999999</v>
      </c>
      <c r="M32" s="78">
        <v>2.9999999999999997E-4</v>
      </c>
      <c r="N32" s="78">
        <v>5.7999999999999996E-3</v>
      </c>
      <c r="O32" s="78">
        <v>1.5E-3</v>
      </c>
    </row>
    <row r="33" spans="2:15">
      <c r="B33" t="s">
        <v>568</v>
      </c>
      <c r="C33" t="s">
        <v>569</v>
      </c>
      <c r="D33" t="s">
        <v>100</v>
      </c>
      <c r="E33" t="s">
        <v>123</v>
      </c>
      <c r="F33" t="s">
        <v>350</v>
      </c>
      <c r="G33" t="s">
        <v>334</v>
      </c>
      <c r="H33" t="s">
        <v>102</v>
      </c>
      <c r="I33" s="77">
        <v>896128.1</v>
      </c>
      <c r="J33" s="77">
        <v>1338</v>
      </c>
      <c r="K33" s="77">
        <v>0</v>
      </c>
      <c r="L33" s="77">
        <v>11990.193977999999</v>
      </c>
      <c r="M33" s="78">
        <v>1.1000000000000001E-3</v>
      </c>
      <c r="N33" s="78">
        <v>2.4299999999999999E-2</v>
      </c>
      <c r="O33" s="78">
        <v>6.1999999999999998E-3</v>
      </c>
    </row>
    <row r="34" spans="2:15">
      <c r="B34" t="s">
        <v>570</v>
      </c>
      <c r="C34" t="s">
        <v>571</v>
      </c>
      <c r="D34" t="s">
        <v>100</v>
      </c>
      <c r="E34" t="s">
        <v>123</v>
      </c>
      <c r="F34" t="s">
        <v>357</v>
      </c>
      <c r="G34" t="s">
        <v>334</v>
      </c>
      <c r="H34" t="s">
        <v>102</v>
      </c>
      <c r="I34" s="77">
        <v>7314</v>
      </c>
      <c r="J34" s="77">
        <v>29000</v>
      </c>
      <c r="K34" s="77">
        <v>0</v>
      </c>
      <c r="L34" s="77">
        <v>2121.06</v>
      </c>
      <c r="M34" s="78">
        <v>2.0000000000000001E-4</v>
      </c>
      <c r="N34" s="78">
        <v>4.3E-3</v>
      </c>
      <c r="O34" s="78">
        <v>1.1000000000000001E-3</v>
      </c>
    </row>
    <row r="35" spans="2:15">
      <c r="B35" t="s">
        <v>572</v>
      </c>
      <c r="C35" t="s">
        <v>573</v>
      </c>
      <c r="D35" t="s">
        <v>100</v>
      </c>
      <c r="E35" t="s">
        <v>123</v>
      </c>
      <c r="F35" t="s">
        <v>338</v>
      </c>
      <c r="G35" t="s">
        <v>334</v>
      </c>
      <c r="H35" t="s">
        <v>102</v>
      </c>
      <c r="I35" s="77">
        <v>9687</v>
      </c>
      <c r="J35" s="77">
        <v>29700</v>
      </c>
      <c r="K35" s="77">
        <v>0</v>
      </c>
      <c r="L35" s="77">
        <v>2877.0390000000002</v>
      </c>
      <c r="M35" s="78">
        <v>1E-4</v>
      </c>
      <c r="N35" s="78">
        <v>5.7999999999999996E-3</v>
      </c>
      <c r="O35" s="78">
        <v>1.5E-3</v>
      </c>
    </row>
    <row r="36" spans="2:15">
      <c r="B36" t="s">
        <v>574</v>
      </c>
      <c r="C36" t="s">
        <v>575</v>
      </c>
      <c r="D36" t="s">
        <v>100</v>
      </c>
      <c r="E36" t="s">
        <v>123</v>
      </c>
      <c r="F36" t="s">
        <v>576</v>
      </c>
      <c r="G36" t="s">
        <v>577</v>
      </c>
      <c r="H36" t="s">
        <v>102</v>
      </c>
      <c r="I36" s="77">
        <v>121336</v>
      </c>
      <c r="J36" s="77">
        <v>2695</v>
      </c>
      <c r="K36" s="77">
        <v>0</v>
      </c>
      <c r="L36" s="77">
        <v>3270.0052000000001</v>
      </c>
      <c r="M36" s="78">
        <v>1E-4</v>
      </c>
      <c r="N36" s="78">
        <v>6.6E-3</v>
      </c>
      <c r="O36" s="78">
        <v>1.6999999999999999E-3</v>
      </c>
    </row>
    <row r="37" spans="2:15">
      <c r="B37" t="s">
        <v>578</v>
      </c>
      <c r="C37" t="s">
        <v>579</v>
      </c>
      <c r="D37" t="s">
        <v>100</v>
      </c>
      <c r="E37" t="s">
        <v>123</v>
      </c>
      <c r="F37" t="s">
        <v>580</v>
      </c>
      <c r="G37" t="s">
        <v>581</v>
      </c>
      <c r="H37" t="s">
        <v>102</v>
      </c>
      <c r="I37" s="77">
        <v>295788</v>
      </c>
      <c r="J37" s="77">
        <v>2590</v>
      </c>
      <c r="K37" s="77">
        <v>0</v>
      </c>
      <c r="L37" s="77">
        <v>7660.9092000000001</v>
      </c>
      <c r="M37" s="78">
        <v>1.1000000000000001E-3</v>
      </c>
      <c r="N37" s="78">
        <v>1.55E-2</v>
      </c>
      <c r="O37" s="78">
        <v>4.0000000000000001E-3</v>
      </c>
    </row>
    <row r="38" spans="2:15">
      <c r="B38" t="s">
        <v>582</v>
      </c>
      <c r="C38" t="s">
        <v>583</v>
      </c>
      <c r="D38" t="s">
        <v>100</v>
      </c>
      <c r="E38" t="s">
        <v>123</v>
      </c>
      <c r="F38" t="s">
        <v>584</v>
      </c>
      <c r="G38" t="s">
        <v>129</v>
      </c>
      <c r="H38" t="s">
        <v>102</v>
      </c>
      <c r="I38" s="77">
        <v>7055</v>
      </c>
      <c r="J38" s="77">
        <v>95170</v>
      </c>
      <c r="K38" s="77">
        <v>0</v>
      </c>
      <c r="L38" s="77">
        <v>6714.2434999999996</v>
      </c>
      <c r="M38" s="78">
        <v>1E-4</v>
      </c>
      <c r="N38" s="78">
        <v>1.3599999999999999E-2</v>
      </c>
      <c r="O38" s="78">
        <v>3.5000000000000001E-3</v>
      </c>
    </row>
    <row r="39" spans="2:15">
      <c r="B39" t="s">
        <v>585</v>
      </c>
      <c r="C39" t="s">
        <v>586</v>
      </c>
      <c r="D39" t="s">
        <v>100</v>
      </c>
      <c r="E39" t="s">
        <v>123</v>
      </c>
      <c r="F39" t="s">
        <v>435</v>
      </c>
      <c r="G39" t="s">
        <v>132</v>
      </c>
      <c r="H39" t="s">
        <v>102</v>
      </c>
      <c r="I39" s="77">
        <v>1227018</v>
      </c>
      <c r="J39" s="77">
        <v>513.9</v>
      </c>
      <c r="K39" s="77">
        <v>0</v>
      </c>
      <c r="L39" s="77">
        <v>6305.6455020000003</v>
      </c>
      <c r="M39" s="78">
        <v>4.0000000000000002E-4</v>
      </c>
      <c r="N39" s="78">
        <v>1.2800000000000001E-2</v>
      </c>
      <c r="O39" s="78">
        <v>3.3E-3</v>
      </c>
    </row>
    <row r="40" spans="2:15">
      <c r="B40" s="79" t="s">
        <v>587</v>
      </c>
      <c r="E40" s="16"/>
      <c r="F40" s="16"/>
      <c r="G40" s="16"/>
      <c r="I40" s="81">
        <v>3608494.67</v>
      </c>
      <c r="K40" s="81">
        <v>14.557499999999999</v>
      </c>
      <c r="L40" s="81">
        <v>91884.467204899993</v>
      </c>
      <c r="N40" s="80">
        <v>0.18640000000000001</v>
      </c>
      <c r="O40" s="80">
        <v>4.7699999999999999E-2</v>
      </c>
    </row>
    <row r="41" spans="2:15">
      <c r="B41" t="s">
        <v>588</v>
      </c>
      <c r="C41" t="s">
        <v>589</v>
      </c>
      <c r="D41" t="s">
        <v>100</v>
      </c>
      <c r="E41" t="s">
        <v>123</v>
      </c>
      <c r="F41" t="s">
        <v>467</v>
      </c>
      <c r="G41" t="s">
        <v>468</v>
      </c>
      <c r="H41" t="s">
        <v>102</v>
      </c>
      <c r="I41" s="77">
        <v>561635</v>
      </c>
      <c r="J41" s="77">
        <v>765.4</v>
      </c>
      <c r="K41" s="77">
        <v>0</v>
      </c>
      <c r="L41" s="77">
        <v>4298.7542899999999</v>
      </c>
      <c r="M41" s="78">
        <v>5.9999999999999995E-4</v>
      </c>
      <c r="N41" s="78">
        <v>8.6999999999999994E-3</v>
      </c>
      <c r="O41" s="78">
        <v>2.2000000000000001E-3</v>
      </c>
    </row>
    <row r="42" spans="2:15">
      <c r="B42" t="s">
        <v>590</v>
      </c>
      <c r="C42" t="s">
        <v>591</v>
      </c>
      <c r="D42" t="s">
        <v>100</v>
      </c>
      <c r="E42" t="s">
        <v>123</v>
      </c>
      <c r="F42" t="s">
        <v>592</v>
      </c>
      <c r="G42" t="s">
        <v>440</v>
      </c>
      <c r="H42" t="s">
        <v>102</v>
      </c>
      <c r="I42" s="77">
        <v>83123</v>
      </c>
      <c r="J42" s="77">
        <v>7980</v>
      </c>
      <c r="K42" s="77">
        <v>0</v>
      </c>
      <c r="L42" s="77">
        <v>6633.2154</v>
      </c>
      <c r="M42" s="78">
        <v>1.1999999999999999E-3</v>
      </c>
      <c r="N42" s="78">
        <v>1.35E-2</v>
      </c>
      <c r="O42" s="78">
        <v>3.3999999999999998E-3</v>
      </c>
    </row>
    <row r="43" spans="2:15">
      <c r="B43" t="s">
        <v>593</v>
      </c>
      <c r="C43" t="s">
        <v>594</v>
      </c>
      <c r="D43" t="s">
        <v>100</v>
      </c>
      <c r="E43" t="s">
        <v>123</v>
      </c>
      <c r="F43" t="s">
        <v>595</v>
      </c>
      <c r="G43" t="s">
        <v>412</v>
      </c>
      <c r="H43" t="s">
        <v>102</v>
      </c>
      <c r="I43" s="77">
        <v>39920</v>
      </c>
      <c r="J43" s="77">
        <v>19970</v>
      </c>
      <c r="K43" s="77">
        <v>0</v>
      </c>
      <c r="L43" s="77">
        <v>7972.0240000000003</v>
      </c>
      <c r="M43" s="78">
        <v>3.2000000000000002E-3</v>
      </c>
      <c r="N43" s="78">
        <v>1.6199999999999999E-2</v>
      </c>
      <c r="O43" s="78">
        <v>4.1000000000000003E-3</v>
      </c>
    </row>
    <row r="44" spans="2:15">
      <c r="B44" t="s">
        <v>596</v>
      </c>
      <c r="C44" t="s">
        <v>597</v>
      </c>
      <c r="D44" t="s">
        <v>100</v>
      </c>
      <c r="E44" t="s">
        <v>123</v>
      </c>
      <c r="F44" t="s">
        <v>443</v>
      </c>
      <c r="G44" t="s">
        <v>412</v>
      </c>
      <c r="H44" t="s">
        <v>102</v>
      </c>
      <c r="I44" s="77">
        <v>20105</v>
      </c>
      <c r="J44" s="77">
        <v>30230</v>
      </c>
      <c r="K44" s="77">
        <v>0</v>
      </c>
      <c r="L44" s="77">
        <v>6077.7415000000001</v>
      </c>
      <c r="M44" s="78">
        <v>1.1000000000000001E-3</v>
      </c>
      <c r="N44" s="78">
        <v>1.23E-2</v>
      </c>
      <c r="O44" s="78">
        <v>3.2000000000000002E-3</v>
      </c>
    </row>
    <row r="45" spans="2:15">
      <c r="B45" t="s">
        <v>598</v>
      </c>
      <c r="C45" t="s">
        <v>599</v>
      </c>
      <c r="D45" t="s">
        <v>100</v>
      </c>
      <c r="E45" t="s">
        <v>123</v>
      </c>
      <c r="F45" t="s">
        <v>600</v>
      </c>
      <c r="G45" t="s">
        <v>503</v>
      </c>
      <c r="H45" t="s">
        <v>102</v>
      </c>
      <c r="I45" s="77">
        <v>9032</v>
      </c>
      <c r="J45" s="77">
        <v>22900</v>
      </c>
      <c r="K45" s="77">
        <v>0</v>
      </c>
      <c r="L45" s="77">
        <v>2068.328</v>
      </c>
      <c r="M45" s="78">
        <v>2.9999999999999997E-4</v>
      </c>
      <c r="N45" s="78">
        <v>4.1999999999999997E-3</v>
      </c>
      <c r="O45" s="78">
        <v>1.1000000000000001E-3</v>
      </c>
    </row>
    <row r="46" spans="2:15">
      <c r="B46" t="s">
        <v>601</v>
      </c>
      <c r="C46" t="s">
        <v>602</v>
      </c>
      <c r="D46" t="s">
        <v>100</v>
      </c>
      <c r="E46" t="s">
        <v>123</v>
      </c>
      <c r="F46" t="s">
        <v>603</v>
      </c>
      <c r="G46" t="s">
        <v>498</v>
      </c>
      <c r="H46" t="s">
        <v>102</v>
      </c>
      <c r="I46" s="77">
        <v>37588</v>
      </c>
      <c r="J46" s="77">
        <v>25510</v>
      </c>
      <c r="K46" s="77">
        <v>0</v>
      </c>
      <c r="L46" s="77">
        <v>9588.6988000000001</v>
      </c>
      <c r="M46" s="78">
        <v>2.0999999999999999E-3</v>
      </c>
      <c r="N46" s="78">
        <v>1.9400000000000001E-2</v>
      </c>
      <c r="O46" s="78">
        <v>5.0000000000000001E-3</v>
      </c>
    </row>
    <row r="47" spans="2:15">
      <c r="B47" t="s">
        <v>604</v>
      </c>
      <c r="C47" t="s">
        <v>605</v>
      </c>
      <c r="D47" t="s">
        <v>100</v>
      </c>
      <c r="E47" t="s">
        <v>123</v>
      </c>
      <c r="F47" t="s">
        <v>606</v>
      </c>
      <c r="G47" t="s">
        <v>498</v>
      </c>
      <c r="H47" t="s">
        <v>102</v>
      </c>
      <c r="I47" s="77">
        <v>523796</v>
      </c>
      <c r="J47" s="77">
        <v>672.3</v>
      </c>
      <c r="K47" s="77">
        <v>0</v>
      </c>
      <c r="L47" s="77">
        <v>3521.4805080000001</v>
      </c>
      <c r="M47" s="78">
        <v>4.0000000000000002E-4</v>
      </c>
      <c r="N47" s="78">
        <v>7.1000000000000004E-3</v>
      </c>
      <c r="O47" s="78">
        <v>1.8E-3</v>
      </c>
    </row>
    <row r="48" spans="2:15">
      <c r="B48" t="s">
        <v>607</v>
      </c>
      <c r="C48" t="s">
        <v>608</v>
      </c>
      <c r="D48" t="s">
        <v>100</v>
      </c>
      <c r="E48" t="s">
        <v>123</v>
      </c>
      <c r="F48" t="s">
        <v>497</v>
      </c>
      <c r="G48" t="s">
        <v>498</v>
      </c>
      <c r="H48" t="s">
        <v>102</v>
      </c>
      <c r="I48" s="77">
        <v>1152874.3999999999</v>
      </c>
      <c r="J48" s="77">
        <v>89.6</v>
      </c>
      <c r="K48" s="77">
        <v>0</v>
      </c>
      <c r="L48" s="77">
        <v>1032.9754624</v>
      </c>
      <c r="M48" s="78">
        <v>4.0000000000000002E-4</v>
      </c>
      <c r="N48" s="78">
        <v>2.0999999999999999E-3</v>
      </c>
      <c r="O48" s="78">
        <v>5.0000000000000001E-4</v>
      </c>
    </row>
    <row r="49" spans="2:15">
      <c r="B49" t="s">
        <v>609</v>
      </c>
      <c r="C49" t="s">
        <v>610</v>
      </c>
      <c r="D49" t="s">
        <v>100</v>
      </c>
      <c r="E49" t="s">
        <v>123</v>
      </c>
      <c r="F49" t="s">
        <v>611</v>
      </c>
      <c r="G49" t="s">
        <v>612</v>
      </c>
      <c r="H49" t="s">
        <v>102</v>
      </c>
      <c r="I49" s="77">
        <v>12789</v>
      </c>
      <c r="J49" s="77">
        <v>31420</v>
      </c>
      <c r="K49" s="77">
        <v>0</v>
      </c>
      <c r="L49" s="77">
        <v>4018.3038000000001</v>
      </c>
      <c r="M49" s="78">
        <v>8.0000000000000004E-4</v>
      </c>
      <c r="N49" s="78">
        <v>8.2000000000000007E-3</v>
      </c>
      <c r="O49" s="78">
        <v>2.0999999999999999E-3</v>
      </c>
    </row>
    <row r="50" spans="2:15">
      <c r="B50" t="s">
        <v>613</v>
      </c>
      <c r="C50" t="s">
        <v>614</v>
      </c>
      <c r="D50" t="s">
        <v>100</v>
      </c>
      <c r="E50" t="s">
        <v>123</v>
      </c>
      <c r="F50" t="s">
        <v>615</v>
      </c>
      <c r="G50" t="s">
        <v>379</v>
      </c>
      <c r="H50" t="s">
        <v>102</v>
      </c>
      <c r="I50" s="77">
        <v>123736</v>
      </c>
      <c r="J50" s="77">
        <v>6200</v>
      </c>
      <c r="K50" s="77">
        <v>0</v>
      </c>
      <c r="L50" s="77">
        <v>7671.6319999999996</v>
      </c>
      <c r="M50" s="78">
        <v>2.2000000000000001E-3</v>
      </c>
      <c r="N50" s="78">
        <v>1.5599999999999999E-2</v>
      </c>
      <c r="O50" s="78">
        <v>4.0000000000000001E-3</v>
      </c>
    </row>
    <row r="51" spans="2:15">
      <c r="B51" t="s">
        <v>616</v>
      </c>
      <c r="C51" t="s">
        <v>617</v>
      </c>
      <c r="D51" t="s">
        <v>100</v>
      </c>
      <c r="E51" t="s">
        <v>123</v>
      </c>
      <c r="F51" t="s">
        <v>378</v>
      </c>
      <c r="G51" t="s">
        <v>379</v>
      </c>
      <c r="H51" t="s">
        <v>102</v>
      </c>
      <c r="I51" s="77">
        <v>48525</v>
      </c>
      <c r="J51" s="77">
        <v>2459</v>
      </c>
      <c r="K51" s="77">
        <v>14.557499999999999</v>
      </c>
      <c r="L51" s="77">
        <v>1207.7872500000001</v>
      </c>
      <c r="M51" s="78">
        <v>2.9999999999999997E-4</v>
      </c>
      <c r="N51" s="78">
        <v>2.3999999999999998E-3</v>
      </c>
      <c r="O51" s="78">
        <v>5.9999999999999995E-4</v>
      </c>
    </row>
    <row r="52" spans="2:15">
      <c r="B52" t="s">
        <v>618</v>
      </c>
      <c r="C52" t="s">
        <v>619</v>
      </c>
      <c r="D52" t="s">
        <v>100</v>
      </c>
      <c r="E52" t="s">
        <v>123</v>
      </c>
      <c r="F52" t="s">
        <v>432</v>
      </c>
      <c r="G52" t="s">
        <v>379</v>
      </c>
      <c r="H52" t="s">
        <v>102</v>
      </c>
      <c r="I52" s="77">
        <v>41294</v>
      </c>
      <c r="J52" s="77">
        <v>6552</v>
      </c>
      <c r="K52" s="77">
        <v>0</v>
      </c>
      <c r="L52" s="77">
        <v>2705.5828799999999</v>
      </c>
      <c r="M52" s="78">
        <v>5.9999999999999995E-4</v>
      </c>
      <c r="N52" s="78">
        <v>5.4999999999999997E-3</v>
      </c>
      <c r="O52" s="78">
        <v>1.4E-3</v>
      </c>
    </row>
    <row r="53" spans="2:15">
      <c r="B53" t="s">
        <v>620</v>
      </c>
      <c r="C53" t="s">
        <v>621</v>
      </c>
      <c r="D53" t="s">
        <v>100</v>
      </c>
      <c r="E53" t="s">
        <v>123</v>
      </c>
      <c r="F53" t="s">
        <v>622</v>
      </c>
      <c r="G53" t="s">
        <v>334</v>
      </c>
      <c r="H53" t="s">
        <v>102</v>
      </c>
      <c r="I53" s="77">
        <v>22256</v>
      </c>
      <c r="J53" s="77">
        <v>14280</v>
      </c>
      <c r="K53" s="77">
        <v>0</v>
      </c>
      <c r="L53" s="77">
        <v>3178.1568000000002</v>
      </c>
      <c r="M53" s="78">
        <v>5.9999999999999995E-4</v>
      </c>
      <c r="N53" s="78">
        <v>6.4000000000000003E-3</v>
      </c>
      <c r="O53" s="78">
        <v>1.6999999999999999E-3</v>
      </c>
    </row>
    <row r="54" spans="2:15">
      <c r="B54" t="s">
        <v>623</v>
      </c>
      <c r="C54" t="s">
        <v>624</v>
      </c>
      <c r="D54" t="s">
        <v>100</v>
      </c>
      <c r="E54" t="s">
        <v>123</v>
      </c>
      <c r="F54" t="s">
        <v>625</v>
      </c>
      <c r="G54" t="s">
        <v>334</v>
      </c>
      <c r="H54" t="s">
        <v>102</v>
      </c>
      <c r="I54" s="77">
        <v>168026</v>
      </c>
      <c r="J54" s="77">
        <v>2222</v>
      </c>
      <c r="K54" s="77">
        <v>0</v>
      </c>
      <c r="L54" s="77">
        <v>3733.5377199999998</v>
      </c>
      <c r="M54" s="78">
        <v>8.9999999999999998E-4</v>
      </c>
      <c r="N54" s="78">
        <v>7.6E-3</v>
      </c>
      <c r="O54" s="78">
        <v>1.9E-3</v>
      </c>
    </row>
    <row r="55" spans="2:15">
      <c r="B55" t="s">
        <v>626</v>
      </c>
      <c r="C55" t="s">
        <v>627</v>
      </c>
      <c r="D55" t="s">
        <v>100</v>
      </c>
      <c r="E55" t="s">
        <v>123</v>
      </c>
      <c r="F55" t="s">
        <v>628</v>
      </c>
      <c r="G55" t="s">
        <v>125</v>
      </c>
      <c r="H55" t="s">
        <v>102</v>
      </c>
      <c r="I55" s="77">
        <v>10826</v>
      </c>
      <c r="J55" s="77">
        <v>20850</v>
      </c>
      <c r="K55" s="77">
        <v>0</v>
      </c>
      <c r="L55" s="77">
        <v>2257.221</v>
      </c>
      <c r="M55" s="78">
        <v>1.1000000000000001E-3</v>
      </c>
      <c r="N55" s="78">
        <v>4.5999999999999999E-3</v>
      </c>
      <c r="O55" s="78">
        <v>1.1999999999999999E-3</v>
      </c>
    </row>
    <row r="56" spans="2:15">
      <c r="B56" t="s">
        <v>629</v>
      </c>
      <c r="C56" t="s">
        <v>630</v>
      </c>
      <c r="D56" t="s">
        <v>100</v>
      </c>
      <c r="E56" t="s">
        <v>123</v>
      </c>
      <c r="F56" t="s">
        <v>631</v>
      </c>
      <c r="G56" t="s">
        <v>125</v>
      </c>
      <c r="H56" t="s">
        <v>102</v>
      </c>
      <c r="I56" s="77">
        <v>75037</v>
      </c>
      <c r="J56" s="77">
        <v>1060</v>
      </c>
      <c r="K56" s="77">
        <v>0</v>
      </c>
      <c r="L56" s="77">
        <v>795.3922</v>
      </c>
      <c r="M56" s="78">
        <v>8.0000000000000004E-4</v>
      </c>
      <c r="N56" s="78">
        <v>1.6000000000000001E-3</v>
      </c>
      <c r="O56" s="78">
        <v>4.0000000000000002E-4</v>
      </c>
    </row>
    <row r="57" spans="2:15">
      <c r="B57" t="s">
        <v>632</v>
      </c>
      <c r="C57" t="s">
        <v>633</v>
      </c>
      <c r="D57" t="s">
        <v>100</v>
      </c>
      <c r="E57" t="s">
        <v>123</v>
      </c>
      <c r="F57" t="s">
        <v>634</v>
      </c>
      <c r="G57" t="s">
        <v>581</v>
      </c>
      <c r="H57" t="s">
        <v>102</v>
      </c>
      <c r="I57" s="77">
        <v>7446</v>
      </c>
      <c r="J57" s="77">
        <v>55990</v>
      </c>
      <c r="K57" s="77">
        <v>0</v>
      </c>
      <c r="L57" s="77">
        <v>4169.0154000000002</v>
      </c>
      <c r="M57" s="78">
        <v>5.0000000000000001E-4</v>
      </c>
      <c r="N57" s="78">
        <v>8.5000000000000006E-3</v>
      </c>
      <c r="O57" s="78">
        <v>2.2000000000000001E-3</v>
      </c>
    </row>
    <row r="58" spans="2:15">
      <c r="B58" t="s">
        <v>635</v>
      </c>
      <c r="C58" t="s">
        <v>636</v>
      </c>
      <c r="D58" t="s">
        <v>100</v>
      </c>
      <c r="E58" t="s">
        <v>123</v>
      </c>
      <c r="F58" t="s">
        <v>637</v>
      </c>
      <c r="G58" t="s">
        <v>638</v>
      </c>
      <c r="H58" t="s">
        <v>102</v>
      </c>
      <c r="I58" s="77">
        <v>74540</v>
      </c>
      <c r="J58" s="77">
        <v>6190</v>
      </c>
      <c r="K58" s="77">
        <v>0</v>
      </c>
      <c r="L58" s="77">
        <v>4614.0259999999998</v>
      </c>
      <c r="M58" s="78">
        <v>1E-3</v>
      </c>
      <c r="N58" s="78">
        <v>9.4000000000000004E-3</v>
      </c>
      <c r="O58" s="78">
        <v>2.3999999999999998E-3</v>
      </c>
    </row>
    <row r="59" spans="2:15">
      <c r="B59" t="s">
        <v>639</v>
      </c>
      <c r="C59" t="s">
        <v>640</v>
      </c>
      <c r="D59" t="s">
        <v>100</v>
      </c>
      <c r="E59" t="s">
        <v>123</v>
      </c>
      <c r="F59" t="s">
        <v>641</v>
      </c>
      <c r="G59" t="s">
        <v>638</v>
      </c>
      <c r="H59" t="s">
        <v>102</v>
      </c>
      <c r="I59" s="77">
        <v>16796</v>
      </c>
      <c r="J59" s="77">
        <v>37980</v>
      </c>
      <c r="K59" s="77">
        <v>0</v>
      </c>
      <c r="L59" s="77">
        <v>6379.1207999999997</v>
      </c>
      <c r="M59" s="78">
        <v>1.1000000000000001E-3</v>
      </c>
      <c r="N59" s="78">
        <v>1.29E-2</v>
      </c>
      <c r="O59" s="78">
        <v>3.3E-3</v>
      </c>
    </row>
    <row r="60" spans="2:15">
      <c r="B60" t="s">
        <v>642</v>
      </c>
      <c r="C60" t="s">
        <v>643</v>
      </c>
      <c r="D60" t="s">
        <v>100</v>
      </c>
      <c r="E60" t="s">
        <v>123</v>
      </c>
      <c r="F60" t="s">
        <v>644</v>
      </c>
      <c r="G60" t="s">
        <v>424</v>
      </c>
      <c r="H60" t="s">
        <v>102</v>
      </c>
      <c r="I60" s="77">
        <v>417915</v>
      </c>
      <c r="J60" s="77">
        <v>1680</v>
      </c>
      <c r="K60" s="77">
        <v>0</v>
      </c>
      <c r="L60" s="77">
        <v>7020.9719999999998</v>
      </c>
      <c r="M60" s="78">
        <v>2.0999999999999999E-3</v>
      </c>
      <c r="N60" s="78">
        <v>1.4200000000000001E-2</v>
      </c>
      <c r="O60" s="78">
        <v>3.5999999999999999E-3</v>
      </c>
    </row>
    <row r="61" spans="2:15">
      <c r="B61" t="s">
        <v>645</v>
      </c>
      <c r="C61" t="s">
        <v>646</v>
      </c>
      <c r="D61" t="s">
        <v>100</v>
      </c>
      <c r="E61" t="s">
        <v>123</v>
      </c>
      <c r="F61" t="s">
        <v>423</v>
      </c>
      <c r="G61" t="s">
        <v>424</v>
      </c>
      <c r="H61" t="s">
        <v>102</v>
      </c>
      <c r="I61" s="77">
        <v>114681.27</v>
      </c>
      <c r="J61" s="77">
        <v>1535</v>
      </c>
      <c r="K61" s="77">
        <v>0</v>
      </c>
      <c r="L61" s="77">
        <v>1760.3574945</v>
      </c>
      <c r="M61" s="78">
        <v>5.9999999999999995E-4</v>
      </c>
      <c r="N61" s="78">
        <v>3.5999999999999999E-3</v>
      </c>
      <c r="O61" s="78">
        <v>8.9999999999999998E-4</v>
      </c>
    </row>
    <row r="62" spans="2:15">
      <c r="B62" t="s">
        <v>647</v>
      </c>
      <c r="C62" t="s">
        <v>648</v>
      </c>
      <c r="D62" t="s">
        <v>100</v>
      </c>
      <c r="E62" t="s">
        <v>123</v>
      </c>
      <c r="F62" t="s">
        <v>450</v>
      </c>
      <c r="G62" t="s">
        <v>132</v>
      </c>
      <c r="H62" t="s">
        <v>102</v>
      </c>
      <c r="I62" s="77">
        <v>46554</v>
      </c>
      <c r="J62" s="77">
        <v>2535</v>
      </c>
      <c r="K62" s="77">
        <v>0</v>
      </c>
      <c r="L62" s="77">
        <v>1180.1439</v>
      </c>
      <c r="M62" s="78">
        <v>2.0000000000000001E-4</v>
      </c>
      <c r="N62" s="78">
        <v>2.3999999999999998E-3</v>
      </c>
      <c r="O62" s="78">
        <v>5.9999999999999995E-4</v>
      </c>
    </row>
    <row r="63" spans="2:15">
      <c r="B63" s="79" t="s">
        <v>649</v>
      </c>
      <c r="E63" s="16"/>
      <c r="F63" s="16"/>
      <c r="G63" s="16"/>
      <c r="I63" s="81">
        <v>15524552.34</v>
      </c>
      <c r="K63" s="81">
        <v>0</v>
      </c>
      <c r="L63" s="81">
        <v>63851.150893400001</v>
      </c>
      <c r="N63" s="80">
        <v>0.1295</v>
      </c>
      <c r="O63" s="80">
        <v>3.32E-2</v>
      </c>
    </row>
    <row r="64" spans="2:15">
      <c r="B64" t="s">
        <v>650</v>
      </c>
      <c r="C64" t="s">
        <v>651</v>
      </c>
      <c r="D64" t="s">
        <v>100</v>
      </c>
      <c r="E64" t="s">
        <v>123</v>
      </c>
      <c r="F64" t="s">
        <v>652</v>
      </c>
      <c r="G64" t="s">
        <v>329</v>
      </c>
      <c r="H64" t="s">
        <v>102</v>
      </c>
      <c r="I64" s="77">
        <v>39509.339999999997</v>
      </c>
      <c r="J64" s="77">
        <v>2761</v>
      </c>
      <c r="K64" s="77">
        <v>0</v>
      </c>
      <c r="L64" s="77">
        <v>1090.8528773999999</v>
      </c>
      <c r="M64" s="78">
        <v>2.9999999999999997E-4</v>
      </c>
      <c r="N64" s="78">
        <v>2.2000000000000001E-3</v>
      </c>
      <c r="O64" s="78">
        <v>5.9999999999999995E-4</v>
      </c>
    </row>
    <row r="65" spans="2:15">
      <c r="B65" t="s">
        <v>653</v>
      </c>
      <c r="C65" t="s">
        <v>654</v>
      </c>
      <c r="D65" t="s">
        <v>100</v>
      </c>
      <c r="E65" t="s">
        <v>123</v>
      </c>
      <c r="F65" t="s">
        <v>655</v>
      </c>
      <c r="G65" t="s">
        <v>412</v>
      </c>
      <c r="H65" t="s">
        <v>102</v>
      </c>
      <c r="I65" s="77">
        <v>456968</v>
      </c>
      <c r="J65" s="77">
        <v>2769</v>
      </c>
      <c r="K65" s="77">
        <v>0</v>
      </c>
      <c r="L65" s="77">
        <v>12653.44392</v>
      </c>
      <c r="M65" s="78">
        <v>8.8000000000000005E-3</v>
      </c>
      <c r="N65" s="78">
        <v>2.5700000000000001E-2</v>
      </c>
      <c r="O65" s="78">
        <v>6.6E-3</v>
      </c>
    </row>
    <row r="66" spans="2:15">
      <c r="B66" t="s">
        <v>656</v>
      </c>
      <c r="C66" t="s">
        <v>657</v>
      </c>
      <c r="D66" t="s">
        <v>100</v>
      </c>
      <c r="E66" t="s">
        <v>123</v>
      </c>
      <c r="F66" t="s">
        <v>658</v>
      </c>
      <c r="G66" t="s">
        <v>503</v>
      </c>
      <c r="H66" t="s">
        <v>102</v>
      </c>
      <c r="I66" s="77">
        <v>84000</v>
      </c>
      <c r="J66" s="77">
        <v>10210</v>
      </c>
      <c r="K66" s="77">
        <v>0</v>
      </c>
      <c r="L66" s="77">
        <v>8576.4</v>
      </c>
      <c r="M66" s="78">
        <v>2.1000000000000001E-2</v>
      </c>
      <c r="N66" s="78">
        <v>1.7399999999999999E-2</v>
      </c>
      <c r="O66" s="78">
        <v>4.4999999999999997E-3</v>
      </c>
    </row>
    <row r="67" spans="2:15">
      <c r="B67" t="s">
        <v>659</v>
      </c>
      <c r="C67" t="s">
        <v>660</v>
      </c>
      <c r="D67" t="s">
        <v>100</v>
      </c>
      <c r="E67" t="s">
        <v>123</v>
      </c>
      <c r="F67" t="s">
        <v>661</v>
      </c>
      <c r="G67" t="s">
        <v>503</v>
      </c>
      <c r="H67" t="s">
        <v>102</v>
      </c>
      <c r="I67" s="77">
        <v>1196260</v>
      </c>
      <c r="J67" s="77">
        <v>974</v>
      </c>
      <c r="K67" s="77">
        <v>0</v>
      </c>
      <c r="L67" s="77">
        <v>11651.572399999999</v>
      </c>
      <c r="M67" s="78">
        <v>1.2999999999999999E-2</v>
      </c>
      <c r="N67" s="78">
        <v>2.3599999999999999E-2</v>
      </c>
      <c r="O67" s="78">
        <v>6.1000000000000004E-3</v>
      </c>
    </row>
    <row r="68" spans="2:15">
      <c r="B68" t="s">
        <v>662</v>
      </c>
      <c r="C68" t="s">
        <v>663</v>
      </c>
      <c r="D68" t="s">
        <v>100</v>
      </c>
      <c r="E68" t="s">
        <v>123</v>
      </c>
      <c r="F68" t="s">
        <v>664</v>
      </c>
      <c r="G68" t="s">
        <v>665</v>
      </c>
      <c r="H68" t="s">
        <v>102</v>
      </c>
      <c r="I68" s="77">
        <v>215700</v>
      </c>
      <c r="J68" s="77">
        <v>320.5</v>
      </c>
      <c r="K68" s="77">
        <v>0</v>
      </c>
      <c r="L68" s="77">
        <v>691.31849999999997</v>
      </c>
      <c r="M68" s="78">
        <v>5.3499999999999999E-2</v>
      </c>
      <c r="N68" s="78">
        <v>1.4E-3</v>
      </c>
      <c r="O68" s="78">
        <v>4.0000000000000002E-4</v>
      </c>
    </row>
    <row r="69" spans="2:15">
      <c r="B69" t="s">
        <v>666</v>
      </c>
      <c r="C69" t="s">
        <v>667</v>
      </c>
      <c r="D69" t="s">
        <v>100</v>
      </c>
      <c r="E69" t="s">
        <v>123</v>
      </c>
      <c r="F69" t="s">
        <v>399</v>
      </c>
      <c r="G69" t="s">
        <v>379</v>
      </c>
      <c r="H69" t="s">
        <v>102</v>
      </c>
      <c r="I69" s="77">
        <v>332000</v>
      </c>
      <c r="J69" s="77">
        <v>811.5</v>
      </c>
      <c r="K69" s="77">
        <v>0</v>
      </c>
      <c r="L69" s="77">
        <v>2694.18</v>
      </c>
      <c r="M69" s="78">
        <v>2E-3</v>
      </c>
      <c r="N69" s="78">
        <v>5.4999999999999997E-3</v>
      </c>
      <c r="O69" s="78">
        <v>1.4E-3</v>
      </c>
    </row>
    <row r="70" spans="2:15">
      <c r="B70" t="s">
        <v>668</v>
      </c>
      <c r="C70" t="s">
        <v>669</v>
      </c>
      <c r="D70" t="s">
        <v>100</v>
      </c>
      <c r="E70" t="s">
        <v>123</v>
      </c>
      <c r="F70" t="s">
        <v>403</v>
      </c>
      <c r="G70" t="s">
        <v>379</v>
      </c>
      <c r="H70" t="s">
        <v>102</v>
      </c>
      <c r="I70" s="77">
        <v>7601</v>
      </c>
      <c r="J70" s="77">
        <v>20600</v>
      </c>
      <c r="K70" s="77">
        <v>0</v>
      </c>
      <c r="L70" s="77">
        <v>1565.806</v>
      </c>
      <c r="M70" s="78">
        <v>2.0000000000000001E-4</v>
      </c>
      <c r="N70" s="78">
        <v>3.2000000000000002E-3</v>
      </c>
      <c r="O70" s="78">
        <v>8.0000000000000004E-4</v>
      </c>
    </row>
    <row r="71" spans="2:15">
      <c r="B71" t="s">
        <v>670</v>
      </c>
      <c r="C71" t="s">
        <v>671</v>
      </c>
      <c r="D71" t="s">
        <v>100</v>
      </c>
      <c r="E71" t="s">
        <v>123</v>
      </c>
      <c r="F71" t="s">
        <v>672</v>
      </c>
      <c r="G71" t="s">
        <v>334</v>
      </c>
      <c r="H71" t="s">
        <v>102</v>
      </c>
      <c r="I71" s="77">
        <v>973665</v>
      </c>
      <c r="J71" s="77">
        <v>861</v>
      </c>
      <c r="K71" s="77">
        <v>0</v>
      </c>
      <c r="L71" s="77">
        <v>8383.2556499999992</v>
      </c>
      <c r="M71" s="78">
        <v>8.6E-3</v>
      </c>
      <c r="N71" s="78">
        <v>1.7000000000000001E-2</v>
      </c>
      <c r="O71" s="78">
        <v>4.4000000000000003E-3</v>
      </c>
    </row>
    <row r="72" spans="2:15">
      <c r="B72" t="s">
        <v>673</v>
      </c>
      <c r="C72" t="s">
        <v>674</v>
      </c>
      <c r="D72" t="s">
        <v>100</v>
      </c>
      <c r="E72" t="s">
        <v>123</v>
      </c>
      <c r="F72" t="s">
        <v>675</v>
      </c>
      <c r="G72" t="s">
        <v>581</v>
      </c>
      <c r="H72" t="s">
        <v>102</v>
      </c>
      <c r="I72" s="77">
        <v>12218849</v>
      </c>
      <c r="J72" s="77">
        <v>135.4</v>
      </c>
      <c r="K72" s="77">
        <v>0</v>
      </c>
      <c r="L72" s="77">
        <v>16544.321545999999</v>
      </c>
      <c r="M72" s="78">
        <v>6.9900000000000004E-2</v>
      </c>
      <c r="N72" s="78">
        <v>3.3599999999999998E-2</v>
      </c>
      <c r="O72" s="78">
        <v>8.6E-3</v>
      </c>
    </row>
    <row r="73" spans="2:15">
      <c r="B73" s="79" t="s">
        <v>676</v>
      </c>
      <c r="E73" s="16"/>
      <c r="F73" s="16"/>
      <c r="G73" s="16"/>
      <c r="I73" s="81">
        <v>0</v>
      </c>
      <c r="K73" s="81">
        <v>0</v>
      </c>
      <c r="L73" s="81">
        <v>0</v>
      </c>
      <c r="N73" s="80">
        <v>0</v>
      </c>
      <c r="O73" s="80">
        <v>0</v>
      </c>
    </row>
    <row r="74" spans="2:15">
      <c r="B74" t="s">
        <v>235</v>
      </c>
      <c r="C74" t="s">
        <v>235</v>
      </c>
      <c r="E74" s="16"/>
      <c r="F74" s="16"/>
      <c r="G74" t="s">
        <v>235</v>
      </c>
      <c r="H74" t="s">
        <v>235</v>
      </c>
      <c r="I74" s="77">
        <v>0</v>
      </c>
      <c r="J74" s="77">
        <v>0</v>
      </c>
      <c r="L74" s="77">
        <v>0</v>
      </c>
      <c r="M74" s="78">
        <v>0</v>
      </c>
      <c r="N74" s="78">
        <v>0</v>
      </c>
      <c r="O74" s="78">
        <v>0</v>
      </c>
    </row>
    <row r="75" spans="2:15">
      <c r="B75" s="79" t="s">
        <v>239</v>
      </c>
      <c r="E75" s="16"/>
      <c r="F75" s="16"/>
      <c r="G75" s="16"/>
      <c r="I75" s="81">
        <v>4169419.1</v>
      </c>
      <c r="K75" s="81">
        <v>16.7364</v>
      </c>
      <c r="L75" s="81">
        <v>155302.18642043811</v>
      </c>
      <c r="N75" s="80">
        <v>0.315</v>
      </c>
      <c r="O75" s="80">
        <v>8.0600000000000005E-2</v>
      </c>
    </row>
    <row r="76" spans="2:15">
      <c r="B76" s="79" t="s">
        <v>303</v>
      </c>
      <c r="E76" s="16"/>
      <c r="F76" s="16"/>
      <c r="G76" s="16"/>
      <c r="I76" s="81">
        <v>3804713.9</v>
      </c>
      <c r="K76" s="81">
        <v>0</v>
      </c>
      <c r="L76" s="81">
        <v>82079.552489506503</v>
      </c>
      <c r="N76" s="80">
        <v>0.16650000000000001</v>
      </c>
      <c r="O76" s="80">
        <v>4.2599999999999999E-2</v>
      </c>
    </row>
    <row r="77" spans="2:15">
      <c r="B77" t="s">
        <v>677</v>
      </c>
      <c r="C77" t="s">
        <v>678</v>
      </c>
      <c r="D77" t="s">
        <v>679</v>
      </c>
      <c r="E77" t="s">
        <v>510</v>
      </c>
      <c r="F77" t="s">
        <v>680</v>
      </c>
      <c r="G77" t="s">
        <v>681</v>
      </c>
      <c r="H77" t="s">
        <v>106</v>
      </c>
      <c r="I77" s="77">
        <v>193111</v>
      </c>
      <c r="J77" s="77">
        <v>942</v>
      </c>
      <c r="K77" s="77">
        <v>0</v>
      </c>
      <c r="L77" s="77">
        <v>5657.4184782000002</v>
      </c>
      <c r="M77" s="78">
        <v>3.8999999999999998E-3</v>
      </c>
      <c r="N77" s="78">
        <v>1.15E-2</v>
      </c>
      <c r="O77" s="78">
        <v>2.8999999999999998E-3</v>
      </c>
    </row>
    <row r="78" spans="2:15">
      <c r="B78" t="s">
        <v>682</v>
      </c>
      <c r="C78" t="s">
        <v>683</v>
      </c>
      <c r="D78" t="s">
        <v>684</v>
      </c>
      <c r="E78" t="s">
        <v>510</v>
      </c>
      <c r="F78" t="s">
        <v>685</v>
      </c>
      <c r="G78" t="s">
        <v>686</v>
      </c>
      <c r="H78" t="s">
        <v>106</v>
      </c>
      <c r="I78" s="77">
        <v>11978</v>
      </c>
      <c r="J78" s="77">
        <v>15225</v>
      </c>
      <c r="K78" s="77">
        <v>0</v>
      </c>
      <c r="L78" s="77">
        <v>5671.5530550000003</v>
      </c>
      <c r="M78" s="78">
        <v>2.0000000000000001E-4</v>
      </c>
      <c r="N78" s="78">
        <v>1.15E-2</v>
      </c>
      <c r="O78" s="78">
        <v>2.8999999999999998E-3</v>
      </c>
    </row>
    <row r="79" spans="2:15">
      <c r="B79" t="s">
        <v>687</v>
      </c>
      <c r="C79" t="s">
        <v>688</v>
      </c>
      <c r="D79" t="s">
        <v>684</v>
      </c>
      <c r="E79" t="s">
        <v>510</v>
      </c>
      <c r="F79" t="s">
        <v>689</v>
      </c>
      <c r="G79" t="s">
        <v>690</v>
      </c>
      <c r="H79" t="s">
        <v>106</v>
      </c>
      <c r="I79" s="77">
        <v>11415</v>
      </c>
      <c r="J79" s="77">
        <v>11370</v>
      </c>
      <c r="K79" s="77">
        <v>0</v>
      </c>
      <c r="L79" s="77">
        <v>4036.4239050000001</v>
      </c>
      <c r="M79" s="78">
        <v>2.9999999999999997E-4</v>
      </c>
      <c r="N79" s="78">
        <v>8.2000000000000007E-3</v>
      </c>
      <c r="O79" s="78">
        <v>2.0999999999999999E-3</v>
      </c>
    </row>
    <row r="80" spans="2:15">
      <c r="B80" t="s">
        <v>691</v>
      </c>
      <c r="C80" t="s">
        <v>692</v>
      </c>
      <c r="D80" t="s">
        <v>679</v>
      </c>
      <c r="E80" t="s">
        <v>510</v>
      </c>
      <c r="F80" t="s">
        <v>693</v>
      </c>
      <c r="G80" t="s">
        <v>690</v>
      </c>
      <c r="H80" t="s">
        <v>106</v>
      </c>
      <c r="I80" s="77">
        <v>3413843</v>
      </c>
      <c r="J80" s="77">
        <v>550.005</v>
      </c>
      <c r="K80" s="77">
        <v>0</v>
      </c>
      <c r="L80" s="77">
        <v>58394.315367586503</v>
      </c>
      <c r="M80" s="78">
        <v>1.4800000000000001E-2</v>
      </c>
      <c r="N80" s="78">
        <v>0.11840000000000001</v>
      </c>
      <c r="O80" s="78">
        <v>3.0300000000000001E-2</v>
      </c>
    </row>
    <row r="81" spans="2:15">
      <c r="B81" t="s">
        <v>694</v>
      </c>
      <c r="C81" t="s">
        <v>695</v>
      </c>
      <c r="D81" t="s">
        <v>684</v>
      </c>
      <c r="E81" t="s">
        <v>696</v>
      </c>
      <c r="F81" t="s">
        <v>697</v>
      </c>
      <c r="G81" t="s">
        <v>690</v>
      </c>
      <c r="H81" t="s">
        <v>106</v>
      </c>
      <c r="I81" s="77">
        <v>84572.9</v>
      </c>
      <c r="J81" s="77">
        <v>778</v>
      </c>
      <c r="K81" s="77">
        <v>0</v>
      </c>
      <c r="L81" s="77">
        <v>2046.3089738199999</v>
      </c>
      <c r="M81" s="78">
        <v>4.0000000000000002E-4</v>
      </c>
      <c r="N81" s="78">
        <v>4.1999999999999997E-3</v>
      </c>
      <c r="O81" s="78">
        <v>1.1000000000000001E-3</v>
      </c>
    </row>
    <row r="82" spans="2:15">
      <c r="B82" t="s">
        <v>698</v>
      </c>
      <c r="C82" t="s">
        <v>699</v>
      </c>
      <c r="D82" t="s">
        <v>679</v>
      </c>
      <c r="E82" t="s">
        <v>510</v>
      </c>
      <c r="F82" t="s">
        <v>700</v>
      </c>
      <c r="G82" t="s">
        <v>690</v>
      </c>
      <c r="H82" t="s">
        <v>106</v>
      </c>
      <c r="I82" s="77">
        <v>7961</v>
      </c>
      <c r="J82" s="77">
        <v>15779</v>
      </c>
      <c r="K82" s="77">
        <v>0</v>
      </c>
      <c r="L82" s="77">
        <v>3906.6768508999999</v>
      </c>
      <c r="M82" s="78">
        <v>1E-4</v>
      </c>
      <c r="N82" s="78">
        <v>7.9000000000000008E-3</v>
      </c>
      <c r="O82" s="78">
        <v>2E-3</v>
      </c>
    </row>
    <row r="83" spans="2:15">
      <c r="B83" t="s">
        <v>701</v>
      </c>
      <c r="C83" t="s">
        <v>702</v>
      </c>
      <c r="D83" t="s">
        <v>679</v>
      </c>
      <c r="E83" t="s">
        <v>123</v>
      </c>
      <c r="F83" t="s">
        <v>703</v>
      </c>
      <c r="G83" t="s">
        <v>704</v>
      </c>
      <c r="H83" t="s">
        <v>106</v>
      </c>
      <c r="I83" s="77">
        <v>81833</v>
      </c>
      <c r="J83" s="77">
        <v>930</v>
      </c>
      <c r="K83" s="77">
        <v>0</v>
      </c>
      <c r="L83" s="77">
        <v>2366.8558589999998</v>
      </c>
      <c r="M83" s="78">
        <v>1.1999999999999999E-3</v>
      </c>
      <c r="N83" s="78">
        <v>4.7999999999999996E-3</v>
      </c>
      <c r="O83" s="78">
        <v>1.1999999999999999E-3</v>
      </c>
    </row>
    <row r="84" spans="2:15">
      <c r="B84" s="79" t="s">
        <v>304</v>
      </c>
      <c r="E84" s="16"/>
      <c r="F84" s="16"/>
      <c r="G84" s="16"/>
      <c r="I84" s="81">
        <v>364705.2</v>
      </c>
      <c r="K84" s="81">
        <v>16.7364</v>
      </c>
      <c r="L84" s="81">
        <v>73222.633930931595</v>
      </c>
      <c r="N84" s="80">
        <v>0.14849999999999999</v>
      </c>
      <c r="O84" s="80">
        <v>3.7999999999999999E-2</v>
      </c>
    </row>
    <row r="85" spans="2:15">
      <c r="B85" t="s">
        <v>705</v>
      </c>
      <c r="C85" t="s">
        <v>706</v>
      </c>
      <c r="D85" t="s">
        <v>684</v>
      </c>
      <c r="E85" t="s">
        <v>510</v>
      </c>
      <c r="F85" t="s">
        <v>707</v>
      </c>
      <c r="G85" t="s">
        <v>708</v>
      </c>
      <c r="H85" t="s">
        <v>106</v>
      </c>
      <c r="I85" s="77">
        <v>15955</v>
      </c>
      <c r="J85" s="77">
        <v>8240</v>
      </c>
      <c r="K85" s="77">
        <v>0</v>
      </c>
      <c r="L85" s="77">
        <v>4088.6921200000002</v>
      </c>
      <c r="M85" s="78">
        <v>0</v>
      </c>
      <c r="N85" s="78">
        <v>8.3000000000000001E-3</v>
      </c>
      <c r="O85" s="78">
        <v>2.0999999999999999E-3</v>
      </c>
    </row>
    <row r="86" spans="2:15">
      <c r="B86" t="s">
        <v>709</v>
      </c>
      <c r="C86" t="s">
        <v>710</v>
      </c>
      <c r="D86" t="s">
        <v>100</v>
      </c>
      <c r="E86" t="s">
        <v>510</v>
      </c>
      <c r="F86" t="s">
        <v>711</v>
      </c>
      <c r="G86" t="s">
        <v>712</v>
      </c>
      <c r="H86" t="s">
        <v>106</v>
      </c>
      <c r="I86" s="77">
        <v>5546</v>
      </c>
      <c r="J86" s="77">
        <v>33635</v>
      </c>
      <c r="K86" s="77">
        <v>0</v>
      </c>
      <c r="L86" s="77">
        <v>5801.3849810000002</v>
      </c>
      <c r="M86" s="78">
        <v>0</v>
      </c>
      <c r="N86" s="78">
        <v>1.18E-2</v>
      </c>
      <c r="O86" s="78">
        <v>3.0000000000000001E-3</v>
      </c>
    </row>
    <row r="87" spans="2:15">
      <c r="B87" t="s">
        <v>713</v>
      </c>
      <c r="C87" t="s">
        <v>714</v>
      </c>
      <c r="D87" t="s">
        <v>715</v>
      </c>
      <c r="E87" t="s">
        <v>510</v>
      </c>
      <c r="F87" t="s">
        <v>716</v>
      </c>
      <c r="G87" t="s">
        <v>712</v>
      </c>
      <c r="H87" t="s">
        <v>106</v>
      </c>
      <c r="I87" s="77">
        <v>2222</v>
      </c>
      <c r="J87" s="77">
        <v>164900</v>
      </c>
      <c r="K87" s="77">
        <v>0</v>
      </c>
      <c r="L87" s="77">
        <v>11395.282579999999</v>
      </c>
      <c r="M87" s="78">
        <v>0</v>
      </c>
      <c r="N87" s="78">
        <v>2.3099999999999999E-2</v>
      </c>
      <c r="O87" s="78">
        <v>5.8999999999999999E-3</v>
      </c>
    </row>
    <row r="88" spans="2:15">
      <c r="B88" t="s">
        <v>717</v>
      </c>
      <c r="C88" t="s">
        <v>718</v>
      </c>
      <c r="D88" t="s">
        <v>123</v>
      </c>
      <c r="E88" t="s">
        <v>510</v>
      </c>
      <c r="F88" t="s">
        <v>719</v>
      </c>
      <c r="G88" t="s">
        <v>720</v>
      </c>
      <c r="H88" t="s">
        <v>110</v>
      </c>
      <c r="I88" s="77">
        <v>227927.2</v>
      </c>
      <c r="J88" s="77">
        <v>359.5</v>
      </c>
      <c r="K88" s="77">
        <v>0</v>
      </c>
      <c r="L88" s="77">
        <v>2884.2000198515998</v>
      </c>
      <c r="M88" s="78">
        <v>5.9999999999999995E-4</v>
      </c>
      <c r="N88" s="78">
        <v>5.8999999999999999E-3</v>
      </c>
      <c r="O88" s="78">
        <v>1.5E-3</v>
      </c>
    </row>
    <row r="89" spans="2:15">
      <c r="B89" t="s">
        <v>721</v>
      </c>
      <c r="C89" t="s">
        <v>722</v>
      </c>
      <c r="D89" t="s">
        <v>723</v>
      </c>
      <c r="E89" t="s">
        <v>510</v>
      </c>
      <c r="F89" t="s">
        <v>724</v>
      </c>
      <c r="G89" t="s">
        <v>720</v>
      </c>
      <c r="H89" t="s">
        <v>113</v>
      </c>
      <c r="I89" s="77">
        <v>55390</v>
      </c>
      <c r="J89" s="77">
        <v>1432</v>
      </c>
      <c r="K89" s="77">
        <v>0</v>
      </c>
      <c r="L89" s="77">
        <v>3333.8350328800002</v>
      </c>
      <c r="M89" s="78">
        <v>1.2999999999999999E-3</v>
      </c>
      <c r="N89" s="78">
        <v>6.7999999999999996E-3</v>
      </c>
      <c r="O89" s="78">
        <v>1.6999999999999999E-3</v>
      </c>
    </row>
    <row r="90" spans="2:15">
      <c r="B90" t="s">
        <v>725</v>
      </c>
      <c r="C90" t="s">
        <v>726</v>
      </c>
      <c r="D90" t="s">
        <v>684</v>
      </c>
      <c r="E90" t="s">
        <v>510</v>
      </c>
      <c r="F90" t="s">
        <v>727</v>
      </c>
      <c r="G90" t="s">
        <v>728</v>
      </c>
      <c r="H90" t="s">
        <v>106</v>
      </c>
      <c r="I90" s="77">
        <v>17391</v>
      </c>
      <c r="J90" s="77">
        <v>12031</v>
      </c>
      <c r="K90" s="77">
        <v>16.7364</v>
      </c>
      <c r="L90" s="77">
        <v>6523.8242631000003</v>
      </c>
      <c r="M90" s="78">
        <v>0</v>
      </c>
      <c r="N90" s="78">
        <v>1.32E-2</v>
      </c>
      <c r="O90" s="78">
        <v>3.3999999999999998E-3</v>
      </c>
    </row>
    <row r="91" spans="2:15">
      <c r="B91" t="s">
        <v>729</v>
      </c>
      <c r="C91" t="s">
        <v>730</v>
      </c>
      <c r="D91" t="s">
        <v>684</v>
      </c>
      <c r="E91" t="s">
        <v>510</v>
      </c>
      <c r="F91" t="s">
        <v>731</v>
      </c>
      <c r="G91" t="s">
        <v>690</v>
      </c>
      <c r="H91" t="s">
        <v>106</v>
      </c>
      <c r="I91" s="77">
        <v>11201</v>
      </c>
      <c r="J91" s="77">
        <v>11879</v>
      </c>
      <c r="K91" s="77">
        <v>0</v>
      </c>
      <c r="L91" s="77">
        <v>4138.0627168999999</v>
      </c>
      <c r="M91" s="78">
        <v>0</v>
      </c>
      <c r="N91" s="78">
        <v>8.3999999999999995E-3</v>
      </c>
      <c r="O91" s="78">
        <v>2.0999999999999999E-3</v>
      </c>
    </row>
    <row r="92" spans="2:15">
      <c r="B92" t="s">
        <v>732</v>
      </c>
      <c r="C92" t="s">
        <v>733</v>
      </c>
      <c r="D92" t="s">
        <v>684</v>
      </c>
      <c r="E92" t="s">
        <v>510</v>
      </c>
      <c r="F92" t="s">
        <v>734</v>
      </c>
      <c r="G92" t="s">
        <v>690</v>
      </c>
      <c r="H92" t="s">
        <v>106</v>
      </c>
      <c r="I92" s="77">
        <v>692</v>
      </c>
      <c r="J92" s="77">
        <v>333434</v>
      </c>
      <c r="K92" s="77">
        <v>0</v>
      </c>
      <c r="L92" s="77">
        <v>7175.8998007999999</v>
      </c>
      <c r="M92" s="78">
        <v>0</v>
      </c>
      <c r="N92" s="78">
        <v>1.46E-2</v>
      </c>
      <c r="O92" s="78">
        <v>3.7000000000000002E-3</v>
      </c>
    </row>
    <row r="93" spans="2:15">
      <c r="B93" t="s">
        <v>735</v>
      </c>
      <c r="C93" t="s">
        <v>736</v>
      </c>
      <c r="D93" t="s">
        <v>684</v>
      </c>
      <c r="E93" t="s">
        <v>510</v>
      </c>
      <c r="F93" t="s">
        <v>737</v>
      </c>
      <c r="G93" t="s">
        <v>690</v>
      </c>
      <c r="H93" t="s">
        <v>106</v>
      </c>
      <c r="I93" s="77">
        <v>13333</v>
      </c>
      <c r="J93" s="77">
        <v>33632</v>
      </c>
      <c r="K93" s="77">
        <v>0</v>
      </c>
      <c r="L93" s="77">
        <v>13945.7206816</v>
      </c>
      <c r="M93" s="78">
        <v>0</v>
      </c>
      <c r="N93" s="78">
        <v>2.8299999999999999E-2</v>
      </c>
      <c r="O93" s="78">
        <v>7.1999999999999998E-3</v>
      </c>
    </row>
    <row r="94" spans="2:15">
      <c r="B94" t="s">
        <v>738</v>
      </c>
      <c r="C94" t="s">
        <v>739</v>
      </c>
      <c r="D94" t="s">
        <v>684</v>
      </c>
      <c r="E94" t="s">
        <v>510</v>
      </c>
      <c r="F94" t="s">
        <v>740</v>
      </c>
      <c r="G94" t="s">
        <v>704</v>
      </c>
      <c r="H94" t="s">
        <v>106</v>
      </c>
      <c r="I94" s="77">
        <v>14382</v>
      </c>
      <c r="J94" s="77">
        <v>17757</v>
      </c>
      <c r="K94" s="77">
        <v>0</v>
      </c>
      <c r="L94" s="77">
        <v>7942.3545113999999</v>
      </c>
      <c r="M94" s="78">
        <v>0</v>
      </c>
      <c r="N94" s="78">
        <v>1.61E-2</v>
      </c>
      <c r="O94" s="78">
        <v>4.1000000000000003E-3</v>
      </c>
    </row>
    <row r="95" spans="2:15">
      <c r="B95" t="s">
        <v>741</v>
      </c>
      <c r="C95" t="s">
        <v>742</v>
      </c>
      <c r="D95" t="s">
        <v>684</v>
      </c>
      <c r="E95" t="s">
        <v>510</v>
      </c>
      <c r="F95" t="s">
        <v>743</v>
      </c>
      <c r="G95" t="s">
        <v>704</v>
      </c>
      <c r="H95" t="s">
        <v>106</v>
      </c>
      <c r="I95" s="77">
        <v>666</v>
      </c>
      <c r="J95" s="77">
        <v>289359</v>
      </c>
      <c r="K95" s="77">
        <v>0</v>
      </c>
      <c r="L95" s="77">
        <v>5993.3772233999998</v>
      </c>
      <c r="M95" s="78">
        <v>0</v>
      </c>
      <c r="N95" s="78">
        <v>1.2200000000000001E-2</v>
      </c>
      <c r="O95" s="78">
        <v>3.0999999999999999E-3</v>
      </c>
    </row>
    <row r="96" spans="2:15">
      <c r="B96" t="s">
        <v>241</v>
      </c>
      <c r="E96" s="16"/>
      <c r="F96" s="16"/>
      <c r="G96" s="16"/>
    </row>
    <row r="97" spans="2:7">
      <c r="B97" t="s">
        <v>297</v>
      </c>
      <c r="E97" s="16"/>
      <c r="F97" s="16"/>
      <c r="G97" s="16"/>
    </row>
    <row r="98" spans="2:7">
      <c r="B98" t="s">
        <v>298</v>
      </c>
      <c r="E98" s="16"/>
      <c r="F98" s="16"/>
      <c r="G98" s="16"/>
    </row>
    <row r="99" spans="2:7">
      <c r="B99" t="s">
        <v>299</v>
      </c>
      <c r="E99" s="16"/>
      <c r="F99" s="16"/>
      <c r="G99" s="16"/>
    </row>
    <row r="100" spans="2:7">
      <c r="B100" t="s">
        <v>300</v>
      </c>
      <c r="E100" s="16"/>
      <c r="F100" s="16"/>
      <c r="G100" s="16"/>
    </row>
    <row r="101" spans="2:7">
      <c r="E101" s="16"/>
      <c r="F101" s="16"/>
      <c r="G101" s="16"/>
    </row>
    <row r="102" spans="2:7">
      <c r="E102" s="16"/>
      <c r="F102" s="16"/>
      <c r="G102" s="16"/>
    </row>
    <row r="103" spans="2:7">
      <c r="E103" s="16"/>
      <c r="F103" s="16"/>
      <c r="G103" s="16"/>
    </row>
    <row r="104" spans="2:7">
      <c r="E104" s="16"/>
      <c r="F104" s="16"/>
      <c r="G104" s="16"/>
    </row>
    <row r="105" spans="2:7">
      <c r="E105" s="16"/>
      <c r="F105" s="16"/>
      <c r="G105" s="16"/>
    </row>
    <row r="106" spans="2:7">
      <c r="E106" s="16"/>
      <c r="F106" s="16"/>
      <c r="G106" s="16"/>
    </row>
    <row r="107" spans="2:7">
      <c r="E107" s="16"/>
      <c r="F107" s="16"/>
      <c r="G107" s="16"/>
    </row>
    <row r="108" spans="2:7">
      <c r="E108" s="16"/>
      <c r="F108" s="16"/>
      <c r="G108" s="16"/>
    </row>
    <row r="109" spans="2:7">
      <c r="E109" s="16"/>
      <c r="F109" s="16"/>
      <c r="G109" s="16"/>
    </row>
    <row r="110" spans="2:7">
      <c r="E110" s="16"/>
      <c r="F110" s="16"/>
      <c r="G110" s="16"/>
    </row>
    <row r="111" spans="2:7">
      <c r="E111" s="16"/>
      <c r="F111" s="16"/>
      <c r="G111" s="16"/>
    </row>
    <row r="112" spans="2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4"/>
      <c r="BK6" s="19"/>
    </row>
    <row r="7" spans="2:63" ht="26.25" customHeight="1">
      <c r="B7" s="102" t="s">
        <v>194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4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4223428</v>
      </c>
      <c r="I11" s="7"/>
      <c r="J11" s="75">
        <v>78.441757300000006</v>
      </c>
      <c r="K11" s="75">
        <v>212230.93343109061</v>
      </c>
      <c r="L11" s="7"/>
      <c r="M11" s="76">
        <v>1</v>
      </c>
      <c r="N11" s="76">
        <v>0.11020000000000001</v>
      </c>
      <c r="O11" s="35"/>
      <c r="BH11" s="16"/>
      <c r="BI11" s="19"/>
      <c r="BK11" s="16"/>
    </row>
    <row r="12" spans="2:63">
      <c r="B12" s="79" t="s">
        <v>203</v>
      </c>
      <c r="D12" s="16"/>
      <c r="E12" s="16"/>
      <c r="F12" s="16"/>
      <c r="G12" s="16"/>
      <c r="H12" s="81">
        <v>3128331</v>
      </c>
      <c r="J12" s="81">
        <v>0</v>
      </c>
      <c r="K12" s="81">
        <v>57339.445834099999</v>
      </c>
      <c r="M12" s="80">
        <v>0.2702</v>
      </c>
      <c r="N12" s="80">
        <v>2.98E-2</v>
      </c>
    </row>
    <row r="13" spans="2:63">
      <c r="B13" s="79" t="s">
        <v>744</v>
      </c>
      <c r="D13" s="16"/>
      <c r="E13" s="16"/>
      <c r="F13" s="16"/>
      <c r="G13" s="16"/>
      <c r="H13" s="81">
        <v>342806</v>
      </c>
      <c r="J13" s="81">
        <v>0</v>
      </c>
      <c r="K13" s="81">
        <v>4110.2439400000003</v>
      </c>
      <c r="M13" s="80">
        <v>1.9400000000000001E-2</v>
      </c>
      <c r="N13" s="80">
        <v>2.0999999999999999E-3</v>
      </c>
    </row>
    <row r="14" spans="2:63">
      <c r="B14" t="s">
        <v>745</v>
      </c>
      <c r="C14" t="s">
        <v>746</v>
      </c>
      <c r="D14" t="s">
        <v>100</v>
      </c>
      <c r="E14" t="s">
        <v>747</v>
      </c>
      <c r="F14" t="s">
        <v>748</v>
      </c>
      <c r="G14" t="s">
        <v>102</v>
      </c>
      <c r="H14" s="77">
        <v>342806</v>
      </c>
      <c r="I14" s="77">
        <v>1199</v>
      </c>
      <c r="J14" s="77">
        <v>0</v>
      </c>
      <c r="K14" s="77">
        <v>4110.2439400000003</v>
      </c>
      <c r="L14" s="78">
        <v>6.3E-3</v>
      </c>
      <c r="M14" s="78">
        <v>1.9400000000000001E-2</v>
      </c>
      <c r="N14" s="78">
        <v>2.0999999999999999E-3</v>
      </c>
    </row>
    <row r="15" spans="2:63">
      <c r="B15" s="79" t="s">
        <v>749</v>
      </c>
      <c r="D15" s="16"/>
      <c r="E15" s="16"/>
      <c r="F15" s="16"/>
      <c r="G15" s="16"/>
      <c r="H15" s="81">
        <v>700194</v>
      </c>
      <c r="J15" s="81">
        <v>0</v>
      </c>
      <c r="K15" s="81">
        <v>45490.330020000001</v>
      </c>
      <c r="M15" s="80">
        <v>0.21429999999999999</v>
      </c>
      <c r="N15" s="80">
        <v>2.3599999999999999E-2</v>
      </c>
    </row>
    <row r="16" spans="2:63">
      <c r="B16" t="s">
        <v>750</v>
      </c>
      <c r="C16" t="s">
        <v>751</v>
      </c>
      <c r="D16" t="s">
        <v>100</v>
      </c>
      <c r="E16" t="s">
        <v>752</v>
      </c>
      <c r="F16" t="s">
        <v>748</v>
      </c>
      <c r="G16" t="s">
        <v>102</v>
      </c>
      <c r="H16" s="77">
        <v>34870</v>
      </c>
      <c r="I16" s="77">
        <v>4379</v>
      </c>
      <c r="J16" s="77">
        <v>0</v>
      </c>
      <c r="K16" s="77">
        <v>1526.9573</v>
      </c>
      <c r="L16" s="78">
        <v>0.01</v>
      </c>
      <c r="M16" s="78">
        <v>7.1999999999999998E-3</v>
      </c>
      <c r="N16" s="78">
        <v>8.0000000000000004E-4</v>
      </c>
    </row>
    <row r="17" spans="2:14">
      <c r="B17" t="s">
        <v>753</v>
      </c>
      <c r="C17" t="s">
        <v>754</v>
      </c>
      <c r="D17" t="s">
        <v>100</v>
      </c>
      <c r="E17" t="s">
        <v>752</v>
      </c>
      <c r="F17" t="s">
        <v>748</v>
      </c>
      <c r="G17" t="s">
        <v>102</v>
      </c>
      <c r="H17" s="77">
        <v>21616</v>
      </c>
      <c r="I17" s="77">
        <v>9537</v>
      </c>
      <c r="J17" s="77">
        <v>0</v>
      </c>
      <c r="K17" s="77">
        <v>2061.5179199999998</v>
      </c>
      <c r="L17" s="78">
        <v>6.7999999999999996E-3</v>
      </c>
      <c r="M17" s="78">
        <v>9.7000000000000003E-3</v>
      </c>
      <c r="N17" s="78">
        <v>1.1000000000000001E-3</v>
      </c>
    </row>
    <row r="18" spans="2:14">
      <c r="B18" t="s">
        <v>755</v>
      </c>
      <c r="C18" t="s">
        <v>756</v>
      </c>
      <c r="D18" t="s">
        <v>100</v>
      </c>
      <c r="E18" t="s">
        <v>752</v>
      </c>
      <c r="F18" t="s">
        <v>748</v>
      </c>
      <c r="G18" t="s">
        <v>102</v>
      </c>
      <c r="H18" s="77">
        <v>70239</v>
      </c>
      <c r="I18" s="77">
        <v>19160</v>
      </c>
      <c r="J18" s="77">
        <v>0</v>
      </c>
      <c r="K18" s="77">
        <v>13457.7924</v>
      </c>
      <c r="L18" s="78">
        <v>5.8500000000000003E-2</v>
      </c>
      <c r="M18" s="78">
        <v>6.3399999999999998E-2</v>
      </c>
      <c r="N18" s="78">
        <v>7.0000000000000001E-3</v>
      </c>
    </row>
    <row r="19" spans="2:14">
      <c r="B19" t="s">
        <v>757</v>
      </c>
      <c r="C19" t="s">
        <v>758</v>
      </c>
      <c r="D19" t="s">
        <v>100</v>
      </c>
      <c r="E19" t="s">
        <v>752</v>
      </c>
      <c r="F19" t="s">
        <v>748</v>
      </c>
      <c r="G19" t="s">
        <v>102</v>
      </c>
      <c r="H19" s="77">
        <v>573469</v>
      </c>
      <c r="I19" s="77">
        <v>4960</v>
      </c>
      <c r="J19" s="77">
        <v>0</v>
      </c>
      <c r="K19" s="77">
        <v>28444.062399999999</v>
      </c>
      <c r="L19" s="78">
        <v>8.2000000000000007E-3</v>
      </c>
      <c r="M19" s="78">
        <v>0.13400000000000001</v>
      </c>
      <c r="N19" s="78">
        <v>1.4800000000000001E-2</v>
      </c>
    </row>
    <row r="20" spans="2:14">
      <c r="B20" s="79" t="s">
        <v>759</v>
      </c>
      <c r="D20" s="16"/>
      <c r="E20" s="16"/>
      <c r="F20" s="16"/>
      <c r="G20" s="16"/>
      <c r="H20" s="81">
        <v>2085331</v>
      </c>
      <c r="J20" s="81">
        <v>0</v>
      </c>
      <c r="K20" s="81">
        <v>7738.8718741000002</v>
      </c>
      <c r="M20" s="80">
        <v>3.6499999999999998E-2</v>
      </c>
      <c r="N20" s="80">
        <v>4.0000000000000001E-3</v>
      </c>
    </row>
    <row r="21" spans="2:14">
      <c r="B21" t="s">
        <v>760</v>
      </c>
      <c r="C21" t="s">
        <v>761</v>
      </c>
      <c r="D21" t="s">
        <v>100</v>
      </c>
      <c r="E21" t="s">
        <v>762</v>
      </c>
      <c r="F21" t="s">
        <v>763</v>
      </c>
      <c r="G21" t="s">
        <v>102</v>
      </c>
      <c r="H21" s="77">
        <v>2085331</v>
      </c>
      <c r="I21" s="77">
        <v>371.11</v>
      </c>
      <c r="J21" s="77">
        <v>0</v>
      </c>
      <c r="K21" s="77">
        <v>7738.8718741000002</v>
      </c>
      <c r="L21" s="78">
        <v>1.5E-3</v>
      </c>
      <c r="M21" s="78">
        <v>3.6499999999999998E-2</v>
      </c>
      <c r="N21" s="78">
        <v>4.0000000000000001E-3</v>
      </c>
    </row>
    <row r="22" spans="2:14">
      <c r="B22" s="79" t="s">
        <v>764</v>
      </c>
      <c r="D22" s="16"/>
      <c r="E22" s="16"/>
      <c r="F22" s="16"/>
      <c r="G22" s="16"/>
      <c r="H22" s="81">
        <v>0</v>
      </c>
      <c r="J22" s="81">
        <v>0</v>
      </c>
      <c r="K22" s="81">
        <v>0</v>
      </c>
      <c r="M22" s="80">
        <v>0</v>
      </c>
      <c r="N22" s="80">
        <v>0</v>
      </c>
    </row>
    <row r="23" spans="2:14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H23" s="77">
        <v>0</v>
      </c>
      <c r="I23" s="77">
        <v>0</v>
      </c>
      <c r="K23" s="77">
        <v>0</v>
      </c>
      <c r="L23" s="78">
        <v>0</v>
      </c>
      <c r="M23" s="78">
        <v>0</v>
      </c>
      <c r="N23" s="78">
        <v>0</v>
      </c>
    </row>
    <row r="24" spans="2:14">
      <c r="B24" s="79" t="s">
        <v>507</v>
      </c>
      <c r="D24" s="16"/>
      <c r="E24" s="16"/>
      <c r="F24" s="16"/>
      <c r="G24" s="16"/>
      <c r="H24" s="81">
        <v>0</v>
      </c>
      <c r="J24" s="81">
        <v>0</v>
      </c>
      <c r="K24" s="81">
        <v>0</v>
      </c>
      <c r="M24" s="80">
        <v>0</v>
      </c>
      <c r="N24" s="80">
        <v>0</v>
      </c>
    </row>
    <row r="25" spans="2:14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H25" s="77">
        <v>0</v>
      </c>
      <c r="I25" s="77">
        <v>0</v>
      </c>
      <c r="K25" s="77">
        <v>0</v>
      </c>
      <c r="L25" s="78">
        <v>0</v>
      </c>
      <c r="M25" s="78">
        <v>0</v>
      </c>
      <c r="N25" s="78">
        <v>0</v>
      </c>
    </row>
    <row r="26" spans="2:14">
      <c r="B26" s="79" t="s">
        <v>765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235</v>
      </c>
      <c r="C27" t="s">
        <v>235</v>
      </c>
      <c r="D27" s="16"/>
      <c r="E27" s="16"/>
      <c r="F27" t="s">
        <v>235</v>
      </c>
      <c r="G27" t="s">
        <v>235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239</v>
      </c>
      <c r="D28" s="16"/>
      <c r="E28" s="16"/>
      <c r="F28" s="16"/>
      <c r="G28" s="16"/>
      <c r="H28" s="81">
        <v>1095097</v>
      </c>
      <c r="J28" s="81">
        <v>78.441757300000006</v>
      </c>
      <c r="K28" s="81">
        <v>154891.4875969906</v>
      </c>
      <c r="M28" s="80">
        <v>0.7298</v>
      </c>
      <c r="N28" s="80">
        <v>8.0399999999999999E-2</v>
      </c>
    </row>
    <row r="29" spans="2:14">
      <c r="B29" s="79" t="s">
        <v>766</v>
      </c>
      <c r="D29" s="16"/>
      <c r="E29" s="16"/>
      <c r="F29" s="16"/>
      <c r="G29" s="16"/>
      <c r="H29" s="81">
        <v>1095097</v>
      </c>
      <c r="J29" s="81">
        <v>78.441757300000006</v>
      </c>
      <c r="K29" s="81">
        <v>154891.4875969906</v>
      </c>
      <c r="M29" s="80">
        <v>0.7298</v>
      </c>
      <c r="N29" s="80">
        <v>8.0399999999999999E-2</v>
      </c>
    </row>
    <row r="30" spans="2:14">
      <c r="B30" t="s">
        <v>767</v>
      </c>
      <c r="C30" t="s">
        <v>768</v>
      </c>
      <c r="D30" t="s">
        <v>715</v>
      </c>
      <c r="E30" t="s">
        <v>769</v>
      </c>
      <c r="F30" t="s">
        <v>770</v>
      </c>
      <c r="G30" t="s">
        <v>110</v>
      </c>
      <c r="H30" s="77">
        <v>7500</v>
      </c>
      <c r="I30" s="77">
        <v>13462</v>
      </c>
      <c r="J30" s="77">
        <v>0</v>
      </c>
      <c r="K30" s="77">
        <v>3553.8670350000002</v>
      </c>
      <c r="L30" s="78">
        <v>0</v>
      </c>
      <c r="M30" s="78">
        <v>1.67E-2</v>
      </c>
      <c r="N30" s="78">
        <v>1.8E-3</v>
      </c>
    </row>
    <row r="31" spans="2:14">
      <c r="B31" t="s">
        <v>771</v>
      </c>
      <c r="C31" t="s">
        <v>772</v>
      </c>
      <c r="D31" t="s">
        <v>684</v>
      </c>
      <c r="E31" t="s">
        <v>769</v>
      </c>
      <c r="F31" t="s">
        <v>770</v>
      </c>
      <c r="G31" t="s">
        <v>106</v>
      </c>
      <c r="H31" s="77">
        <v>18642</v>
      </c>
      <c r="I31" s="77">
        <v>22245</v>
      </c>
      <c r="J31" s="77">
        <v>0</v>
      </c>
      <c r="K31" s="77">
        <v>12896.899119</v>
      </c>
      <c r="L31" s="78">
        <v>0</v>
      </c>
      <c r="M31" s="78">
        <v>6.08E-2</v>
      </c>
      <c r="N31" s="78">
        <v>6.7000000000000002E-3</v>
      </c>
    </row>
    <row r="32" spans="2:14">
      <c r="B32" t="s">
        <v>773</v>
      </c>
      <c r="C32" t="s">
        <v>774</v>
      </c>
      <c r="D32" t="s">
        <v>684</v>
      </c>
      <c r="E32" t="s">
        <v>775</v>
      </c>
      <c r="F32" t="s">
        <v>770</v>
      </c>
      <c r="G32" t="s">
        <v>106</v>
      </c>
      <c r="H32" s="77">
        <v>40921</v>
      </c>
      <c r="I32" s="77">
        <v>9061</v>
      </c>
      <c r="J32" s="77">
        <v>0</v>
      </c>
      <c r="K32" s="77">
        <v>11531.419129100001</v>
      </c>
      <c r="L32" s="78">
        <v>0</v>
      </c>
      <c r="M32" s="78">
        <v>5.4300000000000001E-2</v>
      </c>
      <c r="N32" s="78">
        <v>6.0000000000000001E-3</v>
      </c>
    </row>
    <row r="33" spans="2:14">
      <c r="B33" t="s">
        <v>776</v>
      </c>
      <c r="C33" t="s">
        <v>777</v>
      </c>
      <c r="D33" t="s">
        <v>123</v>
      </c>
      <c r="E33" t="s">
        <v>778</v>
      </c>
      <c r="F33" t="s">
        <v>748</v>
      </c>
      <c r="G33" t="s">
        <v>106</v>
      </c>
      <c r="H33" s="77">
        <v>62563</v>
      </c>
      <c r="I33" s="77">
        <v>1983</v>
      </c>
      <c r="J33" s="77">
        <v>0</v>
      </c>
      <c r="K33" s="77">
        <v>3858.3415418999998</v>
      </c>
      <c r="L33" s="78">
        <v>0</v>
      </c>
      <c r="M33" s="78">
        <v>1.8200000000000001E-2</v>
      </c>
      <c r="N33" s="78">
        <v>2E-3</v>
      </c>
    </row>
    <row r="34" spans="2:14">
      <c r="B34" t="s">
        <v>779</v>
      </c>
      <c r="C34" t="s">
        <v>780</v>
      </c>
      <c r="D34" t="s">
        <v>684</v>
      </c>
      <c r="E34" t="s">
        <v>781</v>
      </c>
      <c r="F34" t="s">
        <v>748</v>
      </c>
      <c r="G34" t="s">
        <v>106</v>
      </c>
      <c r="H34" s="77">
        <v>9241</v>
      </c>
      <c r="I34" s="77">
        <v>54232</v>
      </c>
      <c r="J34" s="77">
        <v>4.4416709000000001</v>
      </c>
      <c r="K34" s="77">
        <v>15590.452734099999</v>
      </c>
      <c r="L34" s="78">
        <v>0</v>
      </c>
      <c r="M34" s="78">
        <v>7.3499999999999996E-2</v>
      </c>
      <c r="N34" s="78">
        <v>8.0999999999999996E-3</v>
      </c>
    </row>
    <row r="35" spans="2:14">
      <c r="B35" t="s">
        <v>782</v>
      </c>
      <c r="C35" t="s">
        <v>783</v>
      </c>
      <c r="D35" t="s">
        <v>123</v>
      </c>
      <c r="E35" t="s">
        <v>784</v>
      </c>
      <c r="F35" t="s">
        <v>748</v>
      </c>
      <c r="G35" t="s">
        <v>106</v>
      </c>
      <c r="H35" s="77">
        <v>239900</v>
      </c>
      <c r="I35" s="77">
        <v>2879</v>
      </c>
      <c r="J35" s="77">
        <v>74.000086400000001</v>
      </c>
      <c r="K35" s="77">
        <v>21553.902396400001</v>
      </c>
      <c r="L35" s="78">
        <v>0</v>
      </c>
      <c r="M35" s="78">
        <v>0.1016</v>
      </c>
      <c r="N35" s="78">
        <v>1.12E-2</v>
      </c>
    </row>
    <row r="36" spans="2:14">
      <c r="B36" t="s">
        <v>785</v>
      </c>
      <c r="C36" t="s">
        <v>786</v>
      </c>
      <c r="D36" t="s">
        <v>679</v>
      </c>
      <c r="E36" t="s">
        <v>787</v>
      </c>
      <c r="F36" t="s">
        <v>748</v>
      </c>
      <c r="G36" t="s">
        <v>106</v>
      </c>
      <c r="H36" s="77">
        <v>2869</v>
      </c>
      <c r="I36" s="77">
        <v>39785</v>
      </c>
      <c r="J36" s="77">
        <v>0</v>
      </c>
      <c r="K36" s="77">
        <v>3549.8524315</v>
      </c>
      <c r="L36" s="78">
        <v>0</v>
      </c>
      <c r="M36" s="78">
        <v>1.67E-2</v>
      </c>
      <c r="N36" s="78">
        <v>1.8E-3</v>
      </c>
    </row>
    <row r="37" spans="2:14">
      <c r="B37" t="s">
        <v>788</v>
      </c>
      <c r="C37" t="s">
        <v>789</v>
      </c>
      <c r="D37" t="s">
        <v>123</v>
      </c>
      <c r="E37" t="s">
        <v>769</v>
      </c>
      <c r="F37" t="s">
        <v>748</v>
      </c>
      <c r="G37" t="s">
        <v>106</v>
      </c>
      <c r="H37" s="77">
        <v>17609</v>
      </c>
      <c r="I37" s="77">
        <v>3658</v>
      </c>
      <c r="J37" s="77">
        <v>0</v>
      </c>
      <c r="K37" s="77">
        <v>2003.2667541999999</v>
      </c>
      <c r="L37" s="78">
        <v>0</v>
      </c>
      <c r="M37" s="78">
        <v>9.4000000000000004E-3</v>
      </c>
      <c r="N37" s="78">
        <v>1E-3</v>
      </c>
    </row>
    <row r="38" spans="2:14">
      <c r="B38" t="s">
        <v>790</v>
      </c>
      <c r="C38" t="s">
        <v>791</v>
      </c>
      <c r="D38" t="s">
        <v>715</v>
      </c>
      <c r="E38" t="s">
        <v>769</v>
      </c>
      <c r="F38" t="s">
        <v>748</v>
      </c>
      <c r="G38" t="s">
        <v>110</v>
      </c>
      <c r="H38" s="77">
        <v>134728</v>
      </c>
      <c r="I38" s="77">
        <v>1000.8</v>
      </c>
      <c r="J38" s="77">
        <v>0</v>
      </c>
      <c r="K38" s="77">
        <v>4746.0847046975996</v>
      </c>
      <c r="L38" s="78">
        <v>1E-4</v>
      </c>
      <c r="M38" s="78">
        <v>2.24E-2</v>
      </c>
      <c r="N38" s="78">
        <v>2.5000000000000001E-3</v>
      </c>
    </row>
    <row r="39" spans="2:14">
      <c r="B39" t="s">
        <v>792</v>
      </c>
      <c r="C39" t="s">
        <v>793</v>
      </c>
      <c r="D39" t="s">
        <v>723</v>
      </c>
      <c r="E39" t="s">
        <v>769</v>
      </c>
      <c r="F39" t="s">
        <v>748</v>
      </c>
      <c r="G39" t="s">
        <v>106</v>
      </c>
      <c r="H39" s="77">
        <v>141251</v>
      </c>
      <c r="I39" s="77">
        <v>962.13</v>
      </c>
      <c r="J39" s="77">
        <v>0</v>
      </c>
      <c r="K39" s="77">
        <v>4226.5467459929996</v>
      </c>
      <c r="L39" s="78">
        <v>1E-4</v>
      </c>
      <c r="M39" s="78">
        <v>1.9900000000000001E-2</v>
      </c>
      <c r="N39" s="78">
        <v>2.2000000000000001E-3</v>
      </c>
    </row>
    <row r="40" spans="2:14">
      <c r="B40" t="s">
        <v>794</v>
      </c>
      <c r="C40" t="s">
        <v>795</v>
      </c>
      <c r="D40" t="s">
        <v>684</v>
      </c>
      <c r="E40" t="s">
        <v>796</v>
      </c>
      <c r="F40" t="s">
        <v>748</v>
      </c>
      <c r="G40" t="s">
        <v>106</v>
      </c>
      <c r="H40" s="77">
        <v>27385</v>
      </c>
      <c r="I40" s="77">
        <v>3649</v>
      </c>
      <c r="J40" s="77">
        <v>0</v>
      </c>
      <c r="K40" s="77">
        <v>3107.7566015000002</v>
      </c>
      <c r="L40" s="78">
        <v>0</v>
      </c>
      <c r="M40" s="78">
        <v>1.46E-2</v>
      </c>
      <c r="N40" s="78">
        <v>1.6000000000000001E-3</v>
      </c>
    </row>
    <row r="41" spans="2:14">
      <c r="B41" t="s">
        <v>797</v>
      </c>
      <c r="C41" t="s">
        <v>798</v>
      </c>
      <c r="D41" t="s">
        <v>723</v>
      </c>
      <c r="E41" t="s">
        <v>799</v>
      </c>
      <c r="F41" t="s">
        <v>748</v>
      </c>
      <c r="G41" t="s">
        <v>106</v>
      </c>
      <c r="H41" s="77">
        <v>46627</v>
      </c>
      <c r="I41" s="77">
        <v>5441.5</v>
      </c>
      <c r="J41" s="77">
        <v>0</v>
      </c>
      <c r="K41" s="77">
        <v>7890.7175175499997</v>
      </c>
      <c r="L41" s="78">
        <v>1E-4</v>
      </c>
      <c r="M41" s="78">
        <v>3.7199999999999997E-2</v>
      </c>
      <c r="N41" s="78">
        <v>4.1000000000000003E-3</v>
      </c>
    </row>
    <row r="42" spans="2:14">
      <c r="B42" t="s">
        <v>800</v>
      </c>
      <c r="C42" t="s">
        <v>801</v>
      </c>
      <c r="D42" t="s">
        <v>684</v>
      </c>
      <c r="E42" t="s">
        <v>775</v>
      </c>
      <c r="F42" t="s">
        <v>748</v>
      </c>
      <c r="G42" t="s">
        <v>106</v>
      </c>
      <c r="H42" s="77">
        <v>8755</v>
      </c>
      <c r="I42" s="77">
        <v>14089</v>
      </c>
      <c r="J42" s="77">
        <v>0</v>
      </c>
      <c r="K42" s="77">
        <v>3836.1599645000001</v>
      </c>
      <c r="L42" s="78">
        <v>0</v>
      </c>
      <c r="M42" s="78">
        <v>1.8100000000000002E-2</v>
      </c>
      <c r="N42" s="78">
        <v>2E-3</v>
      </c>
    </row>
    <row r="43" spans="2:14">
      <c r="B43" t="s">
        <v>802</v>
      </c>
      <c r="C43" t="s">
        <v>803</v>
      </c>
      <c r="D43" t="s">
        <v>684</v>
      </c>
      <c r="E43" t="s">
        <v>775</v>
      </c>
      <c r="F43" t="s">
        <v>748</v>
      </c>
      <c r="G43" t="s">
        <v>106</v>
      </c>
      <c r="H43" s="77">
        <v>43359</v>
      </c>
      <c r="I43" s="77">
        <v>5550</v>
      </c>
      <c r="J43" s="77">
        <v>0</v>
      </c>
      <c r="K43" s="77">
        <v>7483.9801950000001</v>
      </c>
      <c r="L43" s="78">
        <v>0</v>
      </c>
      <c r="M43" s="78">
        <v>3.5299999999999998E-2</v>
      </c>
      <c r="N43" s="78">
        <v>3.8999999999999998E-3</v>
      </c>
    </row>
    <row r="44" spans="2:14">
      <c r="B44" t="s">
        <v>804</v>
      </c>
      <c r="C44" t="s">
        <v>805</v>
      </c>
      <c r="D44" t="s">
        <v>684</v>
      </c>
      <c r="E44" t="s">
        <v>775</v>
      </c>
      <c r="F44" t="s">
        <v>748</v>
      </c>
      <c r="G44" t="s">
        <v>106</v>
      </c>
      <c r="H44" s="77">
        <v>147804</v>
      </c>
      <c r="I44" s="77">
        <v>3905</v>
      </c>
      <c r="J44" s="77">
        <v>0</v>
      </c>
      <c r="K44" s="77">
        <v>17950.130681999999</v>
      </c>
      <c r="L44" s="78">
        <v>0</v>
      </c>
      <c r="M44" s="78">
        <v>8.4599999999999995E-2</v>
      </c>
      <c r="N44" s="78">
        <v>9.2999999999999992E-3</v>
      </c>
    </row>
    <row r="45" spans="2:14">
      <c r="B45" t="s">
        <v>806</v>
      </c>
      <c r="C45" t="s">
        <v>807</v>
      </c>
      <c r="D45" t="s">
        <v>684</v>
      </c>
      <c r="E45" t="s">
        <v>775</v>
      </c>
      <c r="F45" t="s">
        <v>748</v>
      </c>
      <c r="G45" t="s">
        <v>106</v>
      </c>
      <c r="H45" s="77">
        <v>46033</v>
      </c>
      <c r="I45" s="77">
        <v>10581</v>
      </c>
      <c r="J45" s="77">
        <v>0</v>
      </c>
      <c r="K45" s="77">
        <v>15148.0378803</v>
      </c>
      <c r="L45" s="78">
        <v>0</v>
      </c>
      <c r="M45" s="78">
        <v>7.1400000000000005E-2</v>
      </c>
      <c r="N45" s="78">
        <v>7.9000000000000008E-3</v>
      </c>
    </row>
    <row r="46" spans="2:14">
      <c r="B46" t="s">
        <v>808</v>
      </c>
      <c r="C46" t="s">
        <v>809</v>
      </c>
      <c r="D46" t="s">
        <v>684</v>
      </c>
      <c r="E46" t="s">
        <v>810</v>
      </c>
      <c r="F46" t="s">
        <v>748</v>
      </c>
      <c r="G46" t="s">
        <v>106</v>
      </c>
      <c r="H46" s="77">
        <v>4753</v>
      </c>
      <c r="I46" s="77">
        <v>45817</v>
      </c>
      <c r="J46" s="77">
        <v>0</v>
      </c>
      <c r="K46" s="77">
        <v>6772.5910511000002</v>
      </c>
      <c r="L46" s="78">
        <v>0</v>
      </c>
      <c r="M46" s="78">
        <v>3.1899999999999998E-2</v>
      </c>
      <c r="N46" s="78">
        <v>3.5000000000000001E-3</v>
      </c>
    </row>
    <row r="47" spans="2:14">
      <c r="B47" t="s">
        <v>811</v>
      </c>
      <c r="C47" t="s">
        <v>812</v>
      </c>
      <c r="D47" t="s">
        <v>684</v>
      </c>
      <c r="E47" t="s">
        <v>813</v>
      </c>
      <c r="F47" t="s">
        <v>748</v>
      </c>
      <c r="G47" t="s">
        <v>106</v>
      </c>
      <c r="H47" s="77">
        <v>65156</v>
      </c>
      <c r="I47" s="77">
        <v>3648</v>
      </c>
      <c r="J47" s="77">
        <v>0</v>
      </c>
      <c r="K47" s="77">
        <v>7392.1306367999996</v>
      </c>
      <c r="L47" s="78">
        <v>1E-4</v>
      </c>
      <c r="M47" s="78">
        <v>3.4799999999999998E-2</v>
      </c>
      <c r="N47" s="78">
        <v>3.8E-3</v>
      </c>
    </row>
    <row r="48" spans="2:14">
      <c r="B48" t="s">
        <v>814</v>
      </c>
      <c r="C48" t="s">
        <v>815</v>
      </c>
      <c r="D48" t="s">
        <v>723</v>
      </c>
      <c r="E48" t="s">
        <v>816</v>
      </c>
      <c r="F48" t="s">
        <v>748</v>
      </c>
      <c r="G48" t="s">
        <v>106</v>
      </c>
      <c r="H48" s="77">
        <v>30001</v>
      </c>
      <c r="I48" s="77">
        <v>1928.5</v>
      </c>
      <c r="J48" s="77">
        <v>0</v>
      </c>
      <c r="K48" s="77">
        <v>1799.35047635</v>
      </c>
      <c r="L48" s="78">
        <v>0</v>
      </c>
      <c r="M48" s="78">
        <v>8.5000000000000006E-3</v>
      </c>
      <c r="N48" s="78">
        <v>8.9999999999999998E-4</v>
      </c>
    </row>
    <row r="49" spans="2:14">
      <c r="B49" s="79" t="s">
        <v>817</v>
      </c>
      <c r="D49" s="16"/>
      <c r="E49" s="16"/>
      <c r="F49" s="16"/>
      <c r="G49" s="16"/>
      <c r="H49" s="81">
        <v>0</v>
      </c>
      <c r="J49" s="81">
        <v>0</v>
      </c>
      <c r="K49" s="81">
        <v>0</v>
      </c>
      <c r="M49" s="80">
        <v>0</v>
      </c>
      <c r="N49" s="80">
        <v>0</v>
      </c>
    </row>
    <row r="50" spans="2:14">
      <c r="B50" t="s">
        <v>235</v>
      </c>
      <c r="C50" t="s">
        <v>235</v>
      </c>
      <c r="D50" s="16"/>
      <c r="E50" s="16"/>
      <c r="F50" t="s">
        <v>235</v>
      </c>
      <c r="G50" t="s">
        <v>235</v>
      </c>
      <c r="H50" s="77">
        <v>0</v>
      </c>
      <c r="I50" s="77">
        <v>0</v>
      </c>
      <c r="K50" s="77">
        <v>0</v>
      </c>
      <c r="L50" s="78">
        <v>0</v>
      </c>
      <c r="M50" s="78">
        <v>0</v>
      </c>
      <c r="N50" s="78">
        <v>0</v>
      </c>
    </row>
    <row r="51" spans="2:14">
      <c r="B51" s="79" t="s">
        <v>507</v>
      </c>
      <c r="D51" s="16"/>
      <c r="E51" s="16"/>
      <c r="F51" s="16"/>
      <c r="G51" s="16"/>
      <c r="H51" s="81">
        <v>0</v>
      </c>
      <c r="J51" s="81">
        <v>0</v>
      </c>
      <c r="K51" s="81">
        <v>0</v>
      </c>
      <c r="M51" s="80">
        <v>0</v>
      </c>
      <c r="N51" s="80">
        <v>0</v>
      </c>
    </row>
    <row r="52" spans="2:14">
      <c r="B52" t="s">
        <v>235</v>
      </c>
      <c r="C52" t="s">
        <v>235</v>
      </c>
      <c r="D52" s="16"/>
      <c r="E52" s="16"/>
      <c r="F52" t="s">
        <v>235</v>
      </c>
      <c r="G52" t="s">
        <v>235</v>
      </c>
      <c r="H52" s="77">
        <v>0</v>
      </c>
      <c r="I52" s="77">
        <v>0</v>
      </c>
      <c r="K52" s="77">
        <v>0</v>
      </c>
      <c r="L52" s="78">
        <v>0</v>
      </c>
      <c r="M52" s="78">
        <v>0</v>
      </c>
      <c r="N52" s="78">
        <v>0</v>
      </c>
    </row>
    <row r="53" spans="2:14">
      <c r="B53" s="79" t="s">
        <v>765</v>
      </c>
      <c r="D53" s="16"/>
      <c r="E53" s="16"/>
      <c r="F53" s="16"/>
      <c r="G53" s="16"/>
      <c r="H53" s="81">
        <v>0</v>
      </c>
      <c r="J53" s="81">
        <v>0</v>
      </c>
      <c r="K53" s="81">
        <v>0</v>
      </c>
      <c r="M53" s="80">
        <v>0</v>
      </c>
      <c r="N53" s="80">
        <v>0</v>
      </c>
    </row>
    <row r="54" spans="2:14">
      <c r="B54" t="s">
        <v>235</v>
      </c>
      <c r="C54" t="s">
        <v>235</v>
      </c>
      <c r="D54" s="16"/>
      <c r="E54" s="16"/>
      <c r="F54" t="s">
        <v>235</v>
      </c>
      <c r="G54" t="s">
        <v>235</v>
      </c>
      <c r="H54" s="77">
        <v>0</v>
      </c>
      <c r="I54" s="77">
        <v>0</v>
      </c>
      <c r="K54" s="77">
        <v>0</v>
      </c>
      <c r="L54" s="78">
        <v>0</v>
      </c>
      <c r="M54" s="78">
        <v>0</v>
      </c>
      <c r="N54" s="78">
        <v>0</v>
      </c>
    </row>
    <row r="55" spans="2:14">
      <c r="B55" t="s">
        <v>241</v>
      </c>
      <c r="D55" s="16"/>
      <c r="E55" s="16"/>
      <c r="F55" s="16"/>
      <c r="G55" s="16"/>
    </row>
    <row r="56" spans="2:14">
      <c r="B56" t="s">
        <v>297</v>
      </c>
      <c r="D56" s="16"/>
      <c r="E56" s="16"/>
      <c r="F56" s="16"/>
      <c r="G56" s="16"/>
    </row>
    <row r="57" spans="2:14">
      <c r="B57" t="s">
        <v>298</v>
      </c>
      <c r="D57" s="16"/>
      <c r="E57" s="16"/>
      <c r="F57" s="16"/>
      <c r="G57" s="16"/>
    </row>
    <row r="58" spans="2:14">
      <c r="B58" t="s">
        <v>299</v>
      </c>
      <c r="D58" s="16"/>
      <c r="E58" s="16"/>
      <c r="F58" s="16"/>
      <c r="G58" s="16"/>
    </row>
    <row r="59" spans="2:14">
      <c r="B59" t="s">
        <v>300</v>
      </c>
      <c r="D59" s="16"/>
      <c r="E59" s="16"/>
      <c r="F59" s="16"/>
      <c r="G59" s="16"/>
    </row>
    <row r="60" spans="2:14">
      <c r="D60" s="16"/>
      <c r="E60" s="16"/>
      <c r="F60" s="16"/>
      <c r="G60" s="16"/>
    </row>
    <row r="61" spans="2:14">
      <c r="D61" s="16"/>
      <c r="E61" s="16"/>
      <c r="F61" s="16"/>
      <c r="G61" s="16"/>
    </row>
    <row r="62" spans="2:14"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4"/>
    </row>
    <row r="7" spans="2:65" ht="26.25" customHeight="1">
      <c r="B7" s="102" t="s">
        <v>93</v>
      </c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4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6958810.1299999999</v>
      </c>
      <c r="K11" s="7"/>
      <c r="L11" s="75">
        <v>32947.171879059999</v>
      </c>
      <c r="M11" s="7"/>
      <c r="N11" s="76">
        <v>1</v>
      </c>
      <c r="O11" s="76">
        <v>1.7100000000000001E-2</v>
      </c>
      <c r="P11" s="35"/>
      <c r="BG11" s="16"/>
      <c r="BH11" s="19"/>
      <c r="BI11" s="16"/>
      <c r="BM11" s="16"/>
    </row>
    <row r="12" spans="2:65">
      <c r="B12" s="79" t="s">
        <v>203</v>
      </c>
      <c r="C12" s="16"/>
      <c r="D12" s="16"/>
      <c r="E12" s="16"/>
      <c r="J12" s="81">
        <v>6898112.1299999999</v>
      </c>
      <c r="L12" s="81">
        <v>6760.1498873999999</v>
      </c>
      <c r="N12" s="80">
        <v>0.20519999999999999</v>
      </c>
      <c r="O12" s="80">
        <v>3.5000000000000001E-3</v>
      </c>
    </row>
    <row r="13" spans="2:65">
      <c r="B13" s="79" t="s">
        <v>818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235</v>
      </c>
      <c r="C14" t="s">
        <v>235</v>
      </c>
      <c r="D14" s="16"/>
      <c r="E14" s="16"/>
      <c r="F14" t="s">
        <v>235</v>
      </c>
      <c r="G14" t="s">
        <v>235</v>
      </c>
      <c r="I14" t="s">
        <v>235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819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235</v>
      </c>
      <c r="C16" t="s">
        <v>235</v>
      </c>
      <c r="D16" s="16"/>
      <c r="E16" s="16"/>
      <c r="F16" t="s">
        <v>235</v>
      </c>
      <c r="G16" t="s">
        <v>235</v>
      </c>
      <c r="I16" t="s">
        <v>235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6898112.1299999999</v>
      </c>
      <c r="L17" s="81">
        <v>6760.1498873999999</v>
      </c>
      <c r="N17" s="80">
        <v>0.20519999999999999</v>
      </c>
      <c r="O17" s="80">
        <v>3.5000000000000001E-3</v>
      </c>
    </row>
    <row r="18" spans="2:15">
      <c r="B18" t="s">
        <v>820</v>
      </c>
      <c r="C18" t="s">
        <v>821</v>
      </c>
      <c r="D18" t="s">
        <v>100</v>
      </c>
      <c r="E18" t="s">
        <v>822</v>
      </c>
      <c r="F18" t="s">
        <v>748</v>
      </c>
      <c r="G18" t="s">
        <v>324</v>
      </c>
      <c r="H18" t="s">
        <v>209</v>
      </c>
      <c r="I18" t="s">
        <v>102</v>
      </c>
      <c r="J18" s="77">
        <v>6898112.1299999999</v>
      </c>
      <c r="K18" s="77">
        <v>98</v>
      </c>
      <c r="L18" s="77">
        <v>6760.1498873999999</v>
      </c>
      <c r="M18" s="78">
        <v>1.8800000000000001E-2</v>
      </c>
      <c r="N18" s="78">
        <v>0.20519999999999999</v>
      </c>
      <c r="O18" s="78">
        <v>3.5000000000000001E-3</v>
      </c>
    </row>
    <row r="19" spans="2:15">
      <c r="B19" s="79" t="s">
        <v>507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235</v>
      </c>
      <c r="C20" t="s">
        <v>235</v>
      </c>
      <c r="D20" s="16"/>
      <c r="E20" s="16"/>
      <c r="F20" t="s">
        <v>235</v>
      </c>
      <c r="G20" t="s">
        <v>235</v>
      </c>
      <c r="I20" t="s">
        <v>235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239</v>
      </c>
      <c r="C21" s="16"/>
      <c r="D21" s="16"/>
      <c r="E21" s="16"/>
      <c r="J21" s="81">
        <v>60698</v>
      </c>
      <c r="L21" s="81">
        <v>26187.02199166</v>
      </c>
      <c r="N21" s="80">
        <v>0.79479999999999995</v>
      </c>
      <c r="O21" s="80">
        <v>1.3599999999999999E-2</v>
      </c>
    </row>
    <row r="22" spans="2:15">
      <c r="B22" s="79" t="s">
        <v>818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235</v>
      </c>
      <c r="C23" t="s">
        <v>235</v>
      </c>
      <c r="D23" s="16"/>
      <c r="E23" s="16"/>
      <c r="F23" t="s">
        <v>235</v>
      </c>
      <c r="G23" t="s">
        <v>235</v>
      </c>
      <c r="I23" t="s">
        <v>235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819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235</v>
      </c>
      <c r="C25" t="s">
        <v>235</v>
      </c>
      <c r="D25" s="16"/>
      <c r="E25" s="16"/>
      <c r="F25" t="s">
        <v>235</v>
      </c>
      <c r="G25" t="s">
        <v>235</v>
      </c>
      <c r="I25" t="s">
        <v>235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60698</v>
      </c>
      <c r="L26" s="81">
        <v>26187.02199166</v>
      </c>
      <c r="N26" s="80">
        <v>0.79479999999999995</v>
      </c>
      <c r="O26" s="80">
        <v>1.3599999999999999E-2</v>
      </c>
    </row>
    <row r="27" spans="2:15">
      <c r="B27" t="s">
        <v>823</v>
      </c>
      <c r="C27" t="s">
        <v>824</v>
      </c>
      <c r="D27" t="s">
        <v>123</v>
      </c>
      <c r="E27" t="s">
        <v>825</v>
      </c>
      <c r="F27" t="s">
        <v>748</v>
      </c>
      <c r="G27" t="s">
        <v>235</v>
      </c>
      <c r="H27" t="s">
        <v>826</v>
      </c>
      <c r="I27" t="s">
        <v>106</v>
      </c>
      <c r="J27" s="77">
        <v>15018</v>
      </c>
      <c r="K27" s="77">
        <v>22157</v>
      </c>
      <c r="L27" s="77">
        <v>10348.643988600001</v>
      </c>
      <c r="M27" s="78">
        <v>0</v>
      </c>
      <c r="N27" s="78">
        <v>0.31409999999999999</v>
      </c>
      <c r="O27" s="78">
        <v>5.4000000000000003E-3</v>
      </c>
    </row>
    <row r="28" spans="2:15">
      <c r="B28" t="s">
        <v>827</v>
      </c>
      <c r="C28" t="s">
        <v>828</v>
      </c>
      <c r="D28" t="s">
        <v>123</v>
      </c>
      <c r="E28" t="s">
        <v>829</v>
      </c>
      <c r="F28" t="s">
        <v>748</v>
      </c>
      <c r="G28" t="s">
        <v>235</v>
      </c>
      <c r="H28" t="s">
        <v>826</v>
      </c>
      <c r="I28" t="s">
        <v>106</v>
      </c>
      <c r="J28" s="77">
        <v>9570</v>
      </c>
      <c r="K28" s="77">
        <v>12431</v>
      </c>
      <c r="L28" s="77">
        <v>3699.8012370000001</v>
      </c>
      <c r="M28" s="78">
        <v>0</v>
      </c>
      <c r="N28" s="78">
        <v>0.1123</v>
      </c>
      <c r="O28" s="78">
        <v>1.9E-3</v>
      </c>
    </row>
    <row r="29" spans="2:15">
      <c r="B29" t="s">
        <v>830</v>
      </c>
      <c r="C29" t="s">
        <v>831</v>
      </c>
      <c r="D29" t="s">
        <v>123</v>
      </c>
      <c r="E29" t="s">
        <v>832</v>
      </c>
      <c r="F29" t="s">
        <v>748</v>
      </c>
      <c r="G29" t="s">
        <v>235</v>
      </c>
      <c r="H29" t="s">
        <v>826</v>
      </c>
      <c r="I29" t="s">
        <v>106</v>
      </c>
      <c r="J29" s="77">
        <v>36110</v>
      </c>
      <c r="K29" s="77">
        <v>10808.86</v>
      </c>
      <c r="L29" s="77">
        <v>12138.576766059999</v>
      </c>
      <c r="M29" s="78">
        <v>0</v>
      </c>
      <c r="N29" s="78">
        <v>0.36840000000000001</v>
      </c>
      <c r="O29" s="78">
        <v>6.3E-3</v>
      </c>
    </row>
    <row r="30" spans="2:15">
      <c r="B30" s="79" t="s">
        <v>507</v>
      </c>
      <c r="C30" s="16"/>
      <c r="D30" s="16"/>
      <c r="E30" s="16"/>
      <c r="J30" s="81">
        <v>0</v>
      </c>
      <c r="L30" s="81">
        <v>0</v>
      </c>
      <c r="N30" s="80">
        <v>0</v>
      </c>
      <c r="O30" s="80">
        <v>0</v>
      </c>
    </row>
    <row r="31" spans="2:15">
      <c r="B31" t="s">
        <v>235</v>
      </c>
      <c r="C31" t="s">
        <v>235</v>
      </c>
      <c r="D31" s="16"/>
      <c r="E31" s="16"/>
      <c r="F31" t="s">
        <v>235</v>
      </c>
      <c r="G31" t="s">
        <v>235</v>
      </c>
      <c r="I31" t="s">
        <v>235</v>
      </c>
      <c r="J31" s="77">
        <v>0</v>
      </c>
      <c r="K31" s="77">
        <v>0</v>
      </c>
      <c r="L31" s="77">
        <v>0</v>
      </c>
      <c r="M31" s="78">
        <v>0</v>
      </c>
      <c r="N31" s="78">
        <v>0</v>
      </c>
      <c r="O31" s="78">
        <v>0</v>
      </c>
    </row>
    <row r="32" spans="2:15">
      <c r="B32" t="s">
        <v>241</v>
      </c>
      <c r="C32" s="16"/>
      <c r="D32" s="16"/>
      <c r="E32" s="16"/>
    </row>
    <row r="33" spans="2:5">
      <c r="B33" t="s">
        <v>297</v>
      </c>
      <c r="C33" s="16"/>
      <c r="D33" s="16"/>
      <c r="E33" s="16"/>
    </row>
    <row r="34" spans="2:5">
      <c r="B34" t="s">
        <v>298</v>
      </c>
      <c r="C34" s="16"/>
      <c r="D34" s="16"/>
      <c r="E34" s="16"/>
    </row>
    <row r="35" spans="2:5">
      <c r="B35" t="s">
        <v>299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2" t="s">
        <v>68</v>
      </c>
      <c r="C6" s="103"/>
      <c r="D6" s="103"/>
      <c r="E6" s="103"/>
      <c r="F6" s="103"/>
      <c r="G6" s="103"/>
      <c r="H6" s="103"/>
      <c r="I6" s="103"/>
      <c r="J6" s="103"/>
      <c r="K6" s="103"/>
      <c r="L6" s="104"/>
    </row>
    <row r="7" spans="2:60" ht="26.25" customHeight="1">
      <c r="B7" s="102" t="s">
        <v>95</v>
      </c>
      <c r="C7" s="103"/>
      <c r="D7" s="103"/>
      <c r="E7" s="103"/>
      <c r="F7" s="103"/>
      <c r="G7" s="103"/>
      <c r="H7" s="103"/>
      <c r="I7" s="103"/>
      <c r="J7" s="103"/>
      <c r="K7" s="103"/>
      <c r="L7" s="104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42000</v>
      </c>
      <c r="H11" s="7"/>
      <c r="I11" s="75">
        <v>806.4</v>
      </c>
      <c r="J11" s="25"/>
      <c r="K11" s="76">
        <v>1</v>
      </c>
      <c r="L11" s="76">
        <v>4.0000000000000002E-4</v>
      </c>
      <c r="BC11" s="16"/>
      <c r="BD11" s="19"/>
      <c r="BE11" s="16"/>
      <c r="BG11" s="16"/>
    </row>
    <row r="12" spans="2:60">
      <c r="B12" s="79" t="s">
        <v>203</v>
      </c>
      <c r="D12" s="16"/>
      <c r="E12" s="16"/>
      <c r="G12" s="81">
        <v>42000</v>
      </c>
      <c r="I12" s="81">
        <v>806.4</v>
      </c>
      <c r="K12" s="80">
        <v>1</v>
      </c>
      <c r="L12" s="80">
        <v>4.0000000000000002E-4</v>
      </c>
    </row>
    <row r="13" spans="2:60">
      <c r="B13" s="79" t="s">
        <v>833</v>
      </c>
      <c r="D13" s="16"/>
      <c r="E13" s="16"/>
      <c r="G13" s="81">
        <v>42000</v>
      </c>
      <c r="I13" s="81">
        <v>806.4</v>
      </c>
      <c r="K13" s="80">
        <v>1</v>
      </c>
      <c r="L13" s="80">
        <v>4.0000000000000002E-4</v>
      </c>
    </row>
    <row r="14" spans="2:60">
      <c r="B14" t="s">
        <v>834</v>
      </c>
      <c r="C14" t="s">
        <v>835</v>
      </c>
      <c r="D14" t="s">
        <v>100</v>
      </c>
      <c r="E14" t="s">
        <v>503</v>
      </c>
      <c r="F14" t="s">
        <v>102</v>
      </c>
      <c r="G14" s="77">
        <v>42000</v>
      </c>
      <c r="H14" s="77">
        <v>1920</v>
      </c>
      <c r="I14" s="77">
        <v>806.4</v>
      </c>
      <c r="J14" s="78">
        <v>2.1000000000000001E-2</v>
      </c>
      <c r="K14" s="78">
        <v>1</v>
      </c>
      <c r="L14" s="78">
        <v>4.0000000000000002E-4</v>
      </c>
    </row>
    <row r="15" spans="2:60">
      <c r="B15" s="79" t="s">
        <v>239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836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235</v>
      </c>
      <c r="C17" t="s">
        <v>235</v>
      </c>
      <c r="D17" s="16"/>
      <c r="E17" t="s">
        <v>235</v>
      </c>
      <c r="F17" t="s">
        <v>235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241</v>
      </c>
      <c r="D18" s="16"/>
      <c r="E18" s="16"/>
    </row>
    <row r="19" spans="2:12">
      <c r="B19" t="s">
        <v>297</v>
      </c>
      <c r="D19" s="16"/>
      <c r="E19" s="16"/>
    </row>
    <row r="20" spans="2:12">
      <c r="B20" t="s">
        <v>298</v>
      </c>
      <c r="D20" s="16"/>
      <c r="E20" s="16"/>
    </row>
    <row r="21" spans="2:12">
      <c r="B21" t="s">
        <v>299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F3179D-2368-4F3C-9C2E-D285F3302946}"/>
</file>

<file path=customXml/itemProps2.xml><?xml version="1.0" encoding="utf-8"?>
<ds:datastoreItem xmlns:ds="http://schemas.openxmlformats.org/officeDocument/2006/customXml" ds:itemID="{964CD25A-E6A6-406E-B697-D9495B9439B5}"/>
</file>

<file path=customXml/itemProps3.xml><?xml version="1.0" encoding="utf-8"?>
<ds:datastoreItem xmlns:ds="http://schemas.openxmlformats.org/officeDocument/2006/customXml" ds:itemID="{B0B319C6-C232-4FC4-8FE9-122A9D8556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520042177_b35012_0421</dc:title>
  <dc:creator>Yuli</dc:creator>
  <cp:lastModifiedBy>אינסה קלאוז</cp:lastModifiedBy>
  <dcterms:created xsi:type="dcterms:W3CDTF">2015-11-10T09:34:27Z</dcterms:created>
  <dcterms:modified xsi:type="dcterms:W3CDTF">2022-01-31T06:11:40Z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