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4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1" i="16"/>
  <c r="I10" i="16" s="1"/>
  <c r="F11" i="24"/>
  <c r="F10" i="24" s="1"/>
  <c r="F9" i="24" s="1"/>
  <c r="C34" i="1" l="1"/>
  <c r="G13" i="24"/>
  <c r="G12" i="24"/>
  <c r="C26" i="1"/>
  <c r="K13" i="16"/>
  <c r="K14" i="16"/>
  <c r="K16" i="16"/>
  <c r="K17" i="16"/>
  <c r="K15" i="16"/>
  <c r="K12" i="16"/>
  <c r="C41" i="1" l="1"/>
  <c r="D26" i="1" s="1"/>
  <c r="B23" i="27"/>
  <c r="B11" i="27"/>
  <c r="B12" i="27"/>
  <c r="B13" i="27"/>
  <c r="B14" i="27"/>
  <c r="B15" i="27"/>
  <c r="B16" i="27"/>
  <c r="B17" i="27"/>
  <c r="B24" i="27"/>
  <c r="B25" i="27"/>
  <c r="B26" i="27"/>
  <c r="B27" i="27"/>
  <c r="B28" i="27"/>
  <c r="B29" i="27"/>
  <c r="B30" i="27"/>
  <c r="B18" i="27"/>
  <c r="B31" i="27"/>
  <c r="B19" i="27"/>
  <c r="B20" i="27"/>
  <c r="B21" i="27"/>
  <c r="B10" i="27" l="1"/>
  <c r="B22" i="27"/>
  <c r="D30" i="1"/>
  <c r="D13" i="1"/>
  <c r="D32" i="1"/>
  <c r="D19" i="1"/>
  <c r="D25" i="1"/>
  <c r="D31" i="1"/>
  <c r="D37" i="1"/>
  <c r="D34" i="1"/>
  <c r="D15" i="1"/>
  <c r="D18" i="1"/>
  <c r="D16" i="1"/>
  <c r="D28" i="1"/>
  <c r="D40" i="1"/>
  <c r="D36" i="1"/>
  <c r="D21" i="1"/>
  <c r="D14" i="1"/>
  <c r="H13" i="24"/>
  <c r="D39" i="1"/>
  <c r="D17" i="1"/>
  <c r="D33" i="1"/>
  <c r="D38" i="1"/>
  <c r="H12" i="24"/>
  <c r="D27" i="1"/>
  <c r="D23" i="1"/>
  <c r="D24" i="1"/>
  <c r="D12" i="1"/>
  <c r="D35" i="1"/>
  <c r="D22" i="1"/>
  <c r="D29" i="1"/>
  <c r="D20" i="1"/>
  <c r="B9" i="27" l="1"/>
  <c r="C42" i="1" s="1"/>
</calcChain>
</file>

<file path=xl/sharedStrings.xml><?xml version="1.0" encoding="utf-8"?>
<sst xmlns="http://schemas.openxmlformats.org/spreadsheetml/2006/main" count="4287" uniqueCount="1202">
  <si>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</si>
  <si>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</si>
  <si>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</si>
  <si>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</si>
  <si>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</si>
  <si>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</si>
  <si>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</si>
  <si>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</si>
  <si>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</si>
  <si>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</si>
  <si>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</si>
  <si>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</si>
  <si>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</si>
  <si>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</si>
  <si>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</si>
  <si>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</si>
  <si>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</si>
  <si>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</si>
  <si>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</si>
  <si>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</si>
  <si>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</si>
  <si>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</si>
  <si>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</si>
  <si>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</si>
  <si>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</si>
  <si>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</si>
  <si>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</si>
  <si>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</si>
  <si>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</si>
  <si>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</si>
  <si>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</si>
  <si>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</si>
  <si>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</si>
  <si>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</si>
  <si>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</si>
  <si>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</si>
  <si>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</si>
  <si>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</si>
  <si>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</si>
  <si>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</si>
  <si>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</si>
  <si>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</si>
  <si>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</si>
  <si>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</si>
  <si>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</si>
  <si>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</si>
  <si>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</si>
  <si>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</si>
  <si>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</si>
  <si>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</si>
  <si>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</si>
  <si>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</si>
  <si>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</si>
  <si>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</si>
  <si>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</si>
  <si>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</si>
  <si>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</si>
  <si>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</si>
  <si>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</si>
  <si>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</si>
  <si>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</si>
  <si>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</si>
  <si>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</si>
  <si>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</si>
  <si>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</si>
  <si>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</si>
  <si>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</si>
  <si>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</si>
  <si>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</si>
  <si>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</si>
  <si>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</si>
  <si>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</si>
  <si>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</si>
  <si>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</si>
  <si>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</si>
  <si>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</si>
  <si>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</si>
  <si>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</si>
  <si>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</si>
  <si>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</si>
  <si>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</si>
  <si>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</si>
  <si>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</si>
  <si>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</si>
  <si>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</si>
  <si>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</si>
  <si>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</si>
  <si>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</si>
  <si>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</si>
  <si>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</si>
  <si>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</si>
  <si>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</si>
  <si>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</si>
  <si>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</si>
  <si>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</si>
  <si>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</si>
  <si>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</si>
  <si>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</si>
  <si>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</si>
  <si>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</si>
  <si>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</si>
  <si>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</si>
  <si>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</si>
  <si>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</si>
  <si>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</si>
  <si>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</si>
  <si>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</si>
  <si>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</si>
  <si>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</si>
  <si>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</si>
  <si>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</si>
  <si>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</si>
  <si>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</si>
  <si>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</si>
  <si>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</si>
  <si>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</si>
  <si>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</si>
  <si>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</si>
  <si>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</si>
  <si>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</si>
  <si>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</si>
  <si>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</si>
  <si>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</si>
  <si>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</si>
  <si>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</si>
  <si>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</si>
  <si>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</si>
  <si>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</si>
  <si>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</si>
  <si>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</si>
  <si>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</si>
  <si>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</si>
  <si>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</si>
  <si>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</si>
  <si>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</si>
  <si>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</si>
  <si>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</si>
  <si>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</si>
  <si>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</si>
  <si>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</si>
  <si>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</si>
  <si>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</si>
  <si>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</si>
  <si>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</si>
  <si>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</si>
  <si>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</si>
  <si>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</si>
  <si>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</si>
  <si>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</si>
  <si>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</si>
  <si>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</si>
  <si>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</si>
  <si>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</si>
  <si>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</si>
  <si>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</si>
  <si>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</si>
  <si>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</si>
  <si>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</si>
  <si>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</si>
  <si>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</si>
  <si>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</si>
  <si>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</si>
  <si>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</si>
  <si>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</si>
  <si>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</si>
  <si>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</si>
  <si>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</si>
  <si>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</si>
  <si>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</si>
  <si>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</si>
  <si>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</si>
  <si>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</si>
  <si>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</si>
  <si>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</si>
  <si>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</si>
  <si>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</si>
  <si>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</si>
  <si>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</si>
  <si>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</si>
  <si>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</si>
  <si>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</si>
  <si>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</si>
  <si>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</si>
  <si>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</si>
  <si>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</si>
  <si>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</si>
  <si>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</si>
  <si>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</si>
  <si>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</si>
  <si>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</si>
  <si>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</si>
  <si>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</si>
  <si>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</si>
  <si>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</si>
  <si>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</si>
  <si>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</si>
  <si>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</si>
  <si>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</si>
  <si>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</si>
  <si>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</si>
  <si>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</si>
  <si>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</si>
  <si>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</si>
  <si>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</si>
  <si>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</si>
  <si>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</si>
  <si>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</si>
  <si>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</si>
  <si>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</si>
  <si>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</si>
  <si>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</si>
  <si>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</si>
  <si>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</si>
  <si>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</si>
  <si>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</si>
  <si>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</si>
  <si>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</si>
  <si>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</si>
  <si>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</si>
  <si>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</si>
  <si>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</si>
  <si>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</si>
  <si>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</si>
  <si>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</si>
  <si>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</si>
  <si>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</si>
  <si>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</si>
  <si>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</si>
  <si>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</si>
  <si>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</si>
  <si>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</si>
  <si>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</si>
  <si>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</si>
  <si>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</si>
  <si>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</si>
  <si>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</si>
  <si>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</si>
  <si>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</si>
  <si>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</si>
  <si>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</si>
  <si>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</si>
  <si>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</si>
  <si>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</si>
  <si>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</si>
  <si>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</si>
  <si>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</si>
  <si>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</si>
  <si>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</si>
  <si>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</si>
  <si>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</si>
  <si>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</si>
  <si>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</si>
  <si>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</si>
  <si>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</si>
  <si>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</si>
  <si>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</si>
  <si>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0529- האוצר - ממשלתית צמודה</t>
  </si>
  <si>
    <t>1157023</t>
  </si>
  <si>
    <t>13/09/21</t>
  </si>
  <si>
    <t>ממשל צמודה 0726- האוצר - ממשלתית צמודה</t>
  </si>
  <si>
    <t>1169564</t>
  </si>
  <si>
    <t>16/08/21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</si>
  <si>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</si>
  <si>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</si>
  <si>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</si>
  <si>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</si>
  <si>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</si>
  <si>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</si>
  <si>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</si>
  <si>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</si>
  <si>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</si>
  <si>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</si>
  <si>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</si>
  <si>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</si>
  <si>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</si>
  <si>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06/04/21</t>
  </si>
  <si>
    <t>ממשל שקלית 0537- האוצר - ממשלתית שקלית</t>
  </si>
  <si>
    <t>1166180</t>
  </si>
  <si>
    <t>15/03/21</t>
  </si>
  <si>
    <t>ממשל שקלית 0928</t>
  </si>
  <si>
    <t>1150879</t>
  </si>
  <si>
    <t>30/12/20</t>
  </si>
  <si>
    <t>ממשלתי שקלי 723</t>
  </si>
  <si>
    <t>1167105</t>
  </si>
  <si>
    <t>29/03/21</t>
  </si>
  <si>
    <t>ממשק 1026- האוצר - ממשלתית שקלית</t>
  </si>
  <si>
    <t>1099456</t>
  </si>
  <si>
    <t>26/05/20</t>
  </si>
  <si>
    <t>ממשק0142- האוצר - ממשלתית שקלית</t>
  </si>
  <si>
    <t>1125400</t>
  </si>
  <si>
    <t>10/01/21</t>
  </si>
  <si>
    <t>סה"כ גילון</t>
  </si>
  <si>
    <t>ממשלת משתנה 1130- האוצר - ממשלתית משתנה</t>
  </si>
  <si>
    <t>1166552</t>
  </si>
  <si>
    <t>29/09/21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</si>
  <si>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</si>
  <si>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</si>
  <si>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</si>
  <si>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</si>
  <si>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</si>
  <si>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</si>
  <si>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</si>
  <si>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</si>
  <si>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</si>
  <si>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</si>
  <si>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</si>
  <si>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</si>
  <si>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</si>
  <si>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</si>
  <si>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</si>
  <si>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</si>
  <si>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</si>
  <si>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</si>
  <si>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</si>
  <si>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</si>
  <si>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</si>
  <si>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</si>
  <si>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</si>
  <si>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</si>
  <si>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</si>
  <si>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</si>
  <si>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</si>
  <si>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</si>
  <si>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</si>
  <si>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</si>
  <si>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</si>
  <si>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</si>
  <si>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חשמל אג27</t>
  </si>
  <si>
    <t>6000210</t>
  </si>
  <si>
    <t>520000472</t>
  </si>
  <si>
    <t>אנרגיה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</si>
  <si>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</si>
  <si>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</si>
  <si>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</si>
  <si>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</si>
  <si>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</si>
  <si>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</si>
  <si>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</si>
  <si>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</si>
  <si>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</si>
  <si>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</si>
  <si>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</si>
  <si>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</si>
  <si>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</si>
  <si>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אמות אג ו'- אמות</t>
  </si>
  <si>
    <t>1158609</t>
  </si>
  <si>
    <t>520026683</t>
  </si>
  <si>
    <t>ilAA</t>
  </si>
  <si>
    <t>14/11/19</t>
  </si>
  <si>
    <t>ארפורט סיטי אג"ח 5- איירפורט סיטי</t>
  </si>
  <si>
    <t>1133487</t>
  </si>
  <si>
    <t>511659401</t>
  </si>
  <si>
    <t>23/12/20</t>
  </si>
  <si>
    <t>מבני תעש  אגח כ- מבנה נדל"ן (כ.ד)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</si>
  <si>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</si>
  <si>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</si>
  <si>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</si>
  <si>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</si>
  <si>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</si>
  <si>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</si>
  <si>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</si>
  <si>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</si>
  <si>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</si>
  <si>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</si>
  <si>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</si>
  <si>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</si>
  <si>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</si>
  <si>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</si>
  <si>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</si>
  <si>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</si>
  <si>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</si>
  <si>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</si>
  <si>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</si>
  <si>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</si>
  <si>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</si>
  <si>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</si>
  <si>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</si>
  <si>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</si>
  <si>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</si>
  <si>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</si>
  <si>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</si>
  <si>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</si>
  <si>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</si>
  <si>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</si>
  <si>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</si>
  <si>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</si>
  <si>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</si>
  <si>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</si>
  <si>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</si>
  <si>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</si>
  <si>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</si>
  <si>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</si>
  <si>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</si>
  <si>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</si>
  <si>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</si>
  <si>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</si>
  <si>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</si>
  <si>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</si>
  <si>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</si>
  <si>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</si>
  <si>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</si>
  <si>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</si>
  <si>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</si>
  <si>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</si>
  <si>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</si>
  <si>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</si>
  <si>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</si>
  <si>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</si>
  <si>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</si>
  <si>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</si>
  <si>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</si>
  <si>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</si>
  <si>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</si>
  <si>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</si>
  <si>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</si>
  <si>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</si>
  <si>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</si>
  <si>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</si>
  <si>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</si>
  <si>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</si>
  <si>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</si>
  <si>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</si>
  <si>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</si>
  <si>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</si>
  <si>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</si>
  <si>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</si>
  <si>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</si>
  <si>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</si>
  <si>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</si>
  <si>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</si>
  <si>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</si>
  <si>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</si>
  <si>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</si>
  <si>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</si>
  <si>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</si>
  <si>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</si>
  <si>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</si>
  <si>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</si>
  <si>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</si>
  <si>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</si>
  <si>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</si>
  <si>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</si>
  <si>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</si>
  <si>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</si>
  <si>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</si>
  <si>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</si>
  <si>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</si>
  <si>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</si>
  <si>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</si>
  <si>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</si>
  <si>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</si>
  <si>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</si>
  <si>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</si>
  <si>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</si>
  <si>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</si>
  <si>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</si>
  <si>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</si>
  <si>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</si>
  <si>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</si>
  <si>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</si>
  <si>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</si>
  <si>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</si>
  <si>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</si>
  <si>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</si>
  <si>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</si>
  <si>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</si>
  <si>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</si>
  <si>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</si>
  <si>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אנרגיה מתחדשת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</si>
  <si>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</si>
  <si>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</si>
  <si>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</si>
  <si>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</si>
  <si>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</si>
  <si>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</si>
  <si>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</si>
  <si>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</si>
  <si>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</si>
  <si>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</si>
  <si>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</si>
  <si>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15- חברה לישראל</t>
  </si>
  <si>
    <t>5760327</t>
  </si>
  <si>
    <t>520028010</t>
  </si>
  <si>
    <t>השקעה ואחזקות</t>
  </si>
  <si>
    <t>25/05/21</t>
  </si>
  <si>
    <t>חברה לישראל אגח14- חברה לישראל</t>
  </si>
  <si>
    <t>5760301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</si>
  <si>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</si>
  <si>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</si>
  <si>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</si>
  <si>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</si>
  <si>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</si>
  <si>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</si>
  <si>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</si>
  <si>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או.פי.סי  אגח ג- או.פי.סי אנרגיה</t>
  </si>
  <si>
    <t>1180355</t>
  </si>
  <si>
    <t>514401702</t>
  </si>
  <si>
    <t>אנלייט אנ אגח ד- אנלייט אנרגיה</t>
  </si>
  <si>
    <t>7200256</t>
  </si>
  <si>
    <t>520041146</t>
  </si>
  <si>
    <t>A3.il</t>
  </si>
  <si>
    <t>01/08/21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</si>
  <si>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</si>
  <si>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</si>
  <si>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</si>
  <si>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</si>
  <si>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</si>
  <si>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</si>
  <si>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</si>
  <si>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</si>
  <si>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</si>
  <si>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</si>
  <si>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</si>
  <si>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</si>
  <si>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</si>
  <si>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</si>
  <si>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</si>
  <si>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</si>
  <si>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</si>
  <si>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</si>
  <si>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</si>
  <si>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</si>
  <si>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</si>
  <si>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</si>
  <si>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</si>
  <si>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</si>
  <si>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</si>
  <si>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</si>
  <si>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</si>
  <si>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</si>
  <si>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</si>
  <si>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</si>
  <si>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</si>
  <si>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</si>
  <si>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</si>
  <si>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</si>
  <si>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</si>
  <si>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</si>
  <si>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</si>
  <si>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</si>
  <si>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</si>
  <si>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</si>
  <si>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</si>
  <si>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</si>
  <si>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</si>
  <si>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</si>
  <si>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</si>
  <si>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</si>
  <si>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</si>
  <si>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</si>
  <si>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</si>
  <si>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</si>
  <si>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</si>
  <si>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</si>
  <si>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</si>
  <si>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</si>
  <si>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</si>
  <si>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</si>
  <si>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</si>
  <si>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</si>
  <si>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</si>
  <si>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</si>
  <si>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</si>
  <si>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</si>
  <si>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</si>
  <si>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</si>
  <si>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</si>
  <si>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</si>
  <si>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</si>
  <si>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</si>
  <si>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</si>
  <si>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</si>
  <si>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</si>
  <si>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</si>
  <si>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</si>
  <si>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</si>
  <si>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</si>
  <si>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</si>
  <si>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</si>
  <si>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</si>
  <si>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</si>
  <si>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</si>
  <si>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</si>
  <si>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</si>
  <si>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</si>
  <si>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</si>
  <si>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</si>
  <si>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</si>
  <si>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</si>
  <si>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</si>
  <si>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</si>
  <si>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</si>
  <si>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</si>
  <si>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</si>
  <si>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</si>
  <si>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</si>
  <si>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</si>
  <si>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</si>
  <si>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</si>
  <si>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</si>
  <si>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</si>
  <si>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</si>
  <si>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</si>
  <si>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</si>
  <si>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</si>
  <si>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</si>
  <si>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</si>
  <si>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</si>
  <si>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</si>
  <si>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</si>
  <si>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</si>
  <si>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</si>
  <si>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</si>
  <si>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</si>
  <si>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</si>
  <si>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</si>
  <si>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</si>
  <si>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</si>
  <si>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</si>
  <si>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</si>
  <si>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</si>
  <si>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</si>
  <si>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</si>
  <si>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</si>
  <si>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</si>
  <si>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</si>
  <si>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</si>
  <si>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</si>
  <si>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</si>
  <si>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</si>
  <si>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</si>
  <si>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</si>
  <si>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</si>
  <si>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</si>
  <si>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</si>
  <si>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</si>
  <si>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</si>
  <si>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</si>
  <si>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</si>
  <si>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</si>
  <si>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</si>
  <si>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</si>
  <si>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</si>
  <si>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</si>
  <si>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</si>
  <si>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</si>
  <si>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</si>
  <si>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</si>
  <si>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</si>
  <si>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</si>
  <si>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</si>
  <si>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</si>
  <si>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</si>
  <si>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</si>
  <si>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</si>
  <si>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</si>
  <si>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</si>
  <si>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</si>
  <si>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</si>
  <si>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</si>
  <si>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</si>
  <si>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</si>
  <si>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</si>
  <si>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</si>
  <si>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</si>
  <si>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</si>
  <si>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</si>
  <si>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</si>
  <si>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</si>
  <si>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</si>
  <si>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</si>
  <si>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</si>
  <si>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</si>
  <si>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</si>
  <si>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</si>
  <si>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</si>
  <si>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</si>
  <si>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</si>
  <si>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</si>
  <si>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</si>
  <si>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</si>
  <si>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</si>
  <si>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</si>
  <si>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</si>
  <si>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</si>
  <si>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</si>
  <si>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הייקון מערכות- הייקון מערכות בע"מ</t>
  </si>
  <si>
    <t>1169945</t>
  </si>
  <si>
    <t>514347160</t>
  </si>
  <si>
    <t>רובוטיקה ותלת מימד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</si>
  <si>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</si>
  <si>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</si>
  <si>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</si>
  <si>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</si>
  <si>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</si>
  <si>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</si>
  <si>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</si>
  <si>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</si>
  <si>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</si>
  <si>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</si>
  <si>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</si>
  <si>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</si>
  <si>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</si>
  <si>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</si>
  <si>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</si>
  <si>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</si>
  <si>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</si>
  <si>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</si>
  <si>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</si>
  <si>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</si>
  <si>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</si>
  <si>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</si>
  <si>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</si>
  <si>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</si>
  <si>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</si>
  <si>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</si>
  <si>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</si>
  <si>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</si>
  <si>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</si>
  <si>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</si>
  <si>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</si>
  <si>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</si>
  <si>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</si>
  <si>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</si>
  <si>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</si>
  <si>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</si>
  <si>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</si>
  <si>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</si>
  <si>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</si>
  <si>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</si>
  <si>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</si>
  <si>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</si>
  <si>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</si>
  <si>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</si>
  <si>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</si>
  <si>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</si>
  <si>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</si>
  <si>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</si>
  <si>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</si>
  <si>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</si>
  <si>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</si>
  <si>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</si>
  <si>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</si>
  <si>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</si>
  <si>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</si>
  <si>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</si>
  <si>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</si>
  <si>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</si>
  <si>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</si>
  <si>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</si>
  <si>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</si>
  <si>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</si>
  <si>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</si>
  <si>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</si>
  <si>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</si>
  <si>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</si>
  <si>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</si>
  <si>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</si>
  <si>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</si>
  <si>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</si>
  <si>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</si>
  <si>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</si>
  <si>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</si>
  <si>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</si>
  <si>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</si>
  <si>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</si>
  <si>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</si>
  <si>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</si>
  <si>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</si>
  <si>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קסם ETF ת"א 35 (A4)- קסם קרנות נאמנות</t>
  </si>
  <si>
    <t>1146570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</si>
  <si>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</si>
  <si>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</si>
  <si>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</si>
  <si>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</si>
  <si>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</si>
  <si>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</si>
  <si>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ETF אינדקס Cloud Computing- קסם קרנות נאמנות</t>
  </si>
  <si>
    <t>1169465</t>
  </si>
  <si>
    <t>סה"כ שמחקות מדדים אחרים בישראל</t>
  </si>
  <si>
    <t>פסגות סל תל בונד 60 סדרה 3- פסגות קרנות מדד</t>
  </si>
  <si>
    <t>1148006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</si>
  <si>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</si>
  <si>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</si>
  <si>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</si>
  <si>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</si>
  <si>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</si>
  <si>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</si>
  <si>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</si>
  <si>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</si>
  <si>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</si>
  <si>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</si>
  <si>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</si>
  <si>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</si>
  <si>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</si>
  <si>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</si>
  <si>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</si>
  <si>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</si>
  <si>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</si>
  <si>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GLOBAL X</t>
  </si>
  <si>
    <t>US37954Y6730</t>
  </si>
  <si>
    <t>5099</t>
  </si>
  <si>
    <t>GLOBAL X -Telemedicine &amp; Digital Health</t>
  </si>
  <si>
    <t>US37954Y2853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</si>
  <si>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</si>
  <si>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</si>
  <si>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</si>
  <si>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</si>
  <si>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</si>
  <si>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</si>
  <si>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</si>
  <si>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</si>
  <si>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</si>
  <si>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JETS ETF- JETS</t>
  </si>
  <si>
    <t>US26922A8421</t>
  </si>
  <si>
    <t>4992</t>
  </si>
  <si>
    <t>CSI-KWEB CHINA</t>
  </si>
  <si>
    <t>US5007673065</t>
  </si>
  <si>
    <t>4868</t>
  </si>
  <si>
    <t>LYXOR MSCI EMERG MARKET</t>
  </si>
  <si>
    <t>LU0635178014</t>
  </si>
  <si>
    <t>4617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</si>
  <si>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</si>
  <si>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</si>
  <si>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</si>
  <si>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</si>
  <si>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</si>
  <si>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</si>
  <si>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</si>
  <si>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</si>
  <si>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</si>
  <si>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</si>
  <si>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</si>
  <si>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</si>
  <si>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</si>
  <si>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</si>
  <si>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</si>
  <si>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</si>
  <si>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</si>
  <si>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</si>
  <si>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</si>
  <si>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</si>
  <si>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</si>
  <si>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</si>
  <si>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</si>
  <si>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</si>
  <si>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</si>
  <si>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</si>
  <si>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</si>
  <si>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</si>
  <si>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</si>
  <si>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</si>
  <si>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</si>
  <si>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</si>
  <si>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</si>
  <si>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</si>
  <si>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</si>
  <si>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</si>
  <si>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</si>
  <si>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</si>
  <si>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</si>
  <si>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</si>
  <si>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</si>
  <si>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</si>
  <si>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</si>
  <si>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</si>
  <si>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</si>
  <si>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</si>
  <si>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</si>
  <si>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</si>
  <si>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</si>
  <si>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</si>
  <si>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</si>
  <si>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</si>
  <si>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</si>
  <si>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</si>
  <si>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</si>
  <si>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</si>
  <si>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</si>
  <si>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ULTRA 10 YEAR US - UXYZ1 - 21/12/2021</t>
  </si>
  <si>
    <t>BBG00ZMZ6FL7</t>
  </si>
  <si>
    <t>US TREASURY NOTE 2 YEAR -31/12/2021</t>
  </si>
  <si>
    <t>BBG00ZSDW383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</si>
  <si>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</si>
  <si>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</si>
  <si>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</si>
  <si>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</si>
  <si>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</si>
  <si>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</si>
  <si>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</si>
  <si>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</si>
  <si>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</si>
  <si>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</si>
  <si>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</si>
  <si>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</si>
  <si>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</si>
  <si>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</si>
  <si>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</si>
  <si>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</si>
  <si>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</si>
  <si>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</si>
  <si>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</si>
  <si>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</si>
  <si>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</si>
  <si>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</si>
  <si>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</si>
  <si>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דליה אנ אגחא-רמ- דליה אנרגיה</t>
  </si>
  <si>
    <t>1171362</t>
  </si>
  <si>
    <t>516269248</t>
  </si>
  <si>
    <t>05/01/21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</si>
  <si>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</si>
  <si>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</si>
  <si>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</si>
  <si>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</si>
  <si>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</si>
  <si>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</si>
  <si>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</si>
  <si>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</si>
  <si>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</si>
  <si>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</si>
  <si>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</si>
  <si>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</si>
  <si>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</si>
  <si>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</si>
  <si>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</si>
  <si>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</si>
  <si>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</si>
  <si>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</si>
  <si>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</si>
  <si>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</si>
  <si>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</si>
  <si>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</si>
  <si>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</si>
  <si>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</si>
  <si>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</si>
  <si>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</si>
  <si>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</si>
  <si>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</si>
  <si>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</si>
  <si>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</si>
  <si>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</si>
  <si>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</si>
  <si>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</si>
  <si>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</si>
  <si>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</si>
  <si>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</si>
  <si>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</si>
  <si>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</si>
  <si>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</si>
  <si>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</si>
  <si>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</si>
  <si>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</si>
  <si>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</si>
  <si>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</si>
  <si>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</si>
  <si>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</si>
  <si>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</si>
  <si>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</si>
  <si>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</si>
  <si>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</si>
  <si>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</si>
  <si>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</si>
  <si>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</si>
  <si>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</si>
  <si>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</si>
  <si>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</si>
  <si>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</si>
  <si>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</si>
  <si>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</si>
  <si>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</si>
  <si>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</si>
  <si>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</si>
  <si>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סה"כ קרנות השקעה אחרות</t>
  </si>
  <si>
    <t>קרן FinTLV 2- FINTLV 2</t>
  </si>
  <si>
    <t>74221</t>
  </si>
  <si>
    <t>12/08/21</t>
  </si>
  <si>
    <t>קרן First Time</t>
  </si>
  <si>
    <t>74173</t>
  </si>
  <si>
    <t>22/07/21</t>
  </si>
  <si>
    <t>קרן השקעה FIMI 6</t>
  </si>
  <si>
    <t>74168</t>
  </si>
  <si>
    <t>01/06/21</t>
  </si>
  <si>
    <t>קרן להב 1- קרן להב</t>
  </si>
  <si>
    <t>74166</t>
  </si>
  <si>
    <t>קרן להב 2- קרן להב</t>
  </si>
  <si>
    <t>74167</t>
  </si>
  <si>
    <t>02/09/20</t>
  </si>
  <si>
    <t>קרן להב 3- קרן להב</t>
  </si>
  <si>
    <t>74217</t>
  </si>
  <si>
    <t>קרן קוגיטו- קרן קוגיטו</t>
  </si>
  <si>
    <t>74171</t>
  </si>
  <si>
    <t>04/07/21</t>
  </si>
  <si>
    <t>קרן שקד- קרן שקד</t>
  </si>
  <si>
    <t>74170</t>
  </si>
  <si>
    <t>16/03/21</t>
  </si>
  <si>
    <t>קרן ION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</si>
  <si>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</si>
  <si>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</si>
  <si>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</si>
  <si>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</si>
  <si>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</si>
  <si>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</si>
  <si>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</si>
  <si>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</si>
  <si>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</si>
  <si>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</si>
  <si>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</si>
  <si>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24/06/21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</si>
  <si>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</si>
  <si>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</si>
  <si>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</si>
  <si>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</si>
  <si>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</si>
  <si>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</si>
  <si>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</si>
  <si>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</si>
  <si>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</si>
  <si>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</si>
  <si>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</si>
  <si>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</si>
  <si>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</si>
  <si>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</si>
  <si>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</si>
  <si>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</si>
  <si>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</si>
  <si>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17/06/21</t>
  </si>
  <si>
    <t>אלקטרה נדל"ן (MF) קרן מספר 1- Electra Multifamily Investments Fund LP</t>
  </si>
  <si>
    <t>74172</t>
  </si>
  <si>
    <t>04/06/19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</si>
  <si>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</si>
  <si>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</si>
  <si>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</si>
  <si>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</si>
  <si>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</si>
  <si>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</si>
  <si>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</si>
  <si>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</si>
  <si>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</si>
  <si>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</si>
  <si>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</si>
  <si>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27/05/21</t>
  </si>
  <si>
    <t>SG VC 5 קרן- SG VC</t>
  </si>
  <si>
    <t>74215</t>
  </si>
  <si>
    <t>22/09/21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</si>
  <si>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</si>
  <si>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</si>
  <si>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</si>
  <si>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</si>
  <si>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</si>
  <si>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</si>
  <si>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</si>
  <si>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</si>
  <si>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</si>
  <si>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</si>
  <si>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</si>
  <si>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</si>
  <si>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</si>
  <si>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</si>
  <si>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</si>
  <si>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</si>
  <si>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</si>
  <si>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</si>
  <si>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</si>
  <si>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</si>
  <si>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</si>
  <si>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</si>
  <si>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קרן ION CROSS OVER 2- ION</t>
  </si>
  <si>
    <t>74216</t>
  </si>
  <si>
    <t>AGATE Medical  2- AGATE MEDICAL</t>
  </si>
  <si>
    <t>74165</t>
  </si>
  <si>
    <t>AGATE Medical- AGATE MEDICAL</t>
  </si>
  <si>
    <t>74163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</si>
  <si>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</si>
  <si>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</si>
  <si>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</si>
  <si>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</si>
  <si>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</si>
  <si>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</si>
  <si>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</si>
  <si>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</si>
  <si>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פוורווד דולר/שקל 3.2036 05/10/2021 153896</t>
  </si>
  <si>
    <t>153896</t>
  </si>
  <si>
    <t>04/08/21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</si>
  <si>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</si>
  <si>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</si>
  <si>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</si>
  <si>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</si>
  <si>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</si>
  <si>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3.23 05/10/21 153909</t>
  </si>
  <si>
    <t>153909</t>
  </si>
  <si>
    <t>18/08/21</t>
  </si>
  <si>
    <t>פורורוד דולר/שקל 3.2602 05/10/21 153868</t>
  </si>
  <si>
    <t>153868</t>
  </si>
  <si>
    <t>01/07/21</t>
  </si>
  <si>
    <t>סה"כ כנגד חסכון עמיתים/מבוטחים</t>
  </si>
  <si>
    <t>הלוואות עמיתים קרן י צמוד</t>
  </si>
  <si>
    <t>לא</t>
  </si>
  <si>
    <t>1300</t>
  </si>
  <si>
    <t>AA+</t>
  </si>
  <si>
    <t>14/09/21</t>
  </si>
  <si>
    <t>דירוג פנימי</t>
  </si>
  <si>
    <t>הלוואות עמיתים</t>
  </si>
  <si>
    <t>הלוואות עמיתים קרן י שיקלי</t>
  </si>
  <si>
    <t>1301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</si>
  <si>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</si>
  <si>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</si>
  <si>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</si>
  <si>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</si>
  <si>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</si>
  <si>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</si>
  <si>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</si>
  <si>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</si>
  <si>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</si>
  <si>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</si>
  <si>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</si>
  <si>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</si>
  <si>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</si>
  <si>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</si>
  <si>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</si>
  <si>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</si>
  <si>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</si>
  <si>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</si>
  <si>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</si>
  <si>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</si>
  <si>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</si>
  <si>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</si>
  <si>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</si>
  <si>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</si>
  <si>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</si>
  <si>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</si>
  <si>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</si>
  <si>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</si>
  <si>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</si>
  <si>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</si>
  <si>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</si>
  <si>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</si>
  <si>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26/07/21</t>
  </si>
  <si>
    <t>משרדים</t>
  </si>
  <si>
    <t>נכס אשדוד פאוור 3</t>
  </si>
  <si>
    <t>נכס אשדוד-משרדים 2</t>
  </si>
  <si>
    <t>דאון טאון חיפה- דאון טאון חיפה טרה</t>
  </si>
  <si>
    <t>25/01/21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</si>
  <si>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</si>
  <si>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</si>
  <si>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</si>
  <si>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</si>
  <si>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</si>
  <si>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</si>
  <si>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</si>
  <si>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</si>
  <si>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</si>
  <si>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</si>
  <si>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</si>
  <si>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</si>
  <si>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</si>
  <si>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</si>
  <si>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</si>
  <si>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</si>
  <si>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</si>
  <si>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</si>
  <si>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</si>
  <si>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</si>
  <si>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</si>
  <si>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</si>
  <si>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</si>
  <si>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</si>
  <si>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</si>
  <si>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</si>
  <si>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</si>
  <si>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FINTLV 2</t>
  </si>
  <si>
    <t>אורגים 6 אשדוד</t>
  </si>
  <si>
    <t>דאון טאון חיפה</t>
  </si>
  <si>
    <t>נדל"ן מניב בישראל</t>
  </si>
  <si>
    <t>עמודה1</t>
  </si>
  <si>
    <t>מזומנים</t>
  </si>
  <si>
    <t xml:space="preserve">השקעות אחרות </t>
  </si>
  <si>
    <t>השקעה בחברות מוחזקות</t>
  </si>
  <si>
    <t>פקדונות מעל 3 חודשים</t>
  </si>
  <si>
    <t>הלוואות</t>
  </si>
  <si>
    <t>לא סחיר - מוצרים מובנים</t>
  </si>
  <si>
    <t>לא סחיר - חוזים עתידיים</t>
  </si>
  <si>
    <t>לא סחיר - אופציות</t>
  </si>
  <si>
    <t>לא סחיר - כתבי אופציה</t>
  </si>
  <si>
    <t>לא סחיר - קרנות השקעה</t>
  </si>
  <si>
    <t>לא סחיר - מניות</t>
  </si>
  <si>
    <t>לא סחיר - אג"ח קונצרני</t>
  </si>
  <si>
    <t>מוצרים מובנים</t>
  </si>
  <si>
    <t>חוזים עתידיים</t>
  </si>
  <si>
    <t>אופציות</t>
  </si>
  <si>
    <t>כתבי אופציה</t>
  </si>
  <si>
    <t>קרנות נאמנות</t>
  </si>
  <si>
    <t>אג"ח קונצרני</t>
  </si>
  <si>
    <t xml:space="preserve">תעודות חוב מסחריות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</si>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</sst>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 applyAlignment="1">
      <alignment horizontal="right" indent="1"/>
    </xf>
    <xf numFmtId="3" fontId="1" fillId="0" borderId="0" xfId="0" applyNumberFormat="1" applyFont="1"/>
    <xf numFmtId="14" fontId="0" fillId="0" borderId="0" xfId="0" applyNumberFormat="1" applyFill="1"/>
    <xf numFmtId="0" fontId="1" fillId="0" borderId="0" xfId="0" applyFont="1" applyAlignment="1">
      <alignment horizontal="right" wrapText="1" indent="1"/>
    </xf>
    <xf numFmtId="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7" headerRowBorderDxfId="416" tableBorderDxfId="415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0" totalsRowShown="0" headerRowDxfId="414" dataDxfId="412" headerRowBorderDxfId="413" tableBorderDxfId="411">
  <autoFilter ref="A6:K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0"/>
    <tableColumn id="2" name="מספר ני&quot;ע" dataDxfId="409"/>
    <tableColumn id="3" name="מספר מנפיק" dataDxfId="408"/>
    <tableColumn id="4" name="דירוג" dataDxfId="407"/>
    <tableColumn id="5" name="שם מדרג" dataDxfId="406"/>
    <tableColumn id="6" name="סוג מטבע" dataDxfId="405"/>
    <tableColumn id="7" name="שיעור ריבית" dataDxfId="404"/>
    <tableColumn id="8" name="תשואה לפידיון" dataDxfId="403"/>
    <tableColumn id="9" name="שווי שוק" dataDxfId="402"/>
    <tableColumn id="10" name="שעור מנכסי אפיק ההשקעה" dataDxfId="401"/>
    <tableColumn id="11" name="שעור מסך נכסי השקעה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99" dataDxfId="397" headerRowBorderDxfId="398" tableBorderDxfId="396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5"/>
    <tableColumn id="2" name="מספר ני&quot;ע" dataDxfId="394"/>
    <tableColumn id="3" name="זירת מסחר" dataDxfId="393"/>
    <tableColumn id="4" name="דירוג" dataDxfId="392"/>
    <tableColumn id="5" name="שם מדרג" dataDxfId="391"/>
    <tableColumn id="6" name="תאריך רכישה" dataDxfId="390"/>
    <tableColumn id="7" name="מח&quot;מ" dataDxfId="389"/>
    <tableColumn id="8" name="סוג מטבע" dataDxfId="388"/>
    <tableColumn id="9" name="שיעור ריבית" dataDxfId="387"/>
    <tableColumn id="10" name="תשואה לפידיון" dataDxfId="386"/>
    <tableColumn id="11" name="ערך נקוב****" dataDxfId="385"/>
    <tableColumn id="12" name="שער***" dataDxfId="384"/>
    <tableColumn id="13" name="פדיון/ריבית/דיבידנד לקבל*****  " dataDxfId="383"/>
    <tableColumn id="14" name="שווי שוק" dataDxfId="382"/>
    <tableColumn id="15" name="שעור מערך נקוב**** מונפק" dataDxfId="381"/>
    <tableColumn id="16" name="שעור מנכסי אפיק ההשקעה" dataDxfId="380"/>
    <tableColumn id="17" name="שעור מסך נכסי השקעה**" data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8" dataDxfId="376" headerRowBorderDxfId="377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4"/>
    <tableColumn id="2" name="מספר ני&quot;ע" dataDxfId="373"/>
    <tableColumn id="3" name="זירת מסחר" dataDxfId="372"/>
    <tableColumn id="4" name="ספק מידע" dataDxfId="371"/>
    <tableColumn id="5" name="מספר מנפיק" dataDxfId="370"/>
    <tableColumn id="6" name="ענף מסחר" dataDxfId="369"/>
    <tableColumn id="7" name="דירוג" dataDxfId="368"/>
    <tableColumn id="8" name="שם מדרג" dataDxfId="367"/>
    <tableColumn id="9" name="תאריך רכישה" dataDxfId="366"/>
    <tableColumn id="10" name="מח&quot;מ" dataDxfId="365"/>
    <tableColumn id="11" name="סוג מטבע" dataDxfId="364"/>
    <tableColumn id="12" name="שיעור ריבית" dataDxfId="363"/>
    <tableColumn id="13" name="תשואה לפידיון" dataDxfId="362"/>
    <tableColumn id="14" name="ערך נקוב****" dataDxfId="361"/>
    <tableColumn id="15" name="שער***" dataDxfId="360"/>
    <tableColumn id="16" name="פדיון/ריבית/דיבידנד לקבל*****  " dataDxfId="359"/>
    <tableColumn id="17" name="שווי שוק" dataDxfId="358"/>
    <tableColumn id="18" name="שעור מערך נקוב מונפק" dataDxfId="357"/>
    <tableColumn id="19" name="שעור מנכסי אפיק ההשקעה" dataDxfId="356"/>
    <tableColumn id="20" name="שעור מסך נכסי השקעה**" dataDxfId="3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7" totalsRowShown="0" headerRowDxfId="354" dataDxfId="352" headerRowBorderDxfId="353" tableBorderDxfId="351">
  <autoFilter ref="A7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0"/>
    <tableColumn id="4" name="ספק מידע" dataDxfId="349"/>
    <tableColumn id="5" name="מספר מנפיק" dataDxfId="348"/>
    <tableColumn id="6" name="ענף מסחר"/>
    <tableColumn id="7" name="דירוג"/>
    <tableColumn id="8" name="שם מדרג" dataDxfId="347"/>
    <tableColumn id="9" name="תאריך רכישה" dataDxfId="346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/>
    <tableColumn id="17" name="שווי שוק" dataDxfId="340"/>
    <tableColumn id="18" name="שעור מערך נקוב מונפק" dataDxfId="339"/>
    <tableColumn id="19" name="שעור מנכסי אפיק ההשקעה" dataDxfId="338"/>
    <tableColumn id="20" name="שעור מסך נכסי השקעה**" dataDxfId="3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1" totalsRowShown="0" headerRowDxfId="336" dataDxfId="334" headerRowBorderDxfId="335" tableBorderDxfId="333">
  <autoFilter ref="A7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2"/>
    <tableColumn id="9" name="שער***" dataDxfId="331"/>
    <tableColumn id="10" name="פדיון/ריבית/דיבידנד לקבל*****  " dataDxfId="330"/>
    <tableColumn id="11" name="שווי שוק" dataDxfId="329"/>
    <tableColumn id="12" name="שעור מערך נקוב מונפק" dataDxfId="328"/>
    <tableColumn id="13" name="שעור מנכסי אפיק ההשקעה" dataDxfId="327"/>
    <tableColumn id="14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4" totalsRowShown="0" headerRowDxfId="325" dataDxfId="323" headerRowBorderDxfId="324" tableBorderDxfId="322">
  <autoFilter ref="A7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סוג מטבע"/>
    <tableColumn id="7" name="ערך נקוב****" dataDxfId="319"/>
    <tableColumn id="8" name="שער***" dataDxfId="318"/>
    <tableColumn id="9" name="פדיון/ריבית/דיבידנד לקבל*****  " dataDxfId="317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2" dataDxfId="310" headerRowBorderDxfId="311" tableBorderDxfId="309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2" dataDxfId="300" headerRowBorderDxfId="301" tableBorderDxfId="29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87" dataDxfId="285" headerRowBorderDxfId="286" tableBorderDxfId="284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76" dataDxfId="274" headerRowBorderDxfId="275" tableBorderDxfId="273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7" dataDxfId="265" headerRowBorderDxfId="266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1" dataDxfId="249" headerRowBorderDxfId="250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2" dataDxfId="230" headerRowBorderDxfId="231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4" totalsRowShown="0" headerRowDxfId="210" dataDxfId="208" headerRowBorderDxfId="209" tableBorderDxfId="207">
  <autoFilter ref="A7:R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88" dataDxfId="186" headerRowBorderDxfId="187" tableBorderDxfId="185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4"/>
    <tableColumn id="4" name="מספר מנפיק" dataDxfId="183"/>
    <tableColumn id="5" name="ענף מסחר"/>
    <tableColumn id="6" name="סוג מטבע"/>
    <tableColumn id="7" name="ערך נקוב****" dataDxfId="182"/>
    <tableColumn id="8" name="שער***" dataDxfId="181"/>
    <tableColumn id="9" name="שווי הוגן" dataDxfId="180"/>
    <tableColumn id="10" name="שעור מערך נקוב מונפק" dataDxfId="179"/>
    <tableColumn id="11" name="שעור מנכסי אפיק ההשקעה" dataDxfId="178"/>
    <tableColumn id="12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61" totalsRowShown="0" headerRowDxfId="176" dataDxfId="174" headerRowBorderDxfId="175" tableBorderDxfId="173">
  <autoFilter ref="A7:J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2"/>
    <tableColumn id="6" name="שער***" dataDxfId="171"/>
    <tableColumn id="7" name="שווי הוגן" dataDxfId="170"/>
    <tableColumn id="8" name="שעור מערך נקוב מונפק" dataDxfId="169"/>
    <tableColumn id="9" name="שעור מנכסי אפיק ההשקעה" dataDxfId="168"/>
    <tableColumn id="10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6" dataDxfId="164" headerRowBorderDxfId="165" tableBorderDxfId="163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2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44" dataDxfId="142" headerRowBorderDxfId="143" tableBorderDxfId="141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2" totalsRowShown="0" headerRowDxfId="118" dataDxfId="116" headerRowBorderDxfId="117" tableBorderDxfId="115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1" totalsRowShown="0" headerRowDxfId="88" dataDxfId="86" headerRowBorderDxfId="87" tableBorderDxfId="85">
  <autoFilter ref="A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70" dataDxfId="68" headerRowBorderDxfId="69" tableBorderDxfId="67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9" t="s">
        <v>4</v>
      </c>
      <c r="C5" s="80"/>
      <c r="D5" s="81"/>
    </row>
    <row r="6" spans="1:36" s="3" customFormat="1">
      <c r="B6" s="40" t="s">
        <v>1173</v>
      </c>
      <c r="C6" s="82" t="s">
        <v>5</v>
      </c>
      <c r="D6" s="8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1174</v>
      </c>
      <c r="B10" s="57" t="s">
        <v>13</v>
      </c>
      <c r="C10" s="63">
        <v>170878.858213956</v>
      </c>
      <c r="D10" s="64">
        <v>9.0890776656402189E-2</v>
      </c>
    </row>
    <row r="11" spans="1:36">
      <c r="B11" s="57" t="s">
        <v>14</v>
      </c>
      <c r="C11" s="50"/>
      <c r="D11" s="50"/>
    </row>
    <row r="12" spans="1:36">
      <c r="A12" s="9" t="s">
        <v>1193</v>
      </c>
      <c r="B12" s="58" t="s">
        <v>15</v>
      </c>
      <c r="C12" s="65">
        <v>285689.04225220002</v>
      </c>
      <c r="D12" s="66">
        <f>C12/$C$41</f>
        <v>0.15316061633644756</v>
      </c>
    </row>
    <row r="13" spans="1:36">
      <c r="A13" s="9" t="s">
        <v>1192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1191</v>
      </c>
      <c r="B14" s="58" t="s">
        <v>17</v>
      </c>
      <c r="C14" s="65">
        <v>120501.03689967201</v>
      </c>
      <c r="D14" s="66">
        <f t="shared" si="0"/>
        <v>6.4601753484273342E-2</v>
      </c>
    </row>
    <row r="15" spans="1:36">
      <c r="A15" s="9" t="s">
        <v>765</v>
      </c>
      <c r="B15" s="58" t="s">
        <v>18</v>
      </c>
      <c r="C15" s="65">
        <v>461125.3972795243</v>
      </c>
      <c r="D15" s="66">
        <f t="shared" si="0"/>
        <v>0.24721371705035114</v>
      </c>
    </row>
    <row r="16" spans="1:36">
      <c r="A16" s="9" t="s">
        <v>1194</v>
      </c>
      <c r="B16" s="58" t="s">
        <v>194</v>
      </c>
      <c r="C16" s="65">
        <v>223354.66221387149</v>
      </c>
      <c r="D16" s="66">
        <f t="shared" si="0"/>
        <v>0.11974256155087859</v>
      </c>
    </row>
    <row r="17" spans="1:4">
      <c r="A17" s="9" t="s">
        <v>1190</v>
      </c>
      <c r="B17" s="58" t="s">
        <v>19</v>
      </c>
      <c r="C17" s="65">
        <v>33463.511592718998</v>
      </c>
      <c r="D17" s="66">
        <f t="shared" si="0"/>
        <v>1.7940107257590248E-2</v>
      </c>
    </row>
    <row r="18" spans="1:4">
      <c r="A18" s="9" t="s">
        <v>1189</v>
      </c>
      <c r="B18" s="58" t="s">
        <v>20</v>
      </c>
      <c r="C18" s="65">
        <v>781.2</v>
      </c>
      <c r="D18" s="66">
        <f t="shared" si="0"/>
        <v>4.1880875982778951E-4</v>
      </c>
    </row>
    <row r="19" spans="1:4">
      <c r="A19" s="9" t="s">
        <v>1188</v>
      </c>
      <c r="B19" s="58" t="s">
        <v>21</v>
      </c>
      <c r="C19" s="65">
        <v>845.86883999999998</v>
      </c>
      <c r="D19" s="66">
        <f t="shared" si="0"/>
        <v>4.5347834083124793E-4</v>
      </c>
    </row>
    <row r="20" spans="1:4">
      <c r="A20" s="9" t="s">
        <v>1187</v>
      </c>
      <c r="B20" s="58" t="s">
        <v>22</v>
      </c>
      <c r="C20" s="65">
        <v>139.98289288563961</v>
      </c>
      <c r="D20" s="66">
        <f t="shared" si="0"/>
        <v>7.5046162015541512E-5</v>
      </c>
    </row>
    <row r="21" spans="1:4">
      <c r="A21" s="9" t="s">
        <v>1186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>
        <f t="shared" si="0"/>
        <v>0</v>
      </c>
    </row>
    <row r="23" spans="1:4">
      <c r="A23" s="9" t="s">
        <v>1195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1196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1185</v>
      </c>
      <c r="B25" s="58" t="s">
        <v>17</v>
      </c>
      <c r="C25" s="65">
        <v>19137.241499403681</v>
      </c>
      <c r="D25" s="66">
        <f t="shared" si="0"/>
        <v>1.0259657423054484E-2</v>
      </c>
    </row>
    <row r="26" spans="1:4">
      <c r="A26" s="9" t="s">
        <v>1184</v>
      </c>
      <c r="B26" s="58" t="s">
        <v>27</v>
      </c>
      <c r="C26" s="65">
        <f>'לא סחיר - מניות'!I10</f>
        <v>62463.228047293895</v>
      </c>
      <c r="D26" s="66">
        <f t="shared" si="0"/>
        <v>3.3487131430270808E-2</v>
      </c>
    </row>
    <row r="27" spans="1:4">
      <c r="A27" s="9" t="s">
        <v>1183</v>
      </c>
      <c r="B27" s="58" t="s">
        <v>28</v>
      </c>
      <c r="C27" s="65">
        <v>356037.42768488562</v>
      </c>
      <c r="D27" s="66">
        <f t="shared" si="0"/>
        <v>0.19087505573602565</v>
      </c>
    </row>
    <row r="28" spans="1:4">
      <c r="A28" s="9" t="s">
        <v>1182</v>
      </c>
      <c r="B28" s="58" t="s">
        <v>29</v>
      </c>
      <c r="C28" s="65">
        <v>919.476272136543</v>
      </c>
      <c r="D28" s="66">
        <f t="shared" si="0"/>
        <v>4.9293998620658554E-4</v>
      </c>
    </row>
    <row r="29" spans="1:4">
      <c r="A29" s="9" t="s">
        <v>1181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1180</v>
      </c>
      <c r="B30" s="58" t="s">
        <v>31</v>
      </c>
      <c r="C30" s="65">
        <v>5018.7080785998969</v>
      </c>
      <c r="D30" s="66">
        <f t="shared" si="0"/>
        <v>2.6905771970508591E-3</v>
      </c>
    </row>
    <row r="31" spans="1:4">
      <c r="A31" s="9" t="s">
        <v>1179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1178</v>
      </c>
      <c r="B32" s="57" t="s">
        <v>33</v>
      </c>
      <c r="C32" s="65">
        <v>32407.364729098357</v>
      </c>
      <c r="D32" s="66">
        <f t="shared" si="0"/>
        <v>1.7373896865694485E-2</v>
      </c>
    </row>
    <row r="33" spans="1:4">
      <c r="A33" s="9" t="s">
        <v>1177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1197</v>
      </c>
      <c r="B34" s="57" t="s">
        <v>35</v>
      </c>
      <c r="C34" s="65">
        <f>'זכויות מקרקעין'!F9</f>
        <v>80655.000449066501</v>
      </c>
      <c r="D34" s="66">
        <f t="shared" si="0"/>
        <v>4.3239913865826096E-2</v>
      </c>
    </row>
    <row r="35" spans="1:4">
      <c r="A35" s="9" t="s">
        <v>1176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1175</v>
      </c>
      <c r="B36" s="57" t="s">
        <v>37</v>
      </c>
      <c r="C36" s="65">
        <v>11872.490610714</v>
      </c>
      <c r="D36" s="66">
        <f t="shared" si="0"/>
        <v>6.3649552851257106E-3</v>
      </c>
    </row>
    <row r="37" spans="1:4">
      <c r="A37" s="9"/>
      <c r="B37" s="59" t="s">
        <v>38</v>
      </c>
      <c r="C37" s="50"/>
      <c r="D37" s="66">
        <f t="shared" si="0"/>
        <v>0</v>
      </c>
    </row>
    <row r="38" spans="1:4">
      <c r="A38" s="9" t="s">
        <v>1198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1199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1200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1865290.4975560268</v>
      </c>
      <c r="D41" s="66">
        <v>1</v>
      </c>
    </row>
    <row r="42" spans="1:4">
      <c r="A42" s="9" t="s">
        <v>1201</v>
      </c>
      <c r="B42" s="61" t="s">
        <v>43</v>
      </c>
      <c r="C42" s="65">
        <f>'יתרת התחייבות להשקעה'!B9</f>
        <v>94481.735931281859</v>
      </c>
      <c r="D42" s="66">
        <v>0</v>
      </c>
    </row>
    <row r="43" spans="1:4">
      <c r="B43" s="10" t="s">
        <v>200</v>
      </c>
    </row>
    <row r="44" spans="1:4">
      <c r="C44" s="84" t="s">
        <v>44</v>
      </c>
      <c r="D44" s="83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105</v>
      </c>
      <c r="D48">
        <v>3.2290000000000001</v>
      </c>
    </row>
    <row r="49" spans="3:4">
      <c r="C49" t="s">
        <v>112</v>
      </c>
      <c r="D49">
        <v>4.3395000000000001</v>
      </c>
    </row>
    <row r="50" spans="3:4">
      <c r="C50" t="s">
        <v>122</v>
      </c>
      <c r="D50">
        <v>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9" workbookViewId="0">
      <selection activeCell="A6" sqref="A6:K40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170878.858213956</v>
      </c>
      <c r="J9" s="64">
        <v>1</v>
      </c>
      <c r="K9" s="64">
        <v>9.0499999999999997E-2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170878.858213956</v>
      </c>
      <c r="J10" s="68">
        <v>1</v>
      </c>
      <c r="K10" s="68">
        <v>9.0499999999999997E-2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125698.39840000001</v>
      </c>
      <c r="J11" s="68">
        <v>0.73419999999999996</v>
      </c>
      <c r="K11" s="68">
        <v>6.6400000000000001E-2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1526.5301300000001</v>
      </c>
      <c r="J12" s="66">
        <v>8.9999999999999993E-3</v>
      </c>
      <c r="K12" s="66">
        <v>8.0000000000000004E-4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124392.41769</v>
      </c>
      <c r="J13" s="66">
        <v>0.72650000000000003</v>
      </c>
      <c r="K13" s="66">
        <v>6.5699999999999995E-2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213.20258000000001</v>
      </c>
      <c r="J14" s="66">
        <v>1.2999999999999999E-3</v>
      </c>
      <c r="K14" s="66">
        <v>1E-4</v>
      </c>
    </row>
    <row r="15" spans="1:12">
      <c r="A15" t="s">
        <v>213</v>
      </c>
      <c r="B15" t="s">
        <v>210</v>
      </c>
      <c r="C15" t="s">
        <v>211</v>
      </c>
      <c r="D15" t="s">
        <v>207</v>
      </c>
      <c r="E15" t="s">
        <v>208</v>
      </c>
      <c r="F15" t="s">
        <v>101</v>
      </c>
      <c r="G15" s="66">
        <v>0</v>
      </c>
      <c r="H15" s="66">
        <v>0</v>
      </c>
      <c r="I15" s="65">
        <v>-433.75200000000001</v>
      </c>
      <c r="J15" s="66">
        <v>-2.5999999999999999E-3</v>
      </c>
      <c r="K15" s="66">
        <v>-2.0000000000000001E-4</v>
      </c>
    </row>
    <row r="16" spans="1:12">
      <c r="A16" s="67" t="s">
        <v>214</v>
      </c>
      <c r="C16" s="14"/>
      <c r="H16" s="68">
        <v>0</v>
      </c>
      <c r="I16" s="69">
        <v>38580.638893955998</v>
      </c>
      <c r="J16" s="68">
        <v>0.22700000000000001</v>
      </c>
      <c r="K16" s="68">
        <v>2.0500000000000001E-2</v>
      </c>
    </row>
    <row r="17" spans="1:11">
      <c r="A17" t="s">
        <v>215</v>
      </c>
      <c r="B17" t="s">
        <v>216</v>
      </c>
      <c r="C17" t="s">
        <v>206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0.44581688000000003</v>
      </c>
      <c r="J17" s="66">
        <v>0</v>
      </c>
      <c r="K17" s="66">
        <v>0</v>
      </c>
    </row>
    <row r="18" spans="1:11">
      <c r="A18" t="s">
        <v>217</v>
      </c>
      <c r="B18" t="s">
        <v>218</v>
      </c>
      <c r="C18" t="s">
        <v>211</v>
      </c>
      <c r="D18" t="s">
        <v>207</v>
      </c>
      <c r="E18" t="s">
        <v>208</v>
      </c>
      <c r="F18" t="s">
        <v>109</v>
      </c>
      <c r="G18" s="66">
        <v>0</v>
      </c>
      <c r="H18" s="66">
        <v>0</v>
      </c>
      <c r="I18" s="65">
        <v>7672.2560632799996</v>
      </c>
      <c r="J18" s="66">
        <v>4.5100000000000001E-2</v>
      </c>
      <c r="K18" s="66">
        <v>4.1000000000000003E-3</v>
      </c>
    </row>
    <row r="19" spans="1:11">
      <c r="A19" t="s">
        <v>219</v>
      </c>
      <c r="B19" t="s">
        <v>220</v>
      </c>
      <c r="C19" t="s">
        <v>221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366.98111326999998</v>
      </c>
      <c r="J19" s="66">
        <v>2.2000000000000001E-3</v>
      </c>
      <c r="K19" s="66">
        <v>2.0000000000000001E-4</v>
      </c>
    </row>
    <row r="20" spans="1:11">
      <c r="A20" t="s">
        <v>222</v>
      </c>
      <c r="B20" t="s">
        <v>223</v>
      </c>
      <c r="C20" t="s">
        <v>206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1997.17692708</v>
      </c>
      <c r="J20" s="66">
        <v>1.18E-2</v>
      </c>
      <c r="K20" s="66">
        <v>1.1000000000000001E-3</v>
      </c>
    </row>
    <row r="21" spans="1:11">
      <c r="A21" t="s">
        <v>224</v>
      </c>
      <c r="B21" t="s">
        <v>225</v>
      </c>
      <c r="C21" t="s">
        <v>211</v>
      </c>
      <c r="D21" t="s">
        <v>207</v>
      </c>
      <c r="E21" t="s">
        <v>208</v>
      </c>
      <c r="F21" t="s">
        <v>105</v>
      </c>
      <c r="G21" s="66">
        <v>0</v>
      </c>
      <c r="H21" s="66">
        <v>0</v>
      </c>
      <c r="I21" s="65">
        <v>22792.690123619999</v>
      </c>
      <c r="J21" s="66">
        <v>0.1341</v>
      </c>
      <c r="K21" s="66">
        <v>1.21E-2</v>
      </c>
    </row>
    <row r="22" spans="1:11">
      <c r="A22" t="s">
        <v>226</v>
      </c>
      <c r="B22" t="s">
        <v>225</v>
      </c>
      <c r="C22" t="s">
        <v>211</v>
      </c>
      <c r="D22" t="s">
        <v>207</v>
      </c>
      <c r="E22" t="s">
        <v>208</v>
      </c>
      <c r="F22" t="s">
        <v>105</v>
      </c>
      <c r="G22" s="66">
        <v>0</v>
      </c>
      <c r="H22" s="66">
        <v>0</v>
      </c>
      <c r="I22" s="65">
        <v>4531.9447040200002</v>
      </c>
      <c r="J22" s="66">
        <v>2.6700000000000002E-2</v>
      </c>
      <c r="K22" s="66">
        <v>2.3999999999999998E-3</v>
      </c>
    </row>
    <row r="23" spans="1:11">
      <c r="A23" t="s">
        <v>227</v>
      </c>
      <c r="B23" t="s">
        <v>228</v>
      </c>
      <c r="C23" t="s">
        <v>211</v>
      </c>
      <c r="D23" t="s">
        <v>207</v>
      </c>
      <c r="E23" t="s">
        <v>208</v>
      </c>
      <c r="F23" t="s">
        <v>112</v>
      </c>
      <c r="G23" s="66">
        <v>0</v>
      </c>
      <c r="H23" s="66">
        <v>0</v>
      </c>
      <c r="I23" s="65">
        <v>79.376484989999994</v>
      </c>
      <c r="J23" s="66">
        <v>5.0000000000000001E-4</v>
      </c>
      <c r="K23" s="66">
        <v>0</v>
      </c>
    </row>
    <row r="24" spans="1:11">
      <c r="A24" t="s">
        <v>229</v>
      </c>
      <c r="B24" t="s">
        <v>230</v>
      </c>
      <c r="C24" t="s">
        <v>211</v>
      </c>
      <c r="D24" t="s">
        <v>207</v>
      </c>
      <c r="E24" t="s">
        <v>208</v>
      </c>
      <c r="F24" t="s">
        <v>201</v>
      </c>
      <c r="G24" s="66">
        <v>0</v>
      </c>
      <c r="H24" s="66">
        <v>0</v>
      </c>
      <c r="I24" s="65">
        <v>1139.767660816</v>
      </c>
      <c r="J24" s="66">
        <v>6.7000000000000002E-3</v>
      </c>
      <c r="K24" s="66">
        <v>5.9999999999999995E-4</v>
      </c>
    </row>
    <row r="25" spans="1:11">
      <c r="A25" s="67" t="s">
        <v>231</v>
      </c>
      <c r="C25" s="14"/>
      <c r="H25" s="68">
        <v>0</v>
      </c>
      <c r="I25" s="69">
        <v>6599.8209200000001</v>
      </c>
      <c r="J25" s="68">
        <v>3.8800000000000001E-2</v>
      </c>
      <c r="K25" s="68">
        <v>3.5000000000000001E-3</v>
      </c>
    </row>
    <row r="26" spans="1:11">
      <c r="A26" t="s">
        <v>232</v>
      </c>
      <c r="B26" t="s">
        <v>233</v>
      </c>
      <c r="C26" t="s">
        <v>221</v>
      </c>
      <c r="D26" t="s">
        <v>207</v>
      </c>
      <c r="E26" t="s">
        <v>208</v>
      </c>
      <c r="F26" t="s">
        <v>101</v>
      </c>
      <c r="G26" s="66">
        <v>0</v>
      </c>
      <c r="H26" s="66">
        <v>0</v>
      </c>
      <c r="I26" s="65">
        <v>6595.6997199999996</v>
      </c>
      <c r="J26" s="66">
        <v>3.8800000000000001E-2</v>
      </c>
      <c r="K26" s="66">
        <v>3.5000000000000001E-3</v>
      </c>
    </row>
    <row r="27" spans="1:11">
      <c r="A27" t="s">
        <v>234</v>
      </c>
      <c r="B27" t="s">
        <v>235</v>
      </c>
      <c r="C27" t="s">
        <v>206</v>
      </c>
      <c r="D27" t="s">
        <v>207</v>
      </c>
      <c r="E27" t="s">
        <v>208</v>
      </c>
      <c r="F27" t="s">
        <v>101</v>
      </c>
      <c r="G27" s="66">
        <v>0</v>
      </c>
      <c r="H27" s="66">
        <v>0</v>
      </c>
      <c r="I27" s="65">
        <v>4.1212</v>
      </c>
      <c r="J27" s="66">
        <v>0</v>
      </c>
      <c r="K27" s="66">
        <v>0</v>
      </c>
    </row>
    <row r="28" spans="1:11">
      <c r="A28" s="67" t="s">
        <v>236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237</v>
      </c>
      <c r="B29" t="s">
        <v>237</v>
      </c>
      <c r="C29" s="14"/>
      <c r="D29" t="s">
        <v>237</v>
      </c>
      <c r="F29" t="s">
        <v>237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237</v>
      </c>
      <c r="B31" t="s">
        <v>237</v>
      </c>
      <c r="C31" s="14"/>
      <c r="D31" t="s">
        <v>237</v>
      </c>
      <c r="F31" t="s">
        <v>237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237</v>
      </c>
      <c r="B33" t="s">
        <v>237</v>
      </c>
      <c r="C33" s="14"/>
      <c r="D33" t="s">
        <v>237</v>
      </c>
      <c r="F33" t="s">
        <v>237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240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237</v>
      </c>
      <c r="B35" t="s">
        <v>237</v>
      </c>
      <c r="C35" s="14"/>
      <c r="D35" t="s">
        <v>237</v>
      </c>
      <c r="F35" t="s">
        <v>237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241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s="67" t="s">
        <v>242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237</v>
      </c>
      <c r="B38" t="s">
        <v>237</v>
      </c>
      <c r="C38" s="14"/>
      <c r="D38" t="s">
        <v>237</v>
      </c>
      <c r="F38" t="s">
        <v>237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s="67" t="s">
        <v>240</v>
      </c>
      <c r="C39" s="14"/>
      <c r="H39" s="68">
        <v>0</v>
      </c>
      <c r="I39" s="69">
        <v>0</v>
      </c>
      <c r="J39" s="68">
        <v>0</v>
      </c>
      <c r="K39" s="68">
        <v>0</v>
      </c>
    </row>
    <row r="40" spans="1:11">
      <c r="A40" t="s">
        <v>237</v>
      </c>
      <c r="B40" t="s">
        <v>237</v>
      </c>
      <c r="C40" s="14"/>
      <c r="D40" t="s">
        <v>237</v>
      </c>
      <c r="F40" t="s">
        <v>237</v>
      </c>
      <c r="G40" s="66">
        <v>0</v>
      </c>
      <c r="H40" s="66">
        <v>0</v>
      </c>
      <c r="I40" s="65">
        <v>0</v>
      </c>
      <c r="J40" s="66">
        <v>0</v>
      </c>
      <c r="K40" s="66">
        <v>0</v>
      </c>
    </row>
    <row r="41" spans="1:11">
      <c r="A41" t="s">
        <v>243</v>
      </c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ht="27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6.41</v>
      </c>
      <c r="H10" s="7"/>
      <c r="I10" s="7"/>
      <c r="J10" s="64">
        <v>-1.5E-3</v>
      </c>
      <c r="K10" s="63">
        <v>246021288</v>
      </c>
      <c r="L10" s="7"/>
      <c r="M10" s="63">
        <v>0</v>
      </c>
      <c r="N10" s="63">
        <v>285689.04225220002</v>
      </c>
      <c r="O10" s="7"/>
      <c r="P10" s="64">
        <v>1</v>
      </c>
      <c r="Q10" s="64">
        <v>0.152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6.41</v>
      </c>
      <c r="J11" s="68">
        <v>-1.5E-3</v>
      </c>
      <c r="K11" s="69">
        <v>246021288</v>
      </c>
      <c r="M11" s="69">
        <v>0</v>
      </c>
      <c r="N11" s="69">
        <v>285689.04225220002</v>
      </c>
      <c r="P11" s="68">
        <v>1</v>
      </c>
      <c r="Q11" s="68">
        <v>0.152</v>
      </c>
    </row>
    <row r="12" spans="1:52">
      <c r="A12" s="67" t="s">
        <v>244</v>
      </c>
      <c r="B12" s="14"/>
      <c r="C12" s="14"/>
      <c r="G12" s="69">
        <v>4.8499999999999996</v>
      </c>
      <c r="J12" s="68">
        <v>-1.9099999999999999E-2</v>
      </c>
      <c r="K12" s="69">
        <v>86290992</v>
      </c>
      <c r="M12" s="69">
        <v>0</v>
      </c>
      <c r="N12" s="69">
        <v>106100.7614747</v>
      </c>
      <c r="P12" s="68">
        <v>0.37140000000000001</v>
      </c>
      <c r="Q12" s="68">
        <v>5.6500000000000002E-2</v>
      </c>
    </row>
    <row r="13" spans="1:52">
      <c r="A13" s="67" t="s">
        <v>245</v>
      </c>
      <c r="B13" s="14"/>
      <c r="C13" s="14"/>
      <c r="G13" s="69">
        <v>4.8499999999999996</v>
      </c>
      <c r="J13" s="68">
        <v>-1.9099999999999999E-2</v>
      </c>
      <c r="K13" s="69">
        <v>86290992</v>
      </c>
      <c r="M13" s="69">
        <v>0</v>
      </c>
      <c r="N13" s="69">
        <v>106100.7614747</v>
      </c>
      <c r="P13" s="68">
        <v>0.37140000000000001</v>
      </c>
      <c r="Q13" s="68">
        <v>5.6500000000000002E-2</v>
      </c>
    </row>
    <row r="14" spans="1:52">
      <c r="A14" t="s">
        <v>246</v>
      </c>
      <c r="B14" t="s">
        <v>247</v>
      </c>
      <c r="C14" t="s">
        <v>99</v>
      </c>
      <c r="D14" t="s">
        <v>248</v>
      </c>
      <c r="F14" t="s">
        <v>249</v>
      </c>
      <c r="G14" s="65">
        <v>2.73</v>
      </c>
      <c r="H14" t="s">
        <v>101</v>
      </c>
      <c r="I14" s="66">
        <v>0.04</v>
      </c>
      <c r="J14" s="66">
        <v>-2.24E-2</v>
      </c>
      <c r="K14" s="65">
        <v>20062320</v>
      </c>
      <c r="L14" s="65">
        <v>150.46</v>
      </c>
      <c r="M14" s="65">
        <v>0</v>
      </c>
      <c r="N14" s="65">
        <v>30185.766672000002</v>
      </c>
      <c r="O14" s="66">
        <v>1.4E-3</v>
      </c>
      <c r="P14" s="66">
        <v>0.1057</v>
      </c>
      <c r="Q14" s="66">
        <v>1.61E-2</v>
      </c>
    </row>
    <row r="15" spans="1:52">
      <c r="A15" t="s">
        <v>250</v>
      </c>
      <c r="B15" t="s">
        <v>251</v>
      </c>
      <c r="C15" t="s">
        <v>99</v>
      </c>
      <c r="D15" t="s">
        <v>248</v>
      </c>
      <c r="F15" t="s">
        <v>252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14733012</v>
      </c>
      <c r="L15" s="65">
        <v>111.53</v>
      </c>
      <c r="M15" s="65">
        <v>0</v>
      </c>
      <c r="N15" s="65">
        <v>16431.728283600001</v>
      </c>
      <c r="O15" s="66">
        <v>8.0000000000000004E-4</v>
      </c>
      <c r="P15" s="66">
        <v>5.7500000000000002E-2</v>
      </c>
      <c r="Q15" s="66">
        <v>8.6999999999999994E-3</v>
      </c>
    </row>
    <row r="16" spans="1:52">
      <c r="A16" t="s">
        <v>253</v>
      </c>
      <c r="B16" t="s">
        <v>254</v>
      </c>
      <c r="C16" t="s">
        <v>99</v>
      </c>
      <c r="D16" t="s">
        <v>248</v>
      </c>
      <c r="F16" t="s">
        <v>255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1743685</v>
      </c>
      <c r="L16" s="65">
        <v>112.76</v>
      </c>
      <c r="M16" s="65">
        <v>0</v>
      </c>
      <c r="N16" s="65">
        <v>1966.179206</v>
      </c>
      <c r="O16" s="66">
        <v>1E-4</v>
      </c>
      <c r="P16" s="66">
        <v>6.8999999999999999E-3</v>
      </c>
      <c r="Q16" s="66">
        <v>1E-3</v>
      </c>
    </row>
    <row r="17" spans="1:17">
      <c r="A17" t="s">
        <v>256</v>
      </c>
      <c r="B17" t="s">
        <v>257</v>
      </c>
      <c r="C17" t="s">
        <v>99</v>
      </c>
      <c r="D17" t="s">
        <v>248</v>
      </c>
      <c r="F17" t="s">
        <v>258</v>
      </c>
      <c r="G17" s="65">
        <v>7.55</v>
      </c>
      <c r="H17" t="s">
        <v>101</v>
      </c>
      <c r="I17" s="66">
        <v>5.0000000000000001E-3</v>
      </c>
      <c r="J17" s="66">
        <v>-1.29E-2</v>
      </c>
      <c r="K17" s="65">
        <v>10744453</v>
      </c>
      <c r="L17" s="65">
        <v>117.37</v>
      </c>
      <c r="M17" s="65">
        <v>0</v>
      </c>
      <c r="N17" s="65">
        <v>12610.764486100001</v>
      </c>
      <c r="O17" s="66">
        <v>5.0000000000000001E-4</v>
      </c>
      <c r="P17" s="66">
        <v>4.41E-2</v>
      </c>
      <c r="Q17" s="66">
        <v>6.7000000000000002E-3</v>
      </c>
    </row>
    <row r="18" spans="1:17">
      <c r="A18" t="s">
        <v>259</v>
      </c>
      <c r="B18" t="s">
        <v>260</v>
      </c>
      <c r="C18" t="s">
        <v>99</v>
      </c>
      <c r="D18" t="s">
        <v>248</v>
      </c>
      <c r="F18" t="s">
        <v>261</v>
      </c>
      <c r="G18" s="65">
        <v>4.83</v>
      </c>
      <c r="H18" t="s">
        <v>101</v>
      </c>
      <c r="I18" s="66">
        <v>1E-3</v>
      </c>
      <c r="J18" s="66">
        <v>-1.78E-2</v>
      </c>
      <c r="K18" s="65">
        <v>8807951</v>
      </c>
      <c r="L18" s="65">
        <v>112.14</v>
      </c>
      <c r="M18" s="65">
        <v>0</v>
      </c>
      <c r="N18" s="65">
        <v>9877.2362513999997</v>
      </c>
      <c r="O18" s="66">
        <v>8.9999999999999998E-4</v>
      </c>
      <c r="P18" s="66">
        <v>3.4599999999999999E-2</v>
      </c>
      <c r="Q18" s="66">
        <v>5.3E-3</v>
      </c>
    </row>
    <row r="19" spans="1:17">
      <c r="A19" t="s">
        <v>262</v>
      </c>
      <c r="B19" t="s">
        <v>263</v>
      </c>
      <c r="C19" t="s">
        <v>99</v>
      </c>
      <c r="D19" t="s">
        <v>248</v>
      </c>
      <c r="F19" t="s">
        <v>264</v>
      </c>
      <c r="G19" s="65">
        <v>10.119999999999999</v>
      </c>
      <c r="H19" t="s">
        <v>101</v>
      </c>
      <c r="I19" s="66">
        <v>1E-3</v>
      </c>
      <c r="J19" s="66">
        <v>-8.6E-3</v>
      </c>
      <c r="K19" s="65">
        <v>14281667</v>
      </c>
      <c r="L19" s="65">
        <v>112.84</v>
      </c>
      <c r="M19" s="65">
        <v>0</v>
      </c>
      <c r="N19" s="65">
        <v>16115.433042799999</v>
      </c>
      <c r="O19" s="66">
        <v>1.6999999999999999E-3</v>
      </c>
      <c r="P19" s="66">
        <v>5.6399999999999999E-2</v>
      </c>
      <c r="Q19" s="66">
        <v>8.6E-3</v>
      </c>
    </row>
    <row r="20" spans="1:17">
      <c r="A20" t="s">
        <v>265</v>
      </c>
      <c r="B20" t="s">
        <v>266</v>
      </c>
      <c r="C20" t="s">
        <v>99</v>
      </c>
      <c r="D20" t="s">
        <v>248</v>
      </c>
      <c r="F20" t="s">
        <v>258</v>
      </c>
      <c r="G20" s="65">
        <v>5.57</v>
      </c>
      <c r="H20" t="s">
        <v>101</v>
      </c>
      <c r="I20" s="66">
        <v>7.4999999999999997E-3</v>
      </c>
      <c r="J20" s="66">
        <v>-2.2800000000000001E-2</v>
      </c>
      <c r="K20" s="65">
        <v>15917904</v>
      </c>
      <c r="L20" s="65">
        <v>118.82</v>
      </c>
      <c r="M20" s="65">
        <v>0</v>
      </c>
      <c r="N20" s="65">
        <v>18913.653532799999</v>
      </c>
      <c r="O20" s="66">
        <v>8.0000000000000004E-4</v>
      </c>
      <c r="P20" s="66">
        <v>6.6199999999999995E-2</v>
      </c>
      <c r="Q20" s="66">
        <v>1.01E-2</v>
      </c>
    </row>
    <row r="21" spans="1:17">
      <c r="A21" s="67" t="s">
        <v>267</v>
      </c>
      <c r="B21" s="14"/>
      <c r="C21" s="14"/>
      <c r="G21" s="69">
        <v>7.33</v>
      </c>
      <c r="J21" s="68">
        <v>8.8999999999999999E-3</v>
      </c>
      <c r="K21" s="69">
        <v>159730296</v>
      </c>
      <c r="M21" s="69">
        <v>0</v>
      </c>
      <c r="N21" s="69">
        <v>179588.28077750001</v>
      </c>
      <c r="P21" s="68">
        <v>0.62860000000000005</v>
      </c>
      <c r="Q21" s="68">
        <v>9.5600000000000004E-2</v>
      </c>
    </row>
    <row r="22" spans="1:17">
      <c r="A22" s="67" t="s">
        <v>268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237</v>
      </c>
      <c r="B23" t="s">
        <v>237</v>
      </c>
      <c r="C23" s="14"/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269</v>
      </c>
      <c r="B24" s="14"/>
      <c r="C24" s="14"/>
      <c r="G24" s="69">
        <v>7.07</v>
      </c>
      <c r="J24" s="68">
        <v>9.9000000000000008E-3</v>
      </c>
      <c r="K24" s="69">
        <v>137312872</v>
      </c>
      <c r="M24" s="69">
        <v>0</v>
      </c>
      <c r="N24" s="69">
        <v>157542.98601590001</v>
      </c>
      <c r="P24" s="68">
        <v>0.5514</v>
      </c>
      <c r="Q24" s="68">
        <v>8.3799999999999999E-2</v>
      </c>
    </row>
    <row r="25" spans="1:17">
      <c r="A25" t="s">
        <v>270</v>
      </c>
      <c r="B25" t="s">
        <v>271</v>
      </c>
      <c r="C25" t="s">
        <v>99</v>
      </c>
      <c r="D25" t="s">
        <v>248</v>
      </c>
      <c r="F25" t="s">
        <v>272</v>
      </c>
      <c r="G25" s="65">
        <v>5.23</v>
      </c>
      <c r="H25" t="s">
        <v>101</v>
      </c>
      <c r="I25" s="66">
        <v>0.02</v>
      </c>
      <c r="J25" s="66">
        <v>6.8999999999999999E-3</v>
      </c>
      <c r="K25" s="65">
        <v>2751592</v>
      </c>
      <c r="L25" s="65">
        <v>108.03</v>
      </c>
      <c r="M25" s="65">
        <v>0</v>
      </c>
      <c r="N25" s="65">
        <v>2972.5448375999999</v>
      </c>
      <c r="O25" s="66">
        <v>1E-4</v>
      </c>
      <c r="P25" s="66">
        <v>1.04E-2</v>
      </c>
      <c r="Q25" s="66">
        <v>1.6000000000000001E-3</v>
      </c>
    </row>
    <row r="26" spans="1:17">
      <c r="A26" t="s">
        <v>273</v>
      </c>
      <c r="B26" t="s">
        <v>274</v>
      </c>
      <c r="C26" t="s">
        <v>99</v>
      </c>
      <c r="D26" t="s">
        <v>248</v>
      </c>
      <c r="F26" t="s">
        <v>275</v>
      </c>
      <c r="G26" s="65">
        <v>8.15</v>
      </c>
      <c r="H26" t="s">
        <v>101</v>
      </c>
      <c r="I26" s="66">
        <v>0.01</v>
      </c>
      <c r="J26" s="66">
        <v>1.2E-2</v>
      </c>
      <c r="K26" s="65">
        <v>18204358</v>
      </c>
      <c r="L26" s="65">
        <v>98.99</v>
      </c>
      <c r="M26" s="65">
        <v>0</v>
      </c>
      <c r="N26" s="65">
        <v>18020.493984199999</v>
      </c>
      <c r="O26" s="66">
        <v>6.9999999999999999E-4</v>
      </c>
      <c r="P26" s="66">
        <v>6.3100000000000003E-2</v>
      </c>
      <c r="Q26" s="66">
        <v>9.5999999999999992E-3</v>
      </c>
    </row>
    <row r="27" spans="1:17">
      <c r="A27" t="s">
        <v>276</v>
      </c>
      <c r="B27" t="s">
        <v>277</v>
      </c>
      <c r="C27" t="s">
        <v>99</v>
      </c>
      <c r="D27" t="s">
        <v>248</v>
      </c>
      <c r="F27" t="s">
        <v>278</v>
      </c>
      <c r="G27" s="65">
        <v>13.96</v>
      </c>
      <c r="H27" t="s">
        <v>101</v>
      </c>
      <c r="I27" s="66">
        <v>1.4999999999999999E-2</v>
      </c>
      <c r="J27" s="66">
        <v>1.9300000000000001E-2</v>
      </c>
      <c r="K27" s="65">
        <v>9589234</v>
      </c>
      <c r="L27" s="65">
        <v>94.7</v>
      </c>
      <c r="M27" s="65">
        <v>0</v>
      </c>
      <c r="N27" s="65">
        <v>9081.0045979999995</v>
      </c>
      <c r="O27" s="66">
        <v>5.0000000000000001E-4</v>
      </c>
      <c r="P27" s="66">
        <v>3.1800000000000002E-2</v>
      </c>
      <c r="Q27" s="66">
        <v>4.7999999999999996E-3</v>
      </c>
    </row>
    <row r="28" spans="1:17">
      <c r="A28" t="s">
        <v>279</v>
      </c>
      <c r="B28" t="s">
        <v>280</v>
      </c>
      <c r="C28" t="s">
        <v>99</v>
      </c>
      <c r="D28" t="s">
        <v>248</v>
      </c>
      <c r="F28" t="s">
        <v>281</v>
      </c>
      <c r="G28" s="65">
        <v>6.58</v>
      </c>
      <c r="H28" t="s">
        <v>101</v>
      </c>
      <c r="I28" s="66">
        <v>2.2499999999999999E-2</v>
      </c>
      <c r="J28" s="66">
        <v>9.4000000000000004E-3</v>
      </c>
      <c r="K28" s="65">
        <v>52235551</v>
      </c>
      <c r="L28" s="65">
        <v>108.81</v>
      </c>
      <c r="M28" s="65">
        <v>0</v>
      </c>
      <c r="N28" s="65">
        <v>56837.503043099998</v>
      </c>
      <c r="O28" s="66">
        <v>2.8E-3</v>
      </c>
      <c r="P28" s="66">
        <v>0.19889999999999999</v>
      </c>
      <c r="Q28" s="66">
        <v>3.0200000000000001E-2</v>
      </c>
    </row>
    <row r="29" spans="1:17">
      <c r="A29" t="s">
        <v>282</v>
      </c>
      <c r="B29" t="s">
        <v>283</v>
      </c>
      <c r="C29" t="s">
        <v>99</v>
      </c>
      <c r="D29" t="s">
        <v>248</v>
      </c>
      <c r="F29" t="s">
        <v>284</v>
      </c>
      <c r="G29" s="65">
        <v>1.83</v>
      </c>
      <c r="H29" t="s">
        <v>101</v>
      </c>
      <c r="I29" s="66">
        <v>1.5E-3</v>
      </c>
      <c r="J29" s="66">
        <v>1.1000000000000001E-3</v>
      </c>
      <c r="K29" s="65">
        <v>16451887</v>
      </c>
      <c r="L29" s="65">
        <v>100.1</v>
      </c>
      <c r="M29" s="65">
        <v>0</v>
      </c>
      <c r="N29" s="65">
        <v>16468.338887000002</v>
      </c>
      <c r="O29" s="66">
        <v>8.0000000000000004E-4</v>
      </c>
      <c r="P29" s="66">
        <v>5.7599999999999998E-2</v>
      </c>
      <c r="Q29" s="66">
        <v>8.8000000000000005E-3</v>
      </c>
    </row>
    <row r="30" spans="1:17">
      <c r="A30" t="s">
        <v>285</v>
      </c>
      <c r="B30" t="s">
        <v>286</v>
      </c>
      <c r="C30" t="s">
        <v>99</v>
      </c>
      <c r="D30" t="s">
        <v>248</v>
      </c>
      <c r="F30" t="s">
        <v>287</v>
      </c>
      <c r="G30" s="65">
        <v>4.3899999999999997</v>
      </c>
      <c r="H30" t="s">
        <v>101</v>
      </c>
      <c r="I30" s="66">
        <v>6.25E-2</v>
      </c>
      <c r="J30" s="66">
        <v>5.7999999999999996E-3</v>
      </c>
      <c r="K30" s="65">
        <v>26230343</v>
      </c>
      <c r="L30" s="65">
        <v>134.05000000000001</v>
      </c>
      <c r="M30" s="65">
        <v>0</v>
      </c>
      <c r="N30" s="65">
        <v>35161.7747915</v>
      </c>
      <c r="O30" s="66">
        <v>1.6000000000000001E-3</v>
      </c>
      <c r="P30" s="66">
        <v>0.1231</v>
      </c>
      <c r="Q30" s="66">
        <v>1.8700000000000001E-2</v>
      </c>
    </row>
    <row r="31" spans="1:17">
      <c r="A31" t="s">
        <v>288</v>
      </c>
      <c r="B31" t="s">
        <v>289</v>
      </c>
      <c r="C31" t="s">
        <v>99</v>
      </c>
      <c r="D31" t="s">
        <v>248</v>
      </c>
      <c r="F31" t="s">
        <v>290</v>
      </c>
      <c r="G31" s="65">
        <v>14.03</v>
      </c>
      <c r="H31" t="s">
        <v>101</v>
      </c>
      <c r="I31" s="66">
        <v>5.5E-2</v>
      </c>
      <c r="J31" s="66">
        <v>2.06E-2</v>
      </c>
      <c r="K31" s="65">
        <v>11849907</v>
      </c>
      <c r="L31" s="65">
        <v>160.35</v>
      </c>
      <c r="M31" s="65">
        <v>0</v>
      </c>
      <c r="N31" s="65">
        <v>19001.325874499998</v>
      </c>
      <c r="O31" s="66">
        <v>5.9999999999999995E-4</v>
      </c>
      <c r="P31" s="66">
        <v>6.6500000000000004E-2</v>
      </c>
      <c r="Q31" s="66">
        <v>1.01E-2</v>
      </c>
    </row>
    <row r="32" spans="1:17">
      <c r="A32" s="67" t="s">
        <v>291</v>
      </c>
      <c r="B32" s="14"/>
      <c r="C32" s="14"/>
      <c r="G32" s="69">
        <v>9.17</v>
      </c>
      <c r="J32" s="68">
        <v>1.8E-3</v>
      </c>
      <c r="K32" s="69">
        <v>22417424</v>
      </c>
      <c r="M32" s="69">
        <v>0</v>
      </c>
      <c r="N32" s="69">
        <v>22045.294761599998</v>
      </c>
      <c r="P32" s="68">
        <v>7.7200000000000005E-2</v>
      </c>
      <c r="Q32" s="68">
        <v>1.17E-2</v>
      </c>
    </row>
    <row r="33" spans="1:17">
      <c r="A33" t="s">
        <v>292</v>
      </c>
      <c r="B33" t="s">
        <v>293</v>
      </c>
      <c r="C33" t="s">
        <v>99</v>
      </c>
      <c r="D33" t="s">
        <v>248</v>
      </c>
      <c r="F33" t="s">
        <v>294</v>
      </c>
      <c r="G33" s="65">
        <v>9.17</v>
      </c>
      <c r="H33" t="s">
        <v>101</v>
      </c>
      <c r="I33" s="66">
        <v>0</v>
      </c>
      <c r="J33" s="66">
        <v>1.8E-3</v>
      </c>
      <c r="K33" s="65">
        <v>22417424</v>
      </c>
      <c r="L33" s="65">
        <v>98.34</v>
      </c>
      <c r="M33" s="65">
        <v>0</v>
      </c>
      <c r="N33" s="65">
        <v>22045.294761599998</v>
      </c>
      <c r="O33" s="66">
        <v>1.2999999999999999E-3</v>
      </c>
      <c r="P33" s="66">
        <v>7.7200000000000005E-2</v>
      </c>
      <c r="Q33" s="66">
        <v>1.17E-2</v>
      </c>
    </row>
    <row r="34" spans="1:17">
      <c r="A34" s="67" t="s">
        <v>295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237</v>
      </c>
      <c r="B35" t="s">
        <v>237</v>
      </c>
      <c r="C35" s="14"/>
      <c r="D35" t="s">
        <v>237</v>
      </c>
      <c r="G35" s="65">
        <v>0</v>
      </c>
      <c r="H35" t="s">
        <v>237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241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296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237</v>
      </c>
      <c r="B38" t="s">
        <v>237</v>
      </c>
      <c r="C38" s="14"/>
      <c r="D38" t="s">
        <v>237</v>
      </c>
      <c r="G38" s="65">
        <v>0</v>
      </c>
      <c r="H38" t="s">
        <v>237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297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237</v>
      </c>
      <c r="B40" t="s">
        <v>237</v>
      </c>
      <c r="C40" s="14"/>
      <c r="D40" t="s">
        <v>237</v>
      </c>
      <c r="G40" s="65">
        <v>0</v>
      </c>
      <c r="H40" t="s">
        <v>237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77" t="s">
        <v>298</v>
      </c>
      <c r="B41" s="14"/>
      <c r="C41" s="14"/>
    </row>
    <row r="42" spans="1:17">
      <c r="A42" s="77" t="s">
        <v>299</v>
      </c>
      <c r="B42" s="14"/>
      <c r="C42" s="14"/>
    </row>
    <row r="43" spans="1:17">
      <c r="A43" s="77" t="s">
        <v>300</v>
      </c>
      <c r="B43" s="14"/>
      <c r="C43" s="14"/>
    </row>
    <row r="44" spans="1:17">
      <c r="A44" s="77" t="s">
        <v>301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8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8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237</v>
      </c>
      <c r="B13" t="s">
        <v>237</v>
      </c>
      <c r="C13" s="14"/>
      <c r="D13" s="14"/>
      <c r="E13" s="14"/>
      <c r="F13" t="s">
        <v>237</v>
      </c>
      <c r="G13" t="s">
        <v>237</v>
      </c>
      <c r="J13" s="65">
        <v>0</v>
      </c>
      <c r="K13" t="s">
        <v>237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237</v>
      </c>
      <c r="B15" t="s">
        <v>237</v>
      </c>
      <c r="C15" s="14"/>
      <c r="D15" s="14"/>
      <c r="E15" s="14"/>
      <c r="F15" t="s">
        <v>237</v>
      </c>
      <c r="G15" t="s">
        <v>237</v>
      </c>
      <c r="J15" s="65">
        <v>0</v>
      </c>
      <c r="K15" t="s">
        <v>237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237</v>
      </c>
      <c r="B17" t="s">
        <v>237</v>
      </c>
      <c r="C17" s="14"/>
      <c r="D17" s="14"/>
      <c r="E17" s="14"/>
      <c r="F17" t="s">
        <v>237</v>
      </c>
      <c r="G17" t="s">
        <v>237</v>
      </c>
      <c r="J17" s="65">
        <v>0</v>
      </c>
      <c r="K17" t="s">
        <v>237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237</v>
      </c>
      <c r="B20" t="s">
        <v>237</v>
      </c>
      <c r="C20" s="14"/>
      <c r="D20" s="14"/>
      <c r="E20" s="14"/>
      <c r="F20" t="s">
        <v>237</v>
      </c>
      <c r="G20" t="s">
        <v>237</v>
      </c>
      <c r="J20" s="65">
        <v>0</v>
      </c>
      <c r="K20" t="s">
        <v>237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237</v>
      </c>
      <c r="B22" t="s">
        <v>237</v>
      </c>
      <c r="C22" s="14"/>
      <c r="D22" s="14"/>
      <c r="E22" s="14"/>
      <c r="F22" t="s">
        <v>237</v>
      </c>
      <c r="G22" t="s">
        <v>237</v>
      </c>
      <c r="J22" s="65">
        <v>0</v>
      </c>
      <c r="K22" t="s">
        <v>237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7" t="s">
        <v>243</v>
      </c>
      <c r="B23" s="14"/>
      <c r="C23" s="14"/>
      <c r="D23" s="14"/>
      <c r="E23" s="14"/>
      <c r="F23" s="14"/>
    </row>
    <row r="24" spans="1:20">
      <c r="A24" s="77" t="s">
        <v>298</v>
      </c>
      <c r="B24" s="14"/>
      <c r="C24" s="14"/>
      <c r="D24" s="14"/>
      <c r="E24" s="14"/>
      <c r="F24" s="14"/>
    </row>
    <row r="25" spans="1:20">
      <c r="A25" s="77" t="s">
        <v>299</v>
      </c>
      <c r="B25" s="14"/>
      <c r="C25" s="14"/>
      <c r="D25" s="14"/>
      <c r="E25" s="14"/>
      <c r="F25" s="14"/>
    </row>
    <row r="26" spans="1:20">
      <c r="A26" s="77" t="s">
        <v>300</v>
      </c>
      <c r="B26" s="14"/>
      <c r="C26" s="14"/>
      <c r="D26" s="14"/>
      <c r="E26" s="14"/>
      <c r="F26" s="14"/>
    </row>
    <row r="27" spans="1:20">
      <c r="A27" s="77" t="s">
        <v>301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4.63</v>
      </c>
      <c r="K10" s="7"/>
      <c r="L10" s="7"/>
      <c r="M10" s="64">
        <v>1.0800000000000001E-2</v>
      </c>
      <c r="N10" s="63">
        <v>99528474.629999995</v>
      </c>
      <c r="O10" s="28"/>
      <c r="P10" s="63">
        <v>123.08383000000001</v>
      </c>
      <c r="Q10" s="63">
        <v>120501.03689967201</v>
      </c>
      <c r="R10" s="7"/>
      <c r="S10" s="64">
        <v>1</v>
      </c>
      <c r="T10" s="64">
        <v>6.4100000000000004E-2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4.58</v>
      </c>
      <c r="M11" s="68">
        <v>9.7999999999999997E-3</v>
      </c>
      <c r="N11" s="69">
        <v>98332474.629999995</v>
      </c>
      <c r="P11" s="69">
        <v>123.08383000000001</v>
      </c>
      <c r="Q11" s="69">
        <v>116488.09711525201</v>
      </c>
      <c r="S11" s="68">
        <v>0.9667</v>
      </c>
      <c r="T11" s="68">
        <v>6.2E-2</v>
      </c>
    </row>
    <row r="12" spans="1:65">
      <c r="A12" s="67" t="s">
        <v>302</v>
      </c>
      <c r="B12" s="14"/>
      <c r="C12" s="14"/>
      <c r="D12" s="14"/>
      <c r="E12" s="14"/>
      <c r="J12" s="69">
        <v>5.03</v>
      </c>
      <c r="M12" s="68">
        <v>3.2000000000000002E-3</v>
      </c>
      <c r="N12" s="69">
        <v>55871403.149999999</v>
      </c>
      <c r="P12" s="69">
        <v>123.08383000000001</v>
      </c>
      <c r="Q12" s="69">
        <v>73612.287431199002</v>
      </c>
      <c r="S12" s="68">
        <v>0.6109</v>
      </c>
      <c r="T12" s="68">
        <v>3.9199999999999999E-2</v>
      </c>
    </row>
    <row r="13" spans="1:65">
      <c r="A13" t="s">
        <v>306</v>
      </c>
      <c r="B13" t="s">
        <v>307</v>
      </c>
      <c r="C13" t="s">
        <v>99</v>
      </c>
      <c r="D13" t="s">
        <v>122</v>
      </c>
      <c r="E13" t="s">
        <v>308</v>
      </c>
      <c r="F13" t="s">
        <v>309</v>
      </c>
      <c r="G13" t="s">
        <v>207</v>
      </c>
      <c r="H13" t="s">
        <v>208</v>
      </c>
      <c r="I13" t="s">
        <v>310</v>
      </c>
      <c r="J13" s="65">
        <v>4.7</v>
      </c>
      <c r="K13" t="s">
        <v>101</v>
      </c>
      <c r="L13" s="66">
        <v>3.8E-3</v>
      </c>
      <c r="M13" s="66">
        <v>-1.2500000000000001E-2</v>
      </c>
      <c r="N13" s="65">
        <v>2221574</v>
      </c>
      <c r="O13" s="65">
        <v>108.83</v>
      </c>
      <c r="P13" s="65">
        <v>0</v>
      </c>
      <c r="Q13" s="65">
        <v>2417.7389841999998</v>
      </c>
      <c r="R13" s="66">
        <v>6.9999999999999999E-4</v>
      </c>
      <c r="S13" s="66">
        <v>2.01E-2</v>
      </c>
      <c r="T13" s="66">
        <v>1.2999999999999999E-3</v>
      </c>
    </row>
    <row r="14" spans="1:65">
      <c r="A14" t="s">
        <v>311</v>
      </c>
      <c r="B14" t="s">
        <v>312</v>
      </c>
      <c r="C14" t="s">
        <v>99</v>
      </c>
      <c r="D14" t="s">
        <v>122</v>
      </c>
      <c r="E14" t="s">
        <v>313</v>
      </c>
      <c r="F14" t="s">
        <v>314</v>
      </c>
      <c r="G14" t="s">
        <v>207</v>
      </c>
      <c r="H14" t="s">
        <v>208</v>
      </c>
      <c r="I14" t="s">
        <v>315</v>
      </c>
      <c r="J14" s="65">
        <v>14.42</v>
      </c>
      <c r="K14" t="s">
        <v>101</v>
      </c>
      <c r="L14" s="66">
        <v>2.07E-2</v>
      </c>
      <c r="M14" s="66">
        <v>7.1999999999999998E-3</v>
      </c>
      <c r="N14" s="65">
        <v>4518008</v>
      </c>
      <c r="O14" s="65">
        <v>121.87</v>
      </c>
      <c r="P14" s="65">
        <v>0</v>
      </c>
      <c r="Q14" s="65">
        <v>5506.0963496000004</v>
      </c>
      <c r="R14" s="66">
        <v>2E-3</v>
      </c>
      <c r="S14" s="66">
        <v>4.5699999999999998E-2</v>
      </c>
      <c r="T14" s="66">
        <v>2.8999999999999998E-3</v>
      </c>
    </row>
    <row r="15" spans="1:65">
      <c r="A15" t="s">
        <v>316</v>
      </c>
      <c r="B15" t="s">
        <v>317</v>
      </c>
      <c r="C15" t="s">
        <v>99</v>
      </c>
      <c r="D15" t="s">
        <v>122</v>
      </c>
      <c r="E15" t="s">
        <v>318</v>
      </c>
      <c r="F15" t="s">
        <v>309</v>
      </c>
      <c r="G15" t="s">
        <v>207</v>
      </c>
      <c r="H15" t="s">
        <v>208</v>
      </c>
      <c r="I15" t="s">
        <v>319</v>
      </c>
      <c r="J15" s="65">
        <v>1.33</v>
      </c>
      <c r="K15" t="s">
        <v>101</v>
      </c>
      <c r="L15" s="66">
        <v>0.05</v>
      </c>
      <c r="M15" s="66">
        <v>-1.7600000000000001E-2</v>
      </c>
      <c r="N15" s="65">
        <v>1479802.74</v>
      </c>
      <c r="O15" s="65">
        <v>116.16</v>
      </c>
      <c r="P15" s="65">
        <v>0</v>
      </c>
      <c r="Q15" s="65">
        <v>1718.9388627840001</v>
      </c>
      <c r="R15" s="66">
        <v>6.9999999999999999E-4</v>
      </c>
      <c r="S15" s="66">
        <v>1.43E-2</v>
      </c>
      <c r="T15" s="66">
        <v>8.9999999999999998E-4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318</v>
      </c>
      <c r="F16" t="s">
        <v>309</v>
      </c>
      <c r="G16" t="s">
        <v>207</v>
      </c>
      <c r="H16" t="s">
        <v>208</v>
      </c>
      <c r="I16" t="s">
        <v>310</v>
      </c>
      <c r="J16" s="65">
        <v>4.68</v>
      </c>
      <c r="K16" t="s">
        <v>101</v>
      </c>
      <c r="L16" s="66">
        <v>1.7500000000000002E-2</v>
      </c>
      <c r="M16" s="66">
        <v>-1.6299999999999999E-2</v>
      </c>
      <c r="N16" s="65">
        <v>1425015.82</v>
      </c>
      <c r="O16" s="65">
        <v>118.24</v>
      </c>
      <c r="P16" s="65">
        <v>0</v>
      </c>
      <c r="Q16" s="65">
        <v>1684.9387055679999</v>
      </c>
      <c r="R16" s="66">
        <v>2.9999999999999997E-4</v>
      </c>
      <c r="S16" s="66">
        <v>1.4E-2</v>
      </c>
      <c r="T16" s="66">
        <v>8.9999999999999998E-4</v>
      </c>
    </row>
    <row r="17" spans="1:20">
      <c r="A17" t="s">
        <v>322</v>
      </c>
      <c r="B17" t="s">
        <v>323</v>
      </c>
      <c r="C17" t="s">
        <v>99</v>
      </c>
      <c r="D17" t="s">
        <v>122</v>
      </c>
      <c r="E17" t="s">
        <v>324</v>
      </c>
      <c r="F17" t="s">
        <v>309</v>
      </c>
      <c r="G17" t="s">
        <v>325</v>
      </c>
      <c r="H17" t="s">
        <v>208</v>
      </c>
      <c r="I17" t="s">
        <v>326</v>
      </c>
      <c r="J17" s="65">
        <v>0.49</v>
      </c>
      <c r="K17" t="s">
        <v>101</v>
      </c>
      <c r="L17" s="66">
        <v>4.7500000000000001E-2</v>
      </c>
      <c r="M17" s="66">
        <v>0.38109999999999999</v>
      </c>
      <c r="N17" s="65">
        <v>900940</v>
      </c>
      <c r="O17" s="65">
        <v>130.66999999999999</v>
      </c>
      <c r="P17" s="65">
        <v>0</v>
      </c>
      <c r="Q17" s="65">
        <v>1177.258298</v>
      </c>
      <c r="R17" s="66">
        <v>6.1999999999999998E-3</v>
      </c>
      <c r="S17" s="66">
        <v>9.7999999999999997E-3</v>
      </c>
      <c r="T17" s="66">
        <v>5.9999999999999995E-4</v>
      </c>
    </row>
    <row r="18" spans="1:20">
      <c r="A18" t="s">
        <v>327</v>
      </c>
      <c r="B18" t="s">
        <v>328</v>
      </c>
      <c r="C18" t="s">
        <v>99</v>
      </c>
      <c r="D18" t="s">
        <v>122</v>
      </c>
      <c r="E18" t="s">
        <v>329</v>
      </c>
      <c r="F18" t="s">
        <v>330</v>
      </c>
      <c r="G18" t="s">
        <v>325</v>
      </c>
      <c r="H18" t="s">
        <v>208</v>
      </c>
      <c r="I18" t="s">
        <v>331</v>
      </c>
      <c r="J18" s="65">
        <v>5.94</v>
      </c>
      <c r="K18" t="s">
        <v>101</v>
      </c>
      <c r="L18" s="66">
        <v>3.85E-2</v>
      </c>
      <c r="M18" s="66">
        <v>-8.6E-3</v>
      </c>
      <c r="N18" s="65">
        <v>1851742.09</v>
      </c>
      <c r="O18" s="65">
        <v>135.22</v>
      </c>
      <c r="P18" s="65">
        <v>36.683369999999996</v>
      </c>
      <c r="Q18" s="65">
        <v>2540.6090240980002</v>
      </c>
      <c r="R18" s="66">
        <v>6.9999999999999999E-4</v>
      </c>
      <c r="S18" s="66">
        <v>2.1100000000000001E-2</v>
      </c>
      <c r="T18" s="66">
        <v>1.4E-3</v>
      </c>
    </row>
    <row r="19" spans="1:20">
      <c r="A19" t="s">
        <v>332</v>
      </c>
      <c r="B19" t="s">
        <v>333</v>
      </c>
      <c r="C19" t="s">
        <v>99</v>
      </c>
      <c r="D19" t="s">
        <v>122</v>
      </c>
      <c r="E19" t="s">
        <v>334</v>
      </c>
      <c r="F19" t="s">
        <v>335</v>
      </c>
      <c r="G19" t="s">
        <v>336</v>
      </c>
      <c r="H19" t="s">
        <v>149</v>
      </c>
      <c r="I19" t="s">
        <v>310</v>
      </c>
      <c r="J19" s="65">
        <v>3.85</v>
      </c>
      <c r="K19" t="s">
        <v>101</v>
      </c>
      <c r="L19" s="66">
        <v>8.3000000000000001E-3</v>
      </c>
      <c r="M19" s="66">
        <v>-1.49E-2</v>
      </c>
      <c r="N19" s="65">
        <v>2418425</v>
      </c>
      <c r="O19" s="65">
        <v>113</v>
      </c>
      <c r="P19" s="65">
        <v>0</v>
      </c>
      <c r="Q19" s="65">
        <v>2732.8202500000002</v>
      </c>
      <c r="R19" s="66">
        <v>1.6000000000000001E-3</v>
      </c>
      <c r="S19" s="66">
        <v>2.2700000000000001E-2</v>
      </c>
      <c r="T19" s="66">
        <v>1.5E-3</v>
      </c>
    </row>
    <row r="20" spans="1:20">
      <c r="A20" t="s">
        <v>337</v>
      </c>
      <c r="B20" t="s">
        <v>338</v>
      </c>
      <c r="C20" t="s">
        <v>99</v>
      </c>
      <c r="D20" t="s">
        <v>122</v>
      </c>
      <c r="E20" t="s">
        <v>339</v>
      </c>
      <c r="F20" t="s">
        <v>335</v>
      </c>
      <c r="G20" t="s">
        <v>325</v>
      </c>
      <c r="H20" t="s">
        <v>208</v>
      </c>
      <c r="I20" t="s">
        <v>340</v>
      </c>
      <c r="J20" s="65">
        <v>9.76</v>
      </c>
      <c r="K20" t="s">
        <v>101</v>
      </c>
      <c r="L20" s="66">
        <v>8.9999999999999993E-3</v>
      </c>
      <c r="M20" s="66">
        <v>6.1000000000000004E-3</v>
      </c>
      <c r="N20" s="65">
        <v>2732796</v>
      </c>
      <c r="O20" s="65">
        <v>103.74</v>
      </c>
      <c r="P20" s="65">
        <v>0</v>
      </c>
      <c r="Q20" s="65">
        <v>2835.0025704</v>
      </c>
      <c r="R20" s="66">
        <v>1.4E-3</v>
      </c>
      <c r="S20" s="66">
        <v>2.35E-2</v>
      </c>
      <c r="T20" s="66">
        <v>1.5E-3</v>
      </c>
    </row>
    <row r="21" spans="1:20">
      <c r="A21" t="s">
        <v>341</v>
      </c>
      <c r="B21" t="s">
        <v>342</v>
      </c>
      <c r="C21" t="s">
        <v>99</v>
      </c>
      <c r="D21" t="s">
        <v>122</v>
      </c>
      <c r="E21" t="s">
        <v>339</v>
      </c>
      <c r="F21" t="s">
        <v>335</v>
      </c>
      <c r="G21" t="s">
        <v>336</v>
      </c>
      <c r="H21" t="s">
        <v>149</v>
      </c>
      <c r="I21" t="s">
        <v>343</v>
      </c>
      <c r="J21" s="65">
        <v>4.49</v>
      </c>
      <c r="K21" t="s">
        <v>101</v>
      </c>
      <c r="L21" s="66">
        <v>1.34E-2</v>
      </c>
      <c r="M21" s="66">
        <v>-8.5000000000000006E-3</v>
      </c>
      <c r="N21" s="65">
        <v>2945430</v>
      </c>
      <c r="O21" s="65">
        <v>114.4</v>
      </c>
      <c r="P21" s="65">
        <v>0</v>
      </c>
      <c r="Q21" s="65">
        <v>3369.5719199999999</v>
      </c>
      <c r="R21" s="66">
        <v>8.9999999999999998E-4</v>
      </c>
      <c r="S21" s="66">
        <v>2.8000000000000001E-2</v>
      </c>
      <c r="T21" s="66">
        <v>1.8E-3</v>
      </c>
    </row>
    <row r="22" spans="1:20">
      <c r="A22" t="s">
        <v>344</v>
      </c>
      <c r="B22" t="s">
        <v>345</v>
      </c>
      <c r="C22" t="s">
        <v>99</v>
      </c>
      <c r="D22" t="s">
        <v>122</v>
      </c>
      <c r="E22" t="s">
        <v>346</v>
      </c>
      <c r="F22" t="s">
        <v>335</v>
      </c>
      <c r="G22" t="s">
        <v>347</v>
      </c>
      <c r="H22" t="s">
        <v>208</v>
      </c>
      <c r="I22" t="s">
        <v>348</v>
      </c>
      <c r="J22" s="65">
        <v>6.24</v>
      </c>
      <c r="K22" t="s">
        <v>101</v>
      </c>
      <c r="L22" s="66">
        <v>1.14E-2</v>
      </c>
      <c r="M22" s="66">
        <v>-1.1999999999999999E-3</v>
      </c>
      <c r="N22" s="65">
        <v>5900000</v>
      </c>
      <c r="O22" s="65">
        <v>108.83</v>
      </c>
      <c r="P22" s="65">
        <v>67.727109999999996</v>
      </c>
      <c r="Q22" s="65">
        <v>6488.6971100000001</v>
      </c>
      <c r="R22" s="66">
        <v>2.8999999999999998E-3</v>
      </c>
      <c r="S22" s="66">
        <v>5.3800000000000001E-2</v>
      </c>
      <c r="T22" s="66">
        <v>3.5000000000000001E-3</v>
      </c>
    </row>
    <row r="23" spans="1:20">
      <c r="A23" t="s">
        <v>349</v>
      </c>
      <c r="B23" t="s">
        <v>350</v>
      </c>
      <c r="C23" t="s">
        <v>99</v>
      </c>
      <c r="D23" t="s">
        <v>122</v>
      </c>
      <c r="E23" t="s">
        <v>351</v>
      </c>
      <c r="F23" t="s">
        <v>335</v>
      </c>
      <c r="G23" t="s">
        <v>347</v>
      </c>
      <c r="H23" t="s">
        <v>208</v>
      </c>
      <c r="I23" t="s">
        <v>352</v>
      </c>
      <c r="J23" s="65">
        <v>3.67</v>
      </c>
      <c r="K23" t="s">
        <v>101</v>
      </c>
      <c r="L23" s="66">
        <v>2.3400000000000001E-2</v>
      </c>
      <c r="M23" s="66">
        <v>-9.7000000000000003E-3</v>
      </c>
      <c r="N23" s="65">
        <v>1966673.63</v>
      </c>
      <c r="O23" s="65">
        <v>116.31</v>
      </c>
      <c r="P23" s="65">
        <v>0</v>
      </c>
      <c r="Q23" s="65">
        <v>2287.4380990529999</v>
      </c>
      <c r="R23" s="66">
        <v>5.9999999999999995E-4</v>
      </c>
      <c r="S23" s="66">
        <v>1.9E-2</v>
      </c>
      <c r="T23" s="66">
        <v>1.1999999999999999E-3</v>
      </c>
    </row>
    <row r="24" spans="1:20">
      <c r="A24" t="s">
        <v>353</v>
      </c>
      <c r="B24" t="s">
        <v>354</v>
      </c>
      <c r="C24" t="s">
        <v>99</v>
      </c>
      <c r="D24" t="s">
        <v>122</v>
      </c>
      <c r="E24" t="s">
        <v>355</v>
      </c>
      <c r="F24" t="s">
        <v>335</v>
      </c>
      <c r="G24" t="s">
        <v>347</v>
      </c>
      <c r="H24" t="s">
        <v>208</v>
      </c>
      <c r="I24" t="s">
        <v>356</v>
      </c>
      <c r="J24" s="65">
        <v>5.68</v>
      </c>
      <c r="K24" t="s">
        <v>101</v>
      </c>
      <c r="L24" s="66">
        <v>2.81E-2</v>
      </c>
      <c r="M24" s="66">
        <v>-3.8999999999999998E-3</v>
      </c>
      <c r="N24" s="65">
        <v>103240.15</v>
      </c>
      <c r="O24" s="65">
        <v>123.75</v>
      </c>
      <c r="P24" s="65">
        <v>0</v>
      </c>
      <c r="Q24" s="65">
        <v>127.759685625</v>
      </c>
      <c r="R24" s="66">
        <v>2.0000000000000001E-4</v>
      </c>
      <c r="S24" s="66">
        <v>1.1000000000000001E-3</v>
      </c>
      <c r="T24" s="66">
        <v>1E-4</v>
      </c>
    </row>
    <row r="25" spans="1:20">
      <c r="A25" t="s">
        <v>357</v>
      </c>
      <c r="B25" t="s">
        <v>358</v>
      </c>
      <c r="C25" t="s">
        <v>99</v>
      </c>
      <c r="D25" t="s">
        <v>122</v>
      </c>
      <c r="E25" t="s">
        <v>359</v>
      </c>
      <c r="F25" t="s">
        <v>335</v>
      </c>
      <c r="G25" t="s">
        <v>347</v>
      </c>
      <c r="H25" t="s">
        <v>208</v>
      </c>
      <c r="I25" t="s">
        <v>360</v>
      </c>
      <c r="J25" s="65">
        <v>7.5</v>
      </c>
      <c r="K25" t="s">
        <v>101</v>
      </c>
      <c r="L25" s="66">
        <v>2.5000000000000001E-3</v>
      </c>
      <c r="M25" s="66">
        <v>-1E-4</v>
      </c>
      <c r="N25" s="65">
        <v>3128000</v>
      </c>
      <c r="O25" s="65">
        <v>102.29</v>
      </c>
      <c r="P25" s="65">
        <v>0</v>
      </c>
      <c r="Q25" s="65">
        <v>3199.6311999999998</v>
      </c>
      <c r="R25" s="66">
        <v>2.8E-3</v>
      </c>
      <c r="S25" s="66">
        <v>2.6599999999999999E-2</v>
      </c>
      <c r="T25" s="66">
        <v>1.6999999999999999E-3</v>
      </c>
    </row>
    <row r="26" spans="1:20">
      <c r="A26" t="s">
        <v>361</v>
      </c>
      <c r="B26" t="s">
        <v>362</v>
      </c>
      <c r="C26" t="s">
        <v>99</v>
      </c>
      <c r="D26" t="s">
        <v>122</v>
      </c>
      <c r="E26" t="s">
        <v>363</v>
      </c>
      <c r="F26" t="s">
        <v>364</v>
      </c>
      <c r="G26" t="s">
        <v>365</v>
      </c>
      <c r="H26" t="s">
        <v>208</v>
      </c>
      <c r="I26" t="s">
        <v>366</v>
      </c>
      <c r="J26" s="65">
        <v>6.91</v>
      </c>
      <c r="K26" t="s">
        <v>101</v>
      </c>
      <c r="L26" s="66">
        <v>5.1499999999999997E-2</v>
      </c>
      <c r="M26" s="66">
        <v>2.5999999999999999E-3</v>
      </c>
      <c r="N26" s="65">
        <v>2350058.4300000002</v>
      </c>
      <c r="O26" s="65">
        <v>170.93</v>
      </c>
      <c r="P26" s="65">
        <v>0</v>
      </c>
      <c r="Q26" s="65">
        <v>4016.9548743989999</v>
      </c>
      <c r="R26" s="66">
        <v>6.9999999999999999E-4</v>
      </c>
      <c r="S26" s="66">
        <v>3.3300000000000003E-2</v>
      </c>
      <c r="T26" s="66">
        <v>2.0999999999999999E-3</v>
      </c>
    </row>
    <row r="27" spans="1:20">
      <c r="A27" t="s">
        <v>367</v>
      </c>
      <c r="B27" t="s">
        <v>368</v>
      </c>
      <c r="C27" t="s">
        <v>99</v>
      </c>
      <c r="D27" t="s">
        <v>122</v>
      </c>
      <c r="E27" t="s">
        <v>369</v>
      </c>
      <c r="F27" t="s">
        <v>335</v>
      </c>
      <c r="G27" t="s">
        <v>365</v>
      </c>
      <c r="H27" t="s">
        <v>208</v>
      </c>
      <c r="I27" t="s">
        <v>310</v>
      </c>
      <c r="J27" s="65">
        <v>0.89</v>
      </c>
      <c r="K27" t="s">
        <v>101</v>
      </c>
      <c r="L27" s="66">
        <v>4.4499999999999998E-2</v>
      </c>
      <c r="M27" s="66">
        <v>-9.2999999999999992E-3</v>
      </c>
      <c r="N27" s="65">
        <v>1542184</v>
      </c>
      <c r="O27" s="65">
        <v>113.53</v>
      </c>
      <c r="P27" s="65">
        <v>0</v>
      </c>
      <c r="Q27" s="65">
        <v>1750.8414952000001</v>
      </c>
      <c r="R27" s="66">
        <v>3.7000000000000002E-3</v>
      </c>
      <c r="S27" s="66">
        <v>1.4500000000000001E-2</v>
      </c>
      <c r="T27" s="66">
        <v>8.9999999999999998E-4</v>
      </c>
    </row>
    <row r="28" spans="1:20">
      <c r="A28" t="s">
        <v>370</v>
      </c>
      <c r="B28" t="s">
        <v>371</v>
      </c>
      <c r="C28" t="s">
        <v>99</v>
      </c>
      <c r="D28" t="s">
        <v>122</v>
      </c>
      <c r="E28" t="s">
        <v>372</v>
      </c>
      <c r="F28" t="s">
        <v>335</v>
      </c>
      <c r="G28" t="s">
        <v>373</v>
      </c>
      <c r="H28" t="s">
        <v>149</v>
      </c>
      <c r="I28" t="s">
        <v>374</v>
      </c>
      <c r="J28" s="65">
        <v>6.9</v>
      </c>
      <c r="K28" t="s">
        <v>101</v>
      </c>
      <c r="L28" s="66">
        <v>1.3299999999999999E-2</v>
      </c>
      <c r="M28" s="66">
        <v>3.5000000000000001E-3</v>
      </c>
      <c r="N28" s="65">
        <v>2230000</v>
      </c>
      <c r="O28" s="65">
        <v>109.14</v>
      </c>
      <c r="P28" s="65">
        <v>0</v>
      </c>
      <c r="Q28" s="65">
        <v>2433.8220000000001</v>
      </c>
      <c r="R28" s="66">
        <v>2.3999999999999998E-3</v>
      </c>
      <c r="S28" s="66">
        <v>2.0199999999999999E-2</v>
      </c>
      <c r="T28" s="66">
        <v>1.2999999999999999E-3</v>
      </c>
    </row>
    <row r="29" spans="1:20">
      <c r="A29" t="s">
        <v>375</v>
      </c>
      <c r="B29" t="s">
        <v>376</v>
      </c>
      <c r="C29" t="s">
        <v>99</v>
      </c>
      <c r="D29" t="s">
        <v>122</v>
      </c>
      <c r="E29" t="s">
        <v>377</v>
      </c>
      <c r="F29" t="s">
        <v>378</v>
      </c>
      <c r="G29" t="s">
        <v>365</v>
      </c>
      <c r="H29" t="s">
        <v>208</v>
      </c>
      <c r="I29" t="s">
        <v>379</v>
      </c>
      <c r="J29" s="65">
        <v>1.94</v>
      </c>
      <c r="K29" t="s">
        <v>101</v>
      </c>
      <c r="L29" s="66">
        <v>5.3499999999999999E-2</v>
      </c>
      <c r="M29" s="66">
        <v>1E-3</v>
      </c>
      <c r="N29" s="65">
        <v>2316935</v>
      </c>
      <c r="O29" s="65">
        <v>116.94</v>
      </c>
      <c r="P29" s="65">
        <v>0</v>
      </c>
      <c r="Q29" s="65">
        <v>2709.4237889999999</v>
      </c>
      <c r="R29" s="66">
        <v>2.0999999999999999E-3</v>
      </c>
      <c r="S29" s="66">
        <v>2.2499999999999999E-2</v>
      </c>
      <c r="T29" s="66">
        <v>1.4E-3</v>
      </c>
    </row>
    <row r="30" spans="1:20">
      <c r="A30" t="s">
        <v>380</v>
      </c>
      <c r="B30" t="s">
        <v>381</v>
      </c>
      <c r="C30" t="s">
        <v>99</v>
      </c>
      <c r="D30" t="s">
        <v>122</v>
      </c>
      <c r="E30" t="s">
        <v>382</v>
      </c>
      <c r="F30" t="s">
        <v>309</v>
      </c>
      <c r="G30" t="s">
        <v>365</v>
      </c>
      <c r="H30" t="s">
        <v>208</v>
      </c>
      <c r="I30" t="s">
        <v>383</v>
      </c>
      <c r="J30" s="65">
        <v>0.25</v>
      </c>
      <c r="K30" t="s">
        <v>101</v>
      </c>
      <c r="L30" s="66">
        <v>4.4999999999999998E-2</v>
      </c>
      <c r="M30" s="66">
        <v>-8.9999999999999998E-4</v>
      </c>
      <c r="N30" s="65">
        <v>1346954</v>
      </c>
      <c r="O30" s="65">
        <v>124.65</v>
      </c>
      <c r="P30" s="65">
        <v>18.673349999999999</v>
      </c>
      <c r="Q30" s="65">
        <v>1697.651511</v>
      </c>
      <c r="R30" s="66">
        <v>8.0000000000000004E-4</v>
      </c>
      <c r="S30" s="66">
        <v>1.41E-2</v>
      </c>
      <c r="T30" s="66">
        <v>8.9999999999999998E-4</v>
      </c>
    </row>
    <row r="31" spans="1:20">
      <c r="A31" t="s">
        <v>384</v>
      </c>
      <c r="B31" t="s">
        <v>385</v>
      </c>
      <c r="C31" t="s">
        <v>99</v>
      </c>
      <c r="D31" t="s">
        <v>122</v>
      </c>
      <c r="E31" t="s">
        <v>386</v>
      </c>
      <c r="F31" t="s">
        <v>335</v>
      </c>
      <c r="G31" t="s">
        <v>373</v>
      </c>
      <c r="H31" t="s">
        <v>149</v>
      </c>
      <c r="I31" t="s">
        <v>352</v>
      </c>
      <c r="J31" s="65">
        <v>5.72</v>
      </c>
      <c r="K31" t="s">
        <v>101</v>
      </c>
      <c r="L31" s="66">
        <v>1.9599999999999999E-2</v>
      </c>
      <c r="M31" s="66">
        <v>-3.2000000000000002E-3</v>
      </c>
      <c r="N31" s="65">
        <v>170926</v>
      </c>
      <c r="O31" s="65">
        <v>118.05</v>
      </c>
      <c r="P31" s="65">
        <v>0</v>
      </c>
      <c r="Q31" s="65">
        <v>201.778143</v>
      </c>
      <c r="R31" s="66">
        <v>2.0000000000000001E-4</v>
      </c>
      <c r="S31" s="66">
        <v>1.6999999999999999E-3</v>
      </c>
      <c r="T31" s="66">
        <v>1E-4</v>
      </c>
    </row>
    <row r="32" spans="1:20">
      <c r="A32" t="s">
        <v>387</v>
      </c>
      <c r="B32" t="s">
        <v>388</v>
      </c>
      <c r="C32" t="s">
        <v>99</v>
      </c>
      <c r="D32" t="s">
        <v>122</v>
      </c>
      <c r="E32" t="s">
        <v>318</v>
      </c>
      <c r="F32" t="s">
        <v>309</v>
      </c>
      <c r="G32" t="s">
        <v>373</v>
      </c>
      <c r="H32" t="s">
        <v>149</v>
      </c>
      <c r="I32" t="s">
        <v>389</v>
      </c>
      <c r="J32" s="65">
        <v>1.57</v>
      </c>
      <c r="K32" t="s">
        <v>101</v>
      </c>
      <c r="L32" s="66">
        <v>1.4200000000000001E-2</v>
      </c>
      <c r="M32" s="66">
        <v>-4.4000000000000003E-3</v>
      </c>
      <c r="N32" s="65">
        <v>163</v>
      </c>
      <c r="O32" s="65">
        <v>5355445</v>
      </c>
      <c r="P32" s="65">
        <v>0</v>
      </c>
      <c r="Q32" s="65">
        <v>8729.3753500000003</v>
      </c>
      <c r="R32" s="66">
        <v>0</v>
      </c>
      <c r="S32" s="66">
        <v>7.2400000000000006E-2</v>
      </c>
      <c r="T32" s="66">
        <v>4.5999999999999999E-3</v>
      </c>
    </row>
    <row r="33" spans="1:20">
      <c r="A33" t="s">
        <v>390</v>
      </c>
      <c r="B33" t="s">
        <v>391</v>
      </c>
      <c r="C33" t="s">
        <v>99</v>
      </c>
      <c r="D33" t="s">
        <v>122</v>
      </c>
      <c r="E33" t="s">
        <v>392</v>
      </c>
      <c r="F33" t="s">
        <v>330</v>
      </c>
      <c r="G33" t="s">
        <v>365</v>
      </c>
      <c r="H33" t="s">
        <v>208</v>
      </c>
      <c r="I33" t="s">
        <v>310</v>
      </c>
      <c r="J33" s="65">
        <v>4.68</v>
      </c>
      <c r="K33" t="s">
        <v>101</v>
      </c>
      <c r="L33" s="66">
        <v>1.23E-2</v>
      </c>
      <c r="M33" s="66">
        <v>-5.5999999999999999E-3</v>
      </c>
      <c r="N33" s="65">
        <v>2245523.2799999998</v>
      </c>
      <c r="O33" s="65">
        <v>112.07</v>
      </c>
      <c r="P33" s="65">
        <v>0</v>
      </c>
      <c r="Q33" s="65">
        <v>2516.5579398959999</v>
      </c>
      <c r="R33" s="66">
        <v>1.4E-3</v>
      </c>
      <c r="S33" s="66">
        <v>2.0899999999999998E-2</v>
      </c>
      <c r="T33" s="66">
        <v>1.2999999999999999E-3</v>
      </c>
    </row>
    <row r="34" spans="1:20">
      <c r="A34" t="s">
        <v>393</v>
      </c>
      <c r="B34" t="s">
        <v>394</v>
      </c>
      <c r="C34" t="s">
        <v>99</v>
      </c>
      <c r="D34" t="s">
        <v>122</v>
      </c>
      <c r="E34" t="s">
        <v>395</v>
      </c>
      <c r="F34" t="s">
        <v>335</v>
      </c>
      <c r="G34" t="s">
        <v>396</v>
      </c>
      <c r="H34" t="s">
        <v>208</v>
      </c>
      <c r="I34" t="s">
        <v>397</v>
      </c>
      <c r="J34" s="65">
        <v>6.44</v>
      </c>
      <c r="K34" t="s">
        <v>101</v>
      </c>
      <c r="L34" s="66">
        <v>8.3999999999999995E-3</v>
      </c>
      <c r="M34" s="66">
        <v>1.6000000000000001E-3</v>
      </c>
      <c r="N34" s="65">
        <v>2609440</v>
      </c>
      <c r="O34" s="65">
        <v>106.59</v>
      </c>
      <c r="P34" s="65">
        <v>0</v>
      </c>
      <c r="Q34" s="65">
        <v>2781.4020959999998</v>
      </c>
      <c r="R34" s="66">
        <v>3.5999999999999999E-3</v>
      </c>
      <c r="S34" s="66">
        <v>2.3099999999999999E-2</v>
      </c>
      <c r="T34" s="66">
        <v>1.5E-3</v>
      </c>
    </row>
    <row r="35" spans="1:20">
      <c r="A35" t="s">
        <v>398</v>
      </c>
      <c r="B35" t="s">
        <v>399</v>
      </c>
      <c r="C35" t="s">
        <v>99</v>
      </c>
      <c r="D35" t="s">
        <v>122</v>
      </c>
      <c r="E35" t="s">
        <v>400</v>
      </c>
      <c r="F35" t="s">
        <v>335</v>
      </c>
      <c r="G35" t="s">
        <v>396</v>
      </c>
      <c r="H35" t="s">
        <v>208</v>
      </c>
      <c r="I35" t="s">
        <v>401</v>
      </c>
      <c r="J35" s="65">
        <v>2.97</v>
      </c>
      <c r="K35" t="s">
        <v>101</v>
      </c>
      <c r="L35" s="66">
        <v>2.1499999999999998E-2</v>
      </c>
      <c r="M35" s="66">
        <v>-2E-3</v>
      </c>
      <c r="N35" s="65">
        <v>3291662</v>
      </c>
      <c r="O35" s="65">
        <v>111.78</v>
      </c>
      <c r="P35" s="65">
        <v>0</v>
      </c>
      <c r="Q35" s="65">
        <v>3679.4197835999998</v>
      </c>
      <c r="R35" s="66">
        <v>1.5E-3</v>
      </c>
      <c r="S35" s="66">
        <v>3.0499999999999999E-2</v>
      </c>
      <c r="T35" s="66">
        <v>2E-3</v>
      </c>
    </row>
    <row r="36" spans="1:20">
      <c r="A36" t="s">
        <v>402</v>
      </c>
      <c r="B36" t="s">
        <v>403</v>
      </c>
      <c r="C36" t="s">
        <v>99</v>
      </c>
      <c r="D36" t="s">
        <v>122</v>
      </c>
      <c r="E36" t="s">
        <v>404</v>
      </c>
      <c r="F36" t="s">
        <v>378</v>
      </c>
      <c r="G36" t="s">
        <v>405</v>
      </c>
      <c r="H36" t="s">
        <v>149</v>
      </c>
      <c r="I36" t="s">
        <v>310</v>
      </c>
      <c r="J36" s="65">
        <v>2.1800000000000002</v>
      </c>
      <c r="K36" t="s">
        <v>101</v>
      </c>
      <c r="L36" s="66">
        <v>4.65E-2</v>
      </c>
      <c r="M36" s="66">
        <v>-8.3999999999999995E-3</v>
      </c>
      <c r="N36" s="65">
        <v>1878660.8</v>
      </c>
      <c r="O36" s="65">
        <v>116.77</v>
      </c>
      <c r="P36" s="65">
        <v>0</v>
      </c>
      <c r="Q36" s="65">
        <v>2193.71221616</v>
      </c>
      <c r="R36" s="66">
        <v>3.3E-3</v>
      </c>
      <c r="S36" s="66">
        <v>1.8200000000000001E-2</v>
      </c>
      <c r="T36" s="66">
        <v>1.1999999999999999E-3</v>
      </c>
    </row>
    <row r="37" spans="1:20">
      <c r="A37" t="s">
        <v>406</v>
      </c>
      <c r="B37" t="s">
        <v>407</v>
      </c>
      <c r="C37" t="s">
        <v>99</v>
      </c>
      <c r="D37" t="s">
        <v>122</v>
      </c>
      <c r="E37" t="s">
        <v>408</v>
      </c>
      <c r="F37" t="s">
        <v>378</v>
      </c>
      <c r="G37" t="s">
        <v>405</v>
      </c>
      <c r="H37" t="s">
        <v>149</v>
      </c>
      <c r="I37" t="s">
        <v>310</v>
      </c>
      <c r="J37" s="65">
        <v>1.07</v>
      </c>
      <c r="K37" t="s">
        <v>101</v>
      </c>
      <c r="L37" s="66">
        <v>3.6999999999999998E-2</v>
      </c>
      <c r="M37" s="66">
        <v>-7.6E-3</v>
      </c>
      <c r="N37" s="65">
        <v>1667311.08</v>
      </c>
      <c r="O37" s="65">
        <v>109.1</v>
      </c>
      <c r="P37" s="65">
        <v>0</v>
      </c>
      <c r="Q37" s="65">
        <v>1819.03638828</v>
      </c>
      <c r="R37" s="66">
        <v>3.3E-3</v>
      </c>
      <c r="S37" s="66">
        <v>1.5100000000000001E-2</v>
      </c>
      <c r="T37" s="66">
        <v>1E-3</v>
      </c>
    </row>
    <row r="38" spans="1:20">
      <c r="A38" t="s">
        <v>409</v>
      </c>
      <c r="B38" t="s">
        <v>410</v>
      </c>
      <c r="C38" t="s">
        <v>99</v>
      </c>
      <c r="D38" t="s">
        <v>122</v>
      </c>
      <c r="E38" t="s">
        <v>411</v>
      </c>
      <c r="F38" t="s">
        <v>335</v>
      </c>
      <c r="G38" t="s">
        <v>412</v>
      </c>
      <c r="H38" t="s">
        <v>208</v>
      </c>
      <c r="I38" t="s">
        <v>413</v>
      </c>
      <c r="J38" s="65">
        <v>3.06</v>
      </c>
      <c r="K38" t="s">
        <v>101</v>
      </c>
      <c r="L38" s="66">
        <v>3.0599999999999999E-2</v>
      </c>
      <c r="M38" s="66">
        <v>-8.3999999999999995E-3</v>
      </c>
      <c r="N38" s="65">
        <v>444938.13</v>
      </c>
      <c r="O38" s="65">
        <v>116.72</v>
      </c>
      <c r="P38" s="65">
        <v>0</v>
      </c>
      <c r="Q38" s="65">
        <v>519.33178533600005</v>
      </c>
      <c r="R38" s="66">
        <v>1E-3</v>
      </c>
      <c r="S38" s="66">
        <v>4.3E-3</v>
      </c>
      <c r="T38" s="66">
        <v>2.9999999999999997E-4</v>
      </c>
    </row>
    <row r="39" spans="1:20">
      <c r="A39" t="s">
        <v>414</v>
      </c>
      <c r="B39" t="s">
        <v>415</v>
      </c>
      <c r="C39" t="s">
        <v>99</v>
      </c>
      <c r="D39" t="s">
        <v>122</v>
      </c>
      <c r="E39" t="s">
        <v>416</v>
      </c>
      <c r="F39" t="s">
        <v>335</v>
      </c>
      <c r="G39" t="s">
        <v>417</v>
      </c>
      <c r="H39" t="s">
        <v>208</v>
      </c>
      <c r="I39" t="s">
        <v>418</v>
      </c>
      <c r="J39" s="65">
        <v>4.63</v>
      </c>
      <c r="K39" t="s">
        <v>101</v>
      </c>
      <c r="L39" s="66">
        <v>3.3000000000000002E-2</v>
      </c>
      <c r="M39" s="66">
        <v>1.1599999999999999E-2</v>
      </c>
      <c r="N39" s="65">
        <v>2185000</v>
      </c>
      <c r="O39" s="65">
        <v>113.34</v>
      </c>
      <c r="P39" s="65">
        <v>0</v>
      </c>
      <c r="Q39" s="65">
        <v>2476.4789999999998</v>
      </c>
      <c r="R39" s="66">
        <v>4.3E-3</v>
      </c>
      <c r="S39" s="66">
        <v>2.06E-2</v>
      </c>
      <c r="T39" s="66">
        <v>1.2999999999999999E-3</v>
      </c>
    </row>
    <row r="40" spans="1:20">
      <c r="A40" s="67" t="s">
        <v>267</v>
      </c>
      <c r="B40" s="14"/>
      <c r="C40" s="14"/>
      <c r="D40" s="14"/>
      <c r="E40" s="14"/>
      <c r="J40" s="69">
        <v>4.1399999999999997</v>
      </c>
      <c r="M40" s="68">
        <v>1.89E-2</v>
      </c>
      <c r="N40" s="69">
        <v>34153204.079999998</v>
      </c>
      <c r="P40" s="69">
        <v>0</v>
      </c>
      <c r="Q40" s="69">
        <v>35295.581095893001</v>
      </c>
      <c r="S40" s="68">
        <v>0.29289999999999999</v>
      </c>
      <c r="T40" s="68">
        <v>1.8800000000000001E-2</v>
      </c>
    </row>
    <row r="41" spans="1:20">
      <c r="A41" t="s">
        <v>419</v>
      </c>
      <c r="B41" t="s">
        <v>420</v>
      </c>
      <c r="C41" t="s">
        <v>99</v>
      </c>
      <c r="D41" t="s">
        <v>122</v>
      </c>
      <c r="E41" t="s">
        <v>421</v>
      </c>
      <c r="F41" t="s">
        <v>422</v>
      </c>
      <c r="G41" t="s">
        <v>423</v>
      </c>
      <c r="H41" t="s">
        <v>149</v>
      </c>
      <c r="I41" t="s">
        <v>383</v>
      </c>
      <c r="J41" s="65">
        <v>1.4</v>
      </c>
      <c r="K41" t="s">
        <v>101</v>
      </c>
      <c r="L41" s="66">
        <v>1.49E-2</v>
      </c>
      <c r="M41" s="66">
        <v>4.4999999999999997E-3</v>
      </c>
      <c r="N41" s="65">
        <v>46112.98</v>
      </c>
      <c r="O41" s="65">
        <v>101.96</v>
      </c>
      <c r="P41" s="65">
        <v>0</v>
      </c>
      <c r="Q41" s="65">
        <v>47.016794408000003</v>
      </c>
      <c r="R41" s="66">
        <v>1E-4</v>
      </c>
      <c r="S41" s="66">
        <v>4.0000000000000002E-4</v>
      </c>
      <c r="T41" s="66">
        <v>0</v>
      </c>
    </row>
    <row r="42" spans="1:20">
      <c r="A42" t="s">
        <v>424</v>
      </c>
      <c r="B42" t="s">
        <v>425</v>
      </c>
      <c r="C42" t="s">
        <v>99</v>
      </c>
      <c r="D42" t="s">
        <v>122</v>
      </c>
      <c r="E42" t="s">
        <v>426</v>
      </c>
      <c r="F42" t="s">
        <v>364</v>
      </c>
      <c r="G42" t="s">
        <v>347</v>
      </c>
      <c r="H42" t="s">
        <v>208</v>
      </c>
      <c r="I42" t="s">
        <v>427</v>
      </c>
      <c r="J42" s="65">
        <v>1.49</v>
      </c>
      <c r="K42" t="s">
        <v>101</v>
      </c>
      <c r="L42" s="66">
        <v>2.4500000000000001E-2</v>
      </c>
      <c r="M42" s="66">
        <v>3.5999999999999999E-3</v>
      </c>
      <c r="N42" s="65">
        <v>1762500</v>
      </c>
      <c r="O42" s="65">
        <v>103.12</v>
      </c>
      <c r="P42" s="65">
        <v>0</v>
      </c>
      <c r="Q42" s="65">
        <v>1817.49</v>
      </c>
      <c r="R42" s="66">
        <v>1.5E-3</v>
      </c>
      <c r="S42" s="66">
        <v>1.5100000000000001E-2</v>
      </c>
      <c r="T42" s="66">
        <v>1E-3</v>
      </c>
    </row>
    <row r="43" spans="1:20">
      <c r="A43" t="s">
        <v>428</v>
      </c>
      <c r="B43" t="s">
        <v>429</v>
      </c>
      <c r="C43" t="s">
        <v>99</v>
      </c>
      <c r="D43" t="s">
        <v>122</v>
      </c>
      <c r="E43" t="s">
        <v>430</v>
      </c>
      <c r="F43" t="s">
        <v>378</v>
      </c>
      <c r="G43" t="s">
        <v>423</v>
      </c>
      <c r="H43" t="s">
        <v>149</v>
      </c>
      <c r="I43" t="s">
        <v>413</v>
      </c>
      <c r="J43" s="65">
        <v>6</v>
      </c>
      <c r="K43" t="s">
        <v>101</v>
      </c>
      <c r="L43" s="66">
        <v>3.6900000000000002E-2</v>
      </c>
      <c r="M43" s="66">
        <v>2.0199999999999999E-2</v>
      </c>
      <c r="N43" s="65">
        <v>1760051.04</v>
      </c>
      <c r="O43" s="65">
        <v>111</v>
      </c>
      <c r="P43" s="65">
        <v>0</v>
      </c>
      <c r="Q43" s="65">
        <v>1953.6566544</v>
      </c>
      <c r="R43" s="66">
        <v>5.7000000000000002E-3</v>
      </c>
      <c r="S43" s="66">
        <v>1.6199999999999999E-2</v>
      </c>
      <c r="T43" s="66">
        <v>1E-3</v>
      </c>
    </row>
    <row r="44" spans="1:20">
      <c r="A44" t="s">
        <v>431</v>
      </c>
      <c r="B44" t="s">
        <v>432</v>
      </c>
      <c r="C44" t="s">
        <v>99</v>
      </c>
      <c r="D44" t="s">
        <v>122</v>
      </c>
      <c r="E44" t="s">
        <v>433</v>
      </c>
      <c r="F44" t="s">
        <v>131</v>
      </c>
      <c r="G44" t="s">
        <v>365</v>
      </c>
      <c r="H44" t="s">
        <v>208</v>
      </c>
      <c r="I44" t="s">
        <v>434</v>
      </c>
      <c r="J44" s="65">
        <v>2.83</v>
      </c>
      <c r="K44" t="s">
        <v>101</v>
      </c>
      <c r="L44" s="66">
        <v>3.6499999999999998E-2</v>
      </c>
      <c r="M44" s="66">
        <v>8.9999999999999993E-3</v>
      </c>
      <c r="N44" s="65">
        <v>43792</v>
      </c>
      <c r="O44" s="65">
        <v>109.23</v>
      </c>
      <c r="P44" s="65">
        <v>0</v>
      </c>
      <c r="Q44" s="65">
        <v>47.834001600000001</v>
      </c>
      <c r="R44" s="66">
        <v>0</v>
      </c>
      <c r="S44" s="66">
        <v>4.0000000000000002E-4</v>
      </c>
      <c r="T44" s="66">
        <v>0</v>
      </c>
    </row>
    <row r="45" spans="1:20">
      <c r="A45" t="s">
        <v>435</v>
      </c>
      <c r="B45" t="s">
        <v>436</v>
      </c>
      <c r="C45" t="s">
        <v>99</v>
      </c>
      <c r="D45" t="s">
        <v>122</v>
      </c>
      <c r="E45" t="s">
        <v>437</v>
      </c>
      <c r="F45" t="s">
        <v>438</v>
      </c>
      <c r="G45" t="s">
        <v>365</v>
      </c>
      <c r="H45" t="s">
        <v>208</v>
      </c>
      <c r="I45" t="s">
        <v>252</v>
      </c>
      <c r="J45" s="65">
        <v>2.7</v>
      </c>
      <c r="K45" t="s">
        <v>101</v>
      </c>
      <c r="L45" s="66">
        <v>3.9199999999999999E-2</v>
      </c>
      <c r="M45" s="66">
        <v>9.1000000000000004E-3</v>
      </c>
      <c r="N45" s="65">
        <v>2364993</v>
      </c>
      <c r="O45" s="65">
        <v>109.01</v>
      </c>
      <c r="P45" s="65">
        <v>0</v>
      </c>
      <c r="Q45" s="65">
        <v>2578.0788693</v>
      </c>
      <c r="R45" s="66">
        <v>2.5000000000000001E-3</v>
      </c>
      <c r="S45" s="66">
        <v>2.1399999999999999E-2</v>
      </c>
      <c r="T45" s="66">
        <v>1.4E-3</v>
      </c>
    </row>
    <row r="46" spans="1:20">
      <c r="A46" t="s">
        <v>439</v>
      </c>
      <c r="B46" t="s">
        <v>440</v>
      </c>
      <c r="C46" t="s">
        <v>99</v>
      </c>
      <c r="D46" t="s">
        <v>122</v>
      </c>
      <c r="E46" t="s">
        <v>441</v>
      </c>
      <c r="F46" t="s">
        <v>442</v>
      </c>
      <c r="G46" t="s">
        <v>443</v>
      </c>
      <c r="H46" t="s">
        <v>149</v>
      </c>
      <c r="I46" t="s">
        <v>444</v>
      </c>
      <c r="J46" s="65">
        <v>2.2999999999999998</v>
      </c>
      <c r="K46" t="s">
        <v>101</v>
      </c>
      <c r="L46" s="66">
        <v>4.1700000000000001E-2</v>
      </c>
      <c r="M46" s="66">
        <v>1.2999999999999999E-2</v>
      </c>
      <c r="N46" s="65">
        <v>2378249</v>
      </c>
      <c r="O46" s="65">
        <v>107.8</v>
      </c>
      <c r="P46" s="65">
        <v>0</v>
      </c>
      <c r="Q46" s="65">
        <v>2563.752422</v>
      </c>
      <c r="R46" s="66">
        <v>6.7999999999999996E-3</v>
      </c>
      <c r="S46" s="66">
        <v>2.1299999999999999E-2</v>
      </c>
      <c r="T46" s="66">
        <v>1.4E-3</v>
      </c>
    </row>
    <row r="47" spans="1:20">
      <c r="A47" t="s">
        <v>445</v>
      </c>
      <c r="B47" t="s">
        <v>446</v>
      </c>
      <c r="C47" t="s">
        <v>99</v>
      </c>
      <c r="D47" t="s">
        <v>122</v>
      </c>
      <c r="E47" t="s">
        <v>441</v>
      </c>
      <c r="F47" t="s">
        <v>442</v>
      </c>
      <c r="G47" t="s">
        <v>443</v>
      </c>
      <c r="H47" t="s">
        <v>149</v>
      </c>
      <c r="I47" t="s">
        <v>447</v>
      </c>
      <c r="J47" s="65">
        <v>4.24</v>
      </c>
      <c r="K47" t="s">
        <v>101</v>
      </c>
      <c r="L47" s="66">
        <v>2.58E-2</v>
      </c>
      <c r="M47" s="66">
        <v>1.5900000000000001E-2</v>
      </c>
      <c r="N47" s="65">
        <v>2256307</v>
      </c>
      <c r="O47" s="65">
        <v>104.87</v>
      </c>
      <c r="P47" s="65">
        <v>0</v>
      </c>
      <c r="Q47" s="65">
        <v>2366.1891509000002</v>
      </c>
      <c r="R47" s="66">
        <v>1.0699999999999999E-2</v>
      </c>
      <c r="S47" s="66">
        <v>1.9599999999999999E-2</v>
      </c>
      <c r="T47" s="66">
        <v>1.2999999999999999E-3</v>
      </c>
    </row>
    <row r="48" spans="1:20">
      <c r="A48" t="s">
        <v>448</v>
      </c>
      <c r="B48" t="s">
        <v>449</v>
      </c>
      <c r="C48" t="s">
        <v>99</v>
      </c>
      <c r="D48" t="s">
        <v>122</v>
      </c>
      <c r="E48" t="s">
        <v>450</v>
      </c>
      <c r="F48" t="s">
        <v>131</v>
      </c>
      <c r="G48" t="s">
        <v>396</v>
      </c>
      <c r="H48" t="s">
        <v>208</v>
      </c>
      <c r="I48" t="s">
        <v>413</v>
      </c>
      <c r="J48" s="65">
        <v>1.71</v>
      </c>
      <c r="K48" t="s">
        <v>101</v>
      </c>
      <c r="L48" s="66">
        <v>2.1600000000000001E-2</v>
      </c>
      <c r="M48" s="66">
        <v>8.6E-3</v>
      </c>
      <c r="N48" s="65">
        <v>250681.82</v>
      </c>
      <c r="O48" s="65">
        <v>102.81</v>
      </c>
      <c r="P48" s="65">
        <v>0</v>
      </c>
      <c r="Q48" s="65">
        <v>257.72597914200003</v>
      </c>
      <c r="R48" s="66">
        <v>6.9999999999999999E-4</v>
      </c>
      <c r="S48" s="66">
        <v>2.0999999999999999E-3</v>
      </c>
      <c r="T48" s="66">
        <v>1E-4</v>
      </c>
    </row>
    <row r="49" spans="1:20">
      <c r="A49" t="s">
        <v>451</v>
      </c>
      <c r="B49" t="s">
        <v>452</v>
      </c>
      <c r="C49" t="s">
        <v>99</v>
      </c>
      <c r="D49" t="s">
        <v>122</v>
      </c>
      <c r="E49" t="s">
        <v>453</v>
      </c>
      <c r="F49" t="s">
        <v>454</v>
      </c>
      <c r="G49" t="s">
        <v>443</v>
      </c>
      <c r="H49" t="s">
        <v>149</v>
      </c>
      <c r="I49" t="s">
        <v>455</v>
      </c>
      <c r="J49" s="65">
        <v>2.6</v>
      </c>
      <c r="K49" t="s">
        <v>101</v>
      </c>
      <c r="L49" s="66">
        <v>2.75E-2</v>
      </c>
      <c r="M49" s="66">
        <v>1.15E-2</v>
      </c>
      <c r="N49" s="65">
        <v>822083.6</v>
      </c>
      <c r="O49" s="65">
        <v>104.41</v>
      </c>
      <c r="P49" s="65">
        <v>0</v>
      </c>
      <c r="Q49" s="65">
        <v>858.33748676000005</v>
      </c>
      <c r="R49" s="66">
        <v>2.5999999999999999E-3</v>
      </c>
      <c r="S49" s="66">
        <v>7.1000000000000004E-3</v>
      </c>
      <c r="T49" s="66">
        <v>5.0000000000000001E-4</v>
      </c>
    </row>
    <row r="50" spans="1:20">
      <c r="A50" t="s">
        <v>456</v>
      </c>
      <c r="B50" t="s">
        <v>457</v>
      </c>
      <c r="C50" t="s">
        <v>99</v>
      </c>
      <c r="D50" t="s">
        <v>122</v>
      </c>
      <c r="E50" t="s">
        <v>458</v>
      </c>
      <c r="F50" t="s">
        <v>459</v>
      </c>
      <c r="G50" t="s">
        <v>396</v>
      </c>
      <c r="H50" t="s">
        <v>208</v>
      </c>
      <c r="I50" t="s">
        <v>460</v>
      </c>
      <c r="J50" s="65">
        <v>7.63</v>
      </c>
      <c r="K50" t="s">
        <v>101</v>
      </c>
      <c r="L50" s="66">
        <v>2.3400000000000001E-2</v>
      </c>
      <c r="M50" s="66">
        <v>2.47E-2</v>
      </c>
      <c r="N50" s="65">
        <v>409912</v>
      </c>
      <c r="O50" s="65">
        <v>99.64</v>
      </c>
      <c r="P50" s="65">
        <v>0</v>
      </c>
      <c r="Q50" s="65">
        <v>408.43631679999999</v>
      </c>
      <c r="R50" s="66">
        <v>1.1999999999999999E-3</v>
      </c>
      <c r="S50" s="66">
        <v>3.3999999999999998E-3</v>
      </c>
      <c r="T50" s="66">
        <v>2.0000000000000001E-4</v>
      </c>
    </row>
    <row r="51" spans="1:20">
      <c r="A51" t="s">
        <v>461</v>
      </c>
      <c r="B51" t="s">
        <v>462</v>
      </c>
      <c r="C51" t="s">
        <v>99</v>
      </c>
      <c r="D51" t="s">
        <v>122</v>
      </c>
      <c r="E51" t="s">
        <v>463</v>
      </c>
      <c r="F51" t="s">
        <v>442</v>
      </c>
      <c r="G51" t="s">
        <v>405</v>
      </c>
      <c r="H51" t="s">
        <v>149</v>
      </c>
      <c r="I51" t="s">
        <v>464</v>
      </c>
      <c r="J51" s="65">
        <v>3.16</v>
      </c>
      <c r="K51" t="s">
        <v>101</v>
      </c>
      <c r="L51" s="66">
        <v>2.9499999999999998E-2</v>
      </c>
      <c r="M51" s="66">
        <v>1.49E-2</v>
      </c>
      <c r="N51" s="65">
        <v>595914.1</v>
      </c>
      <c r="O51" s="65">
        <v>105.43</v>
      </c>
      <c r="P51" s="65">
        <v>0</v>
      </c>
      <c r="Q51" s="65">
        <v>628.27223562999995</v>
      </c>
      <c r="R51" s="66">
        <v>2E-3</v>
      </c>
      <c r="S51" s="66">
        <v>5.1999999999999998E-3</v>
      </c>
      <c r="T51" s="66">
        <v>2.9999999999999997E-4</v>
      </c>
    </row>
    <row r="52" spans="1:20">
      <c r="A52" t="s">
        <v>465</v>
      </c>
      <c r="B52" t="s">
        <v>466</v>
      </c>
      <c r="C52" t="s">
        <v>99</v>
      </c>
      <c r="D52" t="s">
        <v>122</v>
      </c>
      <c r="E52" t="s">
        <v>467</v>
      </c>
      <c r="F52" t="s">
        <v>468</v>
      </c>
      <c r="G52" t="s">
        <v>412</v>
      </c>
      <c r="H52" t="s">
        <v>208</v>
      </c>
      <c r="I52" t="s">
        <v>469</v>
      </c>
      <c r="J52" s="65">
        <v>4.3600000000000003</v>
      </c>
      <c r="K52" t="s">
        <v>101</v>
      </c>
      <c r="L52" s="66">
        <v>2.0500000000000001E-2</v>
      </c>
      <c r="M52" s="66">
        <v>1.5699999999999999E-2</v>
      </c>
      <c r="N52" s="65">
        <v>2546028</v>
      </c>
      <c r="O52" s="65">
        <v>102.43</v>
      </c>
      <c r="P52" s="65">
        <v>0</v>
      </c>
      <c r="Q52" s="65">
        <v>2607.8964804000002</v>
      </c>
      <c r="R52" s="66">
        <v>6.0000000000000001E-3</v>
      </c>
      <c r="S52" s="66">
        <v>2.1600000000000001E-2</v>
      </c>
      <c r="T52" s="66">
        <v>1.4E-3</v>
      </c>
    </row>
    <row r="53" spans="1:20">
      <c r="A53" t="s">
        <v>470</v>
      </c>
      <c r="B53" t="s">
        <v>471</v>
      </c>
      <c r="C53" t="s">
        <v>99</v>
      </c>
      <c r="D53" t="s">
        <v>122</v>
      </c>
      <c r="E53" t="s">
        <v>472</v>
      </c>
      <c r="F53" t="s">
        <v>442</v>
      </c>
      <c r="G53" t="s">
        <v>412</v>
      </c>
      <c r="H53" t="s">
        <v>208</v>
      </c>
      <c r="I53" t="s">
        <v>473</v>
      </c>
      <c r="J53" s="65">
        <v>2.31</v>
      </c>
      <c r="K53" t="s">
        <v>101</v>
      </c>
      <c r="L53" s="66">
        <v>3.4200000000000001E-2</v>
      </c>
      <c r="M53" s="66">
        <v>1.24E-2</v>
      </c>
      <c r="N53" s="65">
        <v>2372400</v>
      </c>
      <c r="O53" s="65">
        <v>105.69</v>
      </c>
      <c r="P53" s="65">
        <v>0</v>
      </c>
      <c r="Q53" s="65">
        <v>2507.3895600000001</v>
      </c>
      <c r="R53" s="66">
        <v>7.1000000000000004E-3</v>
      </c>
      <c r="S53" s="66">
        <v>2.0799999999999999E-2</v>
      </c>
      <c r="T53" s="66">
        <v>1.2999999999999999E-3</v>
      </c>
    </row>
    <row r="54" spans="1:20">
      <c r="A54" t="s">
        <v>474</v>
      </c>
      <c r="B54" t="s">
        <v>475</v>
      </c>
      <c r="C54" t="s">
        <v>99</v>
      </c>
      <c r="D54" t="s">
        <v>122</v>
      </c>
      <c r="E54" t="s">
        <v>476</v>
      </c>
      <c r="F54" t="s">
        <v>442</v>
      </c>
      <c r="G54" t="s">
        <v>412</v>
      </c>
      <c r="H54" t="s">
        <v>208</v>
      </c>
      <c r="I54" t="s">
        <v>444</v>
      </c>
      <c r="J54" s="65">
        <v>2.02</v>
      </c>
      <c r="K54" t="s">
        <v>101</v>
      </c>
      <c r="L54" s="66">
        <v>4.2000000000000003E-2</v>
      </c>
      <c r="M54" s="66">
        <v>1.41E-2</v>
      </c>
      <c r="N54" s="65">
        <v>267662</v>
      </c>
      <c r="O54" s="65">
        <v>107.4</v>
      </c>
      <c r="P54" s="65">
        <v>0</v>
      </c>
      <c r="Q54" s="65">
        <v>287.46898800000002</v>
      </c>
      <c r="R54" s="66">
        <v>5.9999999999999995E-4</v>
      </c>
      <c r="S54" s="66">
        <v>2.3999999999999998E-3</v>
      </c>
      <c r="T54" s="66">
        <v>2.0000000000000001E-4</v>
      </c>
    </row>
    <row r="55" spans="1:20">
      <c r="A55" t="s">
        <v>477</v>
      </c>
      <c r="B55" t="s">
        <v>478</v>
      </c>
      <c r="C55" t="s">
        <v>99</v>
      </c>
      <c r="D55" t="s">
        <v>122</v>
      </c>
      <c r="E55" t="s">
        <v>476</v>
      </c>
      <c r="F55" t="s">
        <v>442</v>
      </c>
      <c r="G55" t="s">
        <v>412</v>
      </c>
      <c r="H55" t="s">
        <v>208</v>
      </c>
      <c r="I55" t="s">
        <v>479</v>
      </c>
      <c r="J55" s="65">
        <v>3.55</v>
      </c>
      <c r="K55" t="s">
        <v>101</v>
      </c>
      <c r="L55" s="66">
        <v>4.2999999999999997E-2</v>
      </c>
      <c r="M55" s="66">
        <v>1.61E-2</v>
      </c>
      <c r="N55" s="65">
        <v>1674276.67</v>
      </c>
      <c r="O55" s="65">
        <v>110.66</v>
      </c>
      <c r="P55" s="65">
        <v>0</v>
      </c>
      <c r="Q55" s="65">
        <v>1852.754563022</v>
      </c>
      <c r="R55" s="66">
        <v>1.5E-3</v>
      </c>
      <c r="S55" s="66">
        <v>1.54E-2</v>
      </c>
      <c r="T55" s="66">
        <v>1E-3</v>
      </c>
    </row>
    <row r="56" spans="1:20">
      <c r="A56" t="s">
        <v>480</v>
      </c>
      <c r="B56" t="s">
        <v>481</v>
      </c>
      <c r="C56" t="s">
        <v>99</v>
      </c>
      <c r="D56" t="s">
        <v>122</v>
      </c>
      <c r="E56" t="s">
        <v>482</v>
      </c>
      <c r="F56" t="s">
        <v>483</v>
      </c>
      <c r="G56" t="s">
        <v>412</v>
      </c>
      <c r="H56" t="s">
        <v>208</v>
      </c>
      <c r="I56" t="s">
        <v>484</v>
      </c>
      <c r="J56" s="65">
        <v>6.28</v>
      </c>
      <c r="K56" t="s">
        <v>101</v>
      </c>
      <c r="L56" s="66">
        <v>2.7400000000000001E-2</v>
      </c>
      <c r="M56" s="66">
        <v>2.5100000000000001E-2</v>
      </c>
      <c r="N56" s="65">
        <v>2196553</v>
      </c>
      <c r="O56" s="65">
        <v>102.75</v>
      </c>
      <c r="P56" s="65">
        <v>0</v>
      </c>
      <c r="Q56" s="65">
        <v>2256.9582074999998</v>
      </c>
      <c r="R56" s="66">
        <v>2.8999999999999998E-3</v>
      </c>
      <c r="S56" s="66">
        <v>1.8700000000000001E-2</v>
      </c>
      <c r="T56" s="66">
        <v>1.1999999999999999E-3</v>
      </c>
    </row>
    <row r="57" spans="1:20">
      <c r="A57" t="s">
        <v>485</v>
      </c>
      <c r="B57" t="s">
        <v>486</v>
      </c>
      <c r="C57" t="s">
        <v>99</v>
      </c>
      <c r="D57" t="s">
        <v>122</v>
      </c>
      <c r="E57" t="s">
        <v>482</v>
      </c>
      <c r="F57" t="s">
        <v>483</v>
      </c>
      <c r="G57" t="s">
        <v>412</v>
      </c>
      <c r="H57" t="s">
        <v>208</v>
      </c>
      <c r="I57" t="s">
        <v>479</v>
      </c>
      <c r="J57" s="65">
        <v>4.24</v>
      </c>
      <c r="K57" t="s">
        <v>101</v>
      </c>
      <c r="L57" s="66">
        <v>2.1999999999999999E-2</v>
      </c>
      <c r="M57" s="66">
        <v>1.9099999999999999E-2</v>
      </c>
      <c r="N57" s="65">
        <v>311982</v>
      </c>
      <c r="O57" s="65">
        <v>101.83</v>
      </c>
      <c r="P57" s="65">
        <v>0</v>
      </c>
      <c r="Q57" s="65">
        <v>317.6912706</v>
      </c>
      <c r="R57" s="66">
        <v>2.0000000000000001E-4</v>
      </c>
      <c r="S57" s="66">
        <v>2.5999999999999999E-3</v>
      </c>
      <c r="T57" s="66">
        <v>2.0000000000000001E-4</v>
      </c>
    </row>
    <row r="58" spans="1:20">
      <c r="A58" t="s">
        <v>487</v>
      </c>
      <c r="B58" t="s">
        <v>488</v>
      </c>
      <c r="C58" t="s">
        <v>99</v>
      </c>
      <c r="D58" t="s">
        <v>122</v>
      </c>
      <c r="E58" t="s">
        <v>489</v>
      </c>
      <c r="F58" t="s">
        <v>131</v>
      </c>
      <c r="G58" t="s">
        <v>412</v>
      </c>
      <c r="H58" t="s">
        <v>208</v>
      </c>
      <c r="I58" t="s">
        <v>252</v>
      </c>
      <c r="J58" s="65">
        <v>3.72</v>
      </c>
      <c r="K58" t="s">
        <v>101</v>
      </c>
      <c r="L58" s="66">
        <v>2.5000000000000001E-2</v>
      </c>
      <c r="M58" s="66">
        <v>2.7900000000000001E-2</v>
      </c>
      <c r="N58" s="65">
        <v>1046646</v>
      </c>
      <c r="O58" s="65">
        <v>100.75</v>
      </c>
      <c r="P58" s="65">
        <v>0</v>
      </c>
      <c r="Q58" s="65">
        <v>1054.4958449999999</v>
      </c>
      <c r="R58" s="66">
        <v>8.9999999999999998E-4</v>
      </c>
      <c r="S58" s="66">
        <v>8.8000000000000005E-3</v>
      </c>
      <c r="T58" s="66">
        <v>5.9999999999999995E-4</v>
      </c>
    </row>
    <row r="59" spans="1:20">
      <c r="A59" t="s">
        <v>490</v>
      </c>
      <c r="B59" t="s">
        <v>491</v>
      </c>
      <c r="C59" t="s">
        <v>99</v>
      </c>
      <c r="D59" t="s">
        <v>122</v>
      </c>
      <c r="E59" t="s">
        <v>492</v>
      </c>
      <c r="F59" t="s">
        <v>442</v>
      </c>
      <c r="G59" t="s">
        <v>412</v>
      </c>
      <c r="H59" t="s">
        <v>208</v>
      </c>
      <c r="I59" t="s">
        <v>493</v>
      </c>
      <c r="J59" s="65">
        <v>5.98</v>
      </c>
      <c r="K59" t="s">
        <v>101</v>
      </c>
      <c r="L59" s="66">
        <v>2.8000000000000001E-2</v>
      </c>
      <c r="M59" s="66">
        <v>2.5899999999999999E-2</v>
      </c>
      <c r="N59" s="65">
        <v>2159327</v>
      </c>
      <c r="O59" s="65">
        <v>102.5</v>
      </c>
      <c r="P59" s="65">
        <v>0</v>
      </c>
      <c r="Q59" s="65">
        <v>2213.3101750000001</v>
      </c>
      <c r="R59" s="66">
        <v>4.1999999999999997E-3</v>
      </c>
      <c r="S59" s="66">
        <v>1.84E-2</v>
      </c>
      <c r="T59" s="66">
        <v>1.1999999999999999E-3</v>
      </c>
    </row>
    <row r="60" spans="1:20">
      <c r="A60" t="s">
        <v>494</v>
      </c>
      <c r="B60" t="s">
        <v>495</v>
      </c>
      <c r="C60" t="s">
        <v>99</v>
      </c>
      <c r="D60" t="s">
        <v>122</v>
      </c>
      <c r="E60" t="s">
        <v>496</v>
      </c>
      <c r="F60" t="s">
        <v>330</v>
      </c>
      <c r="G60" t="s">
        <v>417</v>
      </c>
      <c r="H60" t="s">
        <v>208</v>
      </c>
      <c r="I60" t="s">
        <v>374</v>
      </c>
      <c r="J60" s="65">
        <v>5.69</v>
      </c>
      <c r="K60" t="s">
        <v>101</v>
      </c>
      <c r="L60" s="66">
        <v>2.5000000000000001E-2</v>
      </c>
      <c r="M60" s="66">
        <v>2.63E-2</v>
      </c>
      <c r="N60" s="65">
        <v>2432000</v>
      </c>
      <c r="O60" s="65">
        <v>99.47</v>
      </c>
      <c r="P60" s="65">
        <v>0</v>
      </c>
      <c r="Q60" s="65">
        <v>2419.1104</v>
      </c>
      <c r="R60" s="66">
        <v>2.8999999999999998E-3</v>
      </c>
      <c r="S60" s="66">
        <v>2.01E-2</v>
      </c>
      <c r="T60" s="66">
        <v>1.2999999999999999E-3</v>
      </c>
    </row>
    <row r="61" spans="1:20">
      <c r="A61" t="s">
        <v>497</v>
      </c>
      <c r="B61" t="s">
        <v>498</v>
      </c>
      <c r="C61" t="s">
        <v>99</v>
      </c>
      <c r="D61" t="s">
        <v>122</v>
      </c>
      <c r="E61" t="s">
        <v>499</v>
      </c>
      <c r="F61" t="s">
        <v>468</v>
      </c>
      <c r="G61" t="s">
        <v>500</v>
      </c>
      <c r="H61" t="s">
        <v>149</v>
      </c>
      <c r="I61" t="s">
        <v>501</v>
      </c>
      <c r="J61" s="65">
        <v>6.57</v>
      </c>
      <c r="K61" t="s">
        <v>122</v>
      </c>
      <c r="L61" s="66">
        <v>1.4999999999999999E-2</v>
      </c>
      <c r="M61" s="66">
        <v>2.5899999999999999E-2</v>
      </c>
      <c r="N61" s="65">
        <v>2317000</v>
      </c>
      <c r="O61" s="65">
        <v>93.38</v>
      </c>
      <c r="P61" s="65">
        <v>0</v>
      </c>
      <c r="Q61" s="65">
        <v>2163.6145999999999</v>
      </c>
      <c r="R61" s="66">
        <v>6.0000000000000001E-3</v>
      </c>
      <c r="S61" s="66">
        <v>1.7999999999999999E-2</v>
      </c>
      <c r="T61" s="66">
        <v>1.1999999999999999E-3</v>
      </c>
    </row>
    <row r="62" spans="1:20">
      <c r="A62" t="s">
        <v>502</v>
      </c>
      <c r="B62" t="s">
        <v>503</v>
      </c>
      <c r="C62" t="s">
        <v>99</v>
      </c>
      <c r="D62" t="s">
        <v>122</v>
      </c>
      <c r="E62" t="s">
        <v>504</v>
      </c>
      <c r="F62" t="s">
        <v>330</v>
      </c>
      <c r="G62" t="s">
        <v>417</v>
      </c>
      <c r="H62" t="s">
        <v>208</v>
      </c>
      <c r="I62" t="s">
        <v>444</v>
      </c>
      <c r="J62" s="65">
        <v>4.5199999999999996</v>
      </c>
      <c r="K62" t="s">
        <v>101</v>
      </c>
      <c r="L62" s="66">
        <v>2.7E-2</v>
      </c>
      <c r="M62" s="66">
        <v>3.85E-2</v>
      </c>
      <c r="N62" s="65">
        <v>2730853.45</v>
      </c>
      <c r="O62" s="65">
        <v>95.15</v>
      </c>
      <c r="P62" s="65">
        <v>0</v>
      </c>
      <c r="Q62" s="65">
        <v>2598.407057675</v>
      </c>
      <c r="R62" s="66">
        <v>3.3999999999999998E-3</v>
      </c>
      <c r="S62" s="66">
        <v>2.1600000000000001E-2</v>
      </c>
      <c r="T62" s="66">
        <v>1.4E-3</v>
      </c>
    </row>
    <row r="63" spans="1:20">
      <c r="A63" t="s">
        <v>505</v>
      </c>
      <c r="B63" t="s">
        <v>506</v>
      </c>
      <c r="C63" t="s">
        <v>99</v>
      </c>
      <c r="D63" t="s">
        <v>122</v>
      </c>
      <c r="E63" t="s">
        <v>507</v>
      </c>
      <c r="F63" t="s">
        <v>330</v>
      </c>
      <c r="G63" t="s">
        <v>500</v>
      </c>
      <c r="H63" t="s">
        <v>149</v>
      </c>
      <c r="I63" t="s">
        <v>413</v>
      </c>
      <c r="J63" s="65">
        <v>1.22</v>
      </c>
      <c r="K63" t="s">
        <v>101</v>
      </c>
      <c r="L63" s="66">
        <v>4.5499999999999999E-2</v>
      </c>
      <c r="M63" s="66">
        <v>1.0800000000000001E-2</v>
      </c>
      <c r="N63" s="65">
        <v>432103.92</v>
      </c>
      <c r="O63" s="65">
        <v>105.43</v>
      </c>
      <c r="P63" s="65">
        <v>0</v>
      </c>
      <c r="Q63" s="65">
        <v>455.56716285599998</v>
      </c>
      <c r="R63" s="66">
        <v>3.7000000000000002E-3</v>
      </c>
      <c r="S63" s="66">
        <v>3.8E-3</v>
      </c>
      <c r="T63" s="66">
        <v>2.0000000000000001E-4</v>
      </c>
    </row>
    <row r="64" spans="1:20">
      <c r="A64" t="s">
        <v>508</v>
      </c>
      <c r="B64" t="s">
        <v>509</v>
      </c>
      <c r="C64" t="s">
        <v>99</v>
      </c>
      <c r="D64" t="s">
        <v>122</v>
      </c>
      <c r="E64" t="s">
        <v>507</v>
      </c>
      <c r="F64" t="s">
        <v>330</v>
      </c>
      <c r="G64" t="s">
        <v>500</v>
      </c>
      <c r="H64" t="s">
        <v>149</v>
      </c>
      <c r="I64" t="s">
        <v>252</v>
      </c>
      <c r="J64" s="65">
        <v>3.35</v>
      </c>
      <c r="K64" t="s">
        <v>101</v>
      </c>
      <c r="L64" s="66">
        <v>3.2899999999999999E-2</v>
      </c>
      <c r="M64" s="66">
        <v>1.52E-2</v>
      </c>
      <c r="N64" s="65">
        <v>975775.5</v>
      </c>
      <c r="O64" s="65">
        <v>105.98</v>
      </c>
      <c r="P64" s="65">
        <v>0</v>
      </c>
      <c r="Q64" s="65">
        <v>1034.1268749000001</v>
      </c>
      <c r="R64" s="66">
        <v>2.5000000000000001E-3</v>
      </c>
      <c r="S64" s="66">
        <v>8.6E-3</v>
      </c>
      <c r="T64" s="66">
        <v>5.9999999999999995E-4</v>
      </c>
    </row>
    <row r="65" spans="1:20">
      <c r="A65" s="67" t="s">
        <v>303</v>
      </c>
      <c r="B65" s="14"/>
      <c r="C65" s="14"/>
      <c r="D65" s="14"/>
      <c r="E65" s="14"/>
      <c r="J65" s="69">
        <v>2.25</v>
      </c>
      <c r="M65" s="68">
        <v>3.1E-2</v>
      </c>
      <c r="N65" s="69">
        <v>8307867.4000000004</v>
      </c>
      <c r="P65" s="69">
        <v>0</v>
      </c>
      <c r="Q65" s="69">
        <v>7580.2285881600001</v>
      </c>
      <c r="S65" s="68">
        <v>6.2899999999999998E-2</v>
      </c>
      <c r="T65" s="68">
        <v>4.0000000000000001E-3</v>
      </c>
    </row>
    <row r="66" spans="1:20">
      <c r="A66" t="s">
        <v>510</v>
      </c>
      <c r="B66" t="s">
        <v>511</v>
      </c>
      <c r="C66" t="s">
        <v>99</v>
      </c>
      <c r="D66" t="s">
        <v>122</v>
      </c>
      <c r="E66" t="s">
        <v>512</v>
      </c>
      <c r="F66" t="s">
        <v>513</v>
      </c>
      <c r="G66" t="s">
        <v>207</v>
      </c>
      <c r="H66" t="s">
        <v>208</v>
      </c>
      <c r="I66" t="s">
        <v>514</v>
      </c>
      <c r="J66" s="65">
        <v>1.86</v>
      </c>
      <c r="K66" t="s">
        <v>101</v>
      </c>
      <c r="L66" s="66">
        <v>2.9000000000000001E-2</v>
      </c>
      <c r="M66" s="66">
        <v>2.4E-2</v>
      </c>
      <c r="N66" s="65">
        <v>3941866</v>
      </c>
      <c r="O66" s="65">
        <v>90.18</v>
      </c>
      <c r="P66" s="65">
        <v>0</v>
      </c>
      <c r="Q66" s="65">
        <v>3554.7747588000002</v>
      </c>
      <c r="R66" s="66">
        <v>4.4000000000000003E-3</v>
      </c>
      <c r="S66" s="66">
        <v>2.9499999999999998E-2</v>
      </c>
      <c r="T66" s="66">
        <v>1.9E-3</v>
      </c>
    </row>
    <row r="67" spans="1:20">
      <c r="A67" t="s">
        <v>515</v>
      </c>
      <c r="B67" t="s">
        <v>516</v>
      </c>
      <c r="C67" t="s">
        <v>99</v>
      </c>
      <c r="D67" t="s">
        <v>122</v>
      </c>
      <c r="E67" t="s">
        <v>517</v>
      </c>
      <c r="F67" t="s">
        <v>518</v>
      </c>
      <c r="G67" t="s">
        <v>347</v>
      </c>
      <c r="H67" t="s">
        <v>208</v>
      </c>
      <c r="I67" t="s">
        <v>519</v>
      </c>
      <c r="J67" s="65">
        <v>1.93</v>
      </c>
      <c r="K67" t="s">
        <v>101</v>
      </c>
      <c r="L67" s="66">
        <v>3.49E-2</v>
      </c>
      <c r="M67" s="66">
        <v>2.7199999999999998E-2</v>
      </c>
      <c r="N67" s="65">
        <v>1136446.2</v>
      </c>
      <c r="O67" s="65">
        <v>92.28</v>
      </c>
      <c r="P67" s="65">
        <v>0</v>
      </c>
      <c r="Q67" s="65">
        <v>1048.7125533599999</v>
      </c>
      <c r="R67" s="66">
        <v>8.0000000000000004E-4</v>
      </c>
      <c r="S67" s="66">
        <v>8.6999999999999994E-3</v>
      </c>
      <c r="T67" s="66">
        <v>5.9999999999999995E-4</v>
      </c>
    </row>
    <row r="68" spans="1:20">
      <c r="A68" t="s">
        <v>520</v>
      </c>
      <c r="B68" t="s">
        <v>521</v>
      </c>
      <c r="C68" t="s">
        <v>99</v>
      </c>
      <c r="D68" t="s">
        <v>122</v>
      </c>
      <c r="E68" t="s">
        <v>482</v>
      </c>
      <c r="F68" t="s">
        <v>483</v>
      </c>
      <c r="G68" t="s">
        <v>412</v>
      </c>
      <c r="H68" t="s">
        <v>208</v>
      </c>
      <c r="I68" t="s">
        <v>413</v>
      </c>
      <c r="J68" s="65">
        <v>2.86</v>
      </c>
      <c r="K68" t="s">
        <v>101</v>
      </c>
      <c r="L68" s="66">
        <v>5.6000000000000001E-2</v>
      </c>
      <c r="M68" s="66">
        <v>2.63E-2</v>
      </c>
      <c r="N68" s="65">
        <v>1014055.2</v>
      </c>
      <c r="O68" s="65">
        <v>100.5</v>
      </c>
      <c r="P68" s="65">
        <v>0</v>
      </c>
      <c r="Q68" s="65">
        <v>1019.125476</v>
      </c>
      <c r="R68" s="66">
        <v>3.8999999999999998E-3</v>
      </c>
      <c r="S68" s="66">
        <v>8.5000000000000006E-3</v>
      </c>
      <c r="T68" s="66">
        <v>5.0000000000000001E-4</v>
      </c>
    </row>
    <row r="69" spans="1:20">
      <c r="A69" t="s">
        <v>522</v>
      </c>
      <c r="B69" t="s">
        <v>523</v>
      </c>
      <c r="C69" t="s">
        <v>99</v>
      </c>
      <c r="D69" t="s">
        <v>122</v>
      </c>
      <c r="E69" t="s">
        <v>504</v>
      </c>
      <c r="F69" t="s">
        <v>330</v>
      </c>
      <c r="G69" t="s">
        <v>417</v>
      </c>
      <c r="H69" t="s">
        <v>208</v>
      </c>
      <c r="I69" t="s">
        <v>524</v>
      </c>
      <c r="J69" s="65">
        <v>2.79</v>
      </c>
      <c r="K69" t="s">
        <v>101</v>
      </c>
      <c r="L69" s="66">
        <v>4.7E-2</v>
      </c>
      <c r="M69" s="66">
        <v>4.8099999999999997E-2</v>
      </c>
      <c r="N69" s="65">
        <v>2215500</v>
      </c>
      <c r="O69" s="65">
        <v>88.36</v>
      </c>
      <c r="P69" s="65">
        <v>0</v>
      </c>
      <c r="Q69" s="65">
        <v>1957.6158</v>
      </c>
      <c r="R69" s="66">
        <v>3.8999999999999998E-3</v>
      </c>
      <c r="S69" s="66">
        <v>1.6199999999999999E-2</v>
      </c>
      <c r="T69" s="66">
        <v>1E-3</v>
      </c>
    </row>
    <row r="70" spans="1:20">
      <c r="A70" s="67" t="s">
        <v>525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t="s">
        <v>237</v>
      </c>
      <c r="B71" t="s">
        <v>237</v>
      </c>
      <c r="C71" s="14"/>
      <c r="D71" s="14"/>
      <c r="E71" s="14"/>
      <c r="F71" t="s">
        <v>237</v>
      </c>
      <c r="G71" t="s">
        <v>237</v>
      </c>
      <c r="J71" s="65">
        <v>0</v>
      </c>
      <c r="K71" t="s">
        <v>237</v>
      </c>
      <c r="L71" s="66">
        <v>0</v>
      </c>
      <c r="M71" s="66">
        <v>0</v>
      </c>
      <c r="N71" s="65">
        <v>0</v>
      </c>
      <c r="O71" s="65">
        <v>0</v>
      </c>
      <c r="Q71" s="65">
        <v>0</v>
      </c>
      <c r="R71" s="66">
        <v>0</v>
      </c>
      <c r="S71" s="66">
        <v>0</v>
      </c>
      <c r="T71" s="66">
        <v>0</v>
      </c>
    </row>
    <row r="72" spans="1:20">
      <c r="A72" s="67" t="s">
        <v>241</v>
      </c>
      <c r="B72" s="14"/>
      <c r="C72" s="14"/>
      <c r="D72" s="14"/>
      <c r="E72" s="14"/>
      <c r="J72" s="69">
        <v>5.98</v>
      </c>
      <c r="M72" s="68">
        <v>3.9100000000000003E-2</v>
      </c>
      <c r="N72" s="69">
        <v>1196000</v>
      </c>
      <c r="P72" s="69">
        <v>0</v>
      </c>
      <c r="Q72" s="69">
        <v>4012.9397844199998</v>
      </c>
      <c r="S72" s="68">
        <v>3.3300000000000003E-2</v>
      </c>
      <c r="T72" s="68">
        <v>2.0999999999999999E-3</v>
      </c>
    </row>
    <row r="73" spans="1:20">
      <c r="A73" s="67" t="s">
        <v>304</v>
      </c>
      <c r="B73" s="14"/>
      <c r="C73" s="14"/>
      <c r="D73" s="14"/>
      <c r="E73" s="14"/>
      <c r="J73" s="69">
        <v>0</v>
      </c>
      <c r="M73" s="68">
        <v>0</v>
      </c>
      <c r="N73" s="69">
        <v>0</v>
      </c>
      <c r="P73" s="69">
        <v>0</v>
      </c>
      <c r="Q73" s="69">
        <v>0</v>
      </c>
      <c r="S73" s="68">
        <v>0</v>
      </c>
      <c r="T73" s="68">
        <v>0</v>
      </c>
    </row>
    <row r="74" spans="1:20">
      <c r="A74" t="s">
        <v>237</v>
      </c>
      <c r="B74" t="s">
        <v>237</v>
      </c>
      <c r="C74" s="14"/>
      <c r="D74" s="14"/>
      <c r="E74" s="14"/>
      <c r="F74" t="s">
        <v>237</v>
      </c>
      <c r="G74" t="s">
        <v>237</v>
      </c>
      <c r="J74" s="65">
        <v>0</v>
      </c>
      <c r="K74" t="s">
        <v>237</v>
      </c>
      <c r="L74" s="66">
        <v>0</v>
      </c>
      <c r="M74" s="66">
        <v>0</v>
      </c>
      <c r="N74" s="65">
        <v>0</v>
      </c>
      <c r="O74" s="65">
        <v>0</v>
      </c>
      <c r="Q74" s="65">
        <v>0</v>
      </c>
      <c r="R74" s="66">
        <v>0</v>
      </c>
      <c r="S74" s="66">
        <v>0</v>
      </c>
      <c r="T74" s="66">
        <v>0</v>
      </c>
    </row>
    <row r="75" spans="1:20">
      <c r="A75" s="67" t="s">
        <v>305</v>
      </c>
      <c r="B75" s="14"/>
      <c r="C75" s="14"/>
      <c r="D75" s="14"/>
      <c r="E75" s="14"/>
      <c r="J75" s="69">
        <v>5.98</v>
      </c>
      <c r="M75" s="68">
        <v>3.9100000000000003E-2</v>
      </c>
      <c r="N75" s="69">
        <v>1196000</v>
      </c>
      <c r="P75" s="69">
        <v>0</v>
      </c>
      <c r="Q75" s="69">
        <v>4012.9397844199998</v>
      </c>
      <c r="S75" s="68">
        <v>3.3300000000000003E-2</v>
      </c>
      <c r="T75" s="68">
        <v>2.0999999999999999E-3</v>
      </c>
    </row>
    <row r="76" spans="1:20">
      <c r="A76" t="s">
        <v>526</v>
      </c>
      <c r="B76" t="s">
        <v>527</v>
      </c>
      <c r="C76" t="s">
        <v>122</v>
      </c>
      <c r="D76" t="s">
        <v>528</v>
      </c>
      <c r="E76" t="s">
        <v>529</v>
      </c>
      <c r="F76" t="s">
        <v>530</v>
      </c>
      <c r="G76" t="s">
        <v>531</v>
      </c>
      <c r="H76" t="s">
        <v>532</v>
      </c>
      <c r="I76" t="s">
        <v>533</v>
      </c>
      <c r="J76" s="65">
        <v>6.55</v>
      </c>
      <c r="K76" t="s">
        <v>105</v>
      </c>
      <c r="L76" s="66">
        <v>4.1300000000000003E-2</v>
      </c>
      <c r="M76" s="66">
        <v>3.5400000000000001E-2</v>
      </c>
      <c r="N76" s="65">
        <v>722000</v>
      </c>
      <c r="O76" s="65">
        <v>103.989</v>
      </c>
      <c r="P76" s="65">
        <v>0</v>
      </c>
      <c r="Q76" s="65">
        <v>2424.3350728199998</v>
      </c>
      <c r="R76" s="66">
        <v>1.4E-3</v>
      </c>
      <c r="S76" s="66">
        <v>2.01E-2</v>
      </c>
      <c r="T76" s="66">
        <v>1.2999999999999999E-3</v>
      </c>
    </row>
    <row r="77" spans="1:20">
      <c r="A77" t="s">
        <v>534</v>
      </c>
      <c r="B77" t="s">
        <v>535</v>
      </c>
      <c r="C77" t="s">
        <v>122</v>
      </c>
      <c r="D77" t="s">
        <v>528</v>
      </c>
      <c r="E77" t="s">
        <v>536</v>
      </c>
      <c r="F77" t="s">
        <v>537</v>
      </c>
      <c r="G77" t="s">
        <v>538</v>
      </c>
      <c r="H77" t="s">
        <v>532</v>
      </c>
      <c r="I77" t="s">
        <v>539</v>
      </c>
      <c r="J77" s="65">
        <v>5.1100000000000003</v>
      </c>
      <c r="K77" t="s">
        <v>105</v>
      </c>
      <c r="L77" s="66">
        <v>0.05</v>
      </c>
      <c r="M77" s="66">
        <v>4.4600000000000001E-2</v>
      </c>
      <c r="N77" s="65">
        <v>474000</v>
      </c>
      <c r="O77" s="65">
        <v>103.79333333333334</v>
      </c>
      <c r="P77" s="65">
        <v>0</v>
      </c>
      <c r="Q77" s="65">
        <v>1588.6047116</v>
      </c>
      <c r="R77" s="66">
        <v>4.0000000000000002E-4</v>
      </c>
      <c r="S77" s="66">
        <v>1.32E-2</v>
      </c>
      <c r="T77" s="66">
        <v>8.0000000000000004E-4</v>
      </c>
    </row>
    <row r="78" spans="1:20">
      <c r="A78" s="77" t="s">
        <v>243</v>
      </c>
      <c r="B78" s="14"/>
      <c r="C78" s="14"/>
      <c r="D78" s="14"/>
      <c r="E78" s="14"/>
    </row>
    <row r="79" spans="1:20">
      <c r="A79" s="77" t="s">
        <v>298</v>
      </c>
      <c r="B79" s="14"/>
      <c r="C79" s="14"/>
      <c r="D79" s="14"/>
      <c r="E79" s="14"/>
    </row>
    <row r="80" spans="1:20">
      <c r="A80" s="77" t="s">
        <v>299</v>
      </c>
      <c r="B80" s="14"/>
      <c r="C80" s="14"/>
      <c r="D80" s="14"/>
      <c r="E80" s="14"/>
    </row>
    <row r="81" spans="1:5">
      <c r="A81" s="77" t="s">
        <v>300</v>
      </c>
      <c r="B81" s="14"/>
      <c r="C81" s="14"/>
      <c r="D81" s="14"/>
      <c r="E81" s="14"/>
    </row>
    <row r="82" spans="1:5">
      <c r="A82" s="77" t="s">
        <v>301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29999101.77</v>
      </c>
      <c r="I10" s="7"/>
      <c r="J10" s="63">
        <v>48.096820000000001</v>
      </c>
      <c r="K10" s="63">
        <v>461125.3972795243</v>
      </c>
      <c r="L10" s="7"/>
      <c r="M10" s="64">
        <v>1</v>
      </c>
      <c r="N10" s="64">
        <v>0.24540000000000001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25901683.109999999</v>
      </c>
      <c r="J11" s="69">
        <v>30.60371</v>
      </c>
      <c r="K11" s="69">
        <v>314788.46326320001</v>
      </c>
      <c r="M11" s="68">
        <v>0.68269999999999997</v>
      </c>
      <c r="N11" s="68">
        <v>0.16750000000000001</v>
      </c>
    </row>
    <row r="12" spans="1:61">
      <c r="A12" s="67" t="s">
        <v>540</v>
      </c>
      <c r="D12" s="14"/>
      <c r="E12" s="14"/>
      <c r="F12" s="14"/>
      <c r="H12" s="69">
        <v>7019918.0999999996</v>
      </c>
      <c r="J12" s="69">
        <v>0</v>
      </c>
      <c r="K12" s="69">
        <v>174178.19501699999</v>
      </c>
      <c r="M12" s="68">
        <v>0.37769999999999998</v>
      </c>
      <c r="N12" s="68">
        <v>9.2700000000000005E-2</v>
      </c>
    </row>
    <row r="13" spans="1:61">
      <c r="A13" t="s">
        <v>541</v>
      </c>
      <c r="B13" t="s">
        <v>542</v>
      </c>
      <c r="C13" t="s">
        <v>99</v>
      </c>
      <c r="D13" t="s">
        <v>122</v>
      </c>
      <c r="E13" t="s">
        <v>496</v>
      </c>
      <c r="F13" t="s">
        <v>330</v>
      </c>
      <c r="G13" t="s">
        <v>101</v>
      </c>
      <c r="H13" s="65">
        <v>136062</v>
      </c>
      <c r="I13" s="65">
        <v>2954</v>
      </c>
      <c r="J13" s="65">
        <v>0</v>
      </c>
      <c r="K13" s="65">
        <v>4019.2714799999999</v>
      </c>
      <c r="L13" s="66">
        <v>6.9999999999999999E-4</v>
      </c>
      <c r="M13" s="66">
        <v>8.6999999999999994E-3</v>
      </c>
      <c r="N13" s="66">
        <v>2.0999999999999999E-3</v>
      </c>
    </row>
    <row r="14" spans="1:61">
      <c r="A14" t="s">
        <v>543</v>
      </c>
      <c r="B14" t="s">
        <v>544</v>
      </c>
      <c r="C14" t="s">
        <v>99</v>
      </c>
      <c r="D14" t="s">
        <v>122</v>
      </c>
      <c r="E14" t="s">
        <v>545</v>
      </c>
      <c r="F14" t="s">
        <v>468</v>
      </c>
      <c r="G14" t="s">
        <v>101</v>
      </c>
      <c r="H14" s="65">
        <v>18863</v>
      </c>
      <c r="I14" s="65">
        <v>21770</v>
      </c>
      <c r="J14" s="65">
        <v>0</v>
      </c>
      <c r="K14" s="65">
        <v>4106.4750999999997</v>
      </c>
      <c r="L14" s="66">
        <v>2.9999999999999997E-4</v>
      </c>
      <c r="M14" s="66">
        <v>8.8999999999999999E-3</v>
      </c>
      <c r="N14" s="66">
        <v>2.2000000000000001E-3</v>
      </c>
    </row>
    <row r="15" spans="1:61">
      <c r="A15" t="s">
        <v>546</v>
      </c>
      <c r="B15" t="s">
        <v>547</v>
      </c>
      <c r="C15" t="s">
        <v>99</v>
      </c>
      <c r="D15" t="s">
        <v>122</v>
      </c>
      <c r="E15" t="s">
        <v>467</v>
      </c>
      <c r="F15" t="s">
        <v>468</v>
      </c>
      <c r="G15" t="s">
        <v>101</v>
      </c>
      <c r="H15" s="65">
        <v>659913</v>
      </c>
      <c r="I15" s="65">
        <v>1367</v>
      </c>
      <c r="J15" s="65">
        <v>0</v>
      </c>
      <c r="K15" s="65">
        <v>9021.0107100000005</v>
      </c>
      <c r="L15" s="66">
        <v>1.4E-3</v>
      </c>
      <c r="M15" s="66">
        <v>1.9599999999999999E-2</v>
      </c>
      <c r="N15" s="66">
        <v>4.7999999999999996E-3</v>
      </c>
    </row>
    <row r="16" spans="1:61">
      <c r="A16" t="s">
        <v>548</v>
      </c>
      <c r="B16" t="s">
        <v>549</v>
      </c>
      <c r="C16" t="s">
        <v>99</v>
      </c>
      <c r="D16" t="s">
        <v>122</v>
      </c>
      <c r="E16" t="s">
        <v>550</v>
      </c>
      <c r="F16" t="s">
        <v>438</v>
      </c>
      <c r="G16" t="s">
        <v>101</v>
      </c>
      <c r="H16" s="65">
        <v>156867</v>
      </c>
      <c r="I16" s="65">
        <v>3687</v>
      </c>
      <c r="J16" s="65">
        <v>0</v>
      </c>
      <c r="K16" s="65">
        <v>5783.6862899999996</v>
      </c>
      <c r="L16" s="66">
        <v>5.9999999999999995E-4</v>
      </c>
      <c r="M16" s="66">
        <v>1.2500000000000001E-2</v>
      </c>
      <c r="N16" s="66">
        <v>3.0999999999999999E-3</v>
      </c>
    </row>
    <row r="17" spans="1:14">
      <c r="A17" t="s">
        <v>551</v>
      </c>
      <c r="B17" t="s">
        <v>552</v>
      </c>
      <c r="C17" t="s">
        <v>99</v>
      </c>
      <c r="D17" t="s">
        <v>122</v>
      </c>
      <c r="E17" t="s">
        <v>553</v>
      </c>
      <c r="F17" t="s">
        <v>438</v>
      </c>
      <c r="G17" t="s">
        <v>101</v>
      </c>
      <c r="H17" s="65">
        <v>264568</v>
      </c>
      <c r="I17" s="65">
        <v>3338</v>
      </c>
      <c r="J17" s="65">
        <v>0</v>
      </c>
      <c r="K17" s="65">
        <v>8831.2798399999992</v>
      </c>
      <c r="L17" s="66">
        <v>1.1999999999999999E-3</v>
      </c>
      <c r="M17" s="66">
        <v>1.9199999999999998E-2</v>
      </c>
      <c r="N17" s="66">
        <v>4.7000000000000002E-3</v>
      </c>
    </row>
    <row r="18" spans="1:14">
      <c r="A18" t="s">
        <v>554</v>
      </c>
      <c r="B18" t="s">
        <v>555</v>
      </c>
      <c r="C18" t="s">
        <v>99</v>
      </c>
      <c r="D18" t="s">
        <v>122</v>
      </c>
      <c r="E18" t="s">
        <v>556</v>
      </c>
      <c r="F18" t="s">
        <v>557</v>
      </c>
      <c r="G18" t="s">
        <v>101</v>
      </c>
      <c r="H18" s="65">
        <v>16658</v>
      </c>
      <c r="I18" s="65">
        <v>46960</v>
      </c>
      <c r="J18" s="65">
        <v>0</v>
      </c>
      <c r="K18" s="65">
        <v>7822.5968000000003</v>
      </c>
      <c r="L18" s="66">
        <v>4.0000000000000002E-4</v>
      </c>
      <c r="M18" s="66">
        <v>1.7000000000000001E-2</v>
      </c>
      <c r="N18" s="66">
        <v>4.1999999999999997E-3</v>
      </c>
    </row>
    <row r="19" spans="1:14">
      <c r="A19" t="s">
        <v>558</v>
      </c>
      <c r="B19" t="s">
        <v>559</v>
      </c>
      <c r="C19" t="s">
        <v>99</v>
      </c>
      <c r="D19" t="s">
        <v>122</v>
      </c>
      <c r="E19" t="s">
        <v>492</v>
      </c>
      <c r="F19" t="s">
        <v>442</v>
      </c>
      <c r="G19" t="s">
        <v>101</v>
      </c>
      <c r="H19" s="65">
        <v>152226</v>
      </c>
      <c r="I19" s="65">
        <v>1900</v>
      </c>
      <c r="J19" s="65">
        <v>0</v>
      </c>
      <c r="K19" s="65">
        <v>2892.2939999999999</v>
      </c>
      <c r="L19" s="66">
        <v>2.9999999999999997E-4</v>
      </c>
      <c r="M19" s="66">
        <v>6.3E-3</v>
      </c>
      <c r="N19" s="66">
        <v>1.5E-3</v>
      </c>
    </row>
    <row r="20" spans="1:14">
      <c r="A20" t="s">
        <v>560</v>
      </c>
      <c r="B20" t="s">
        <v>561</v>
      </c>
      <c r="C20" t="s">
        <v>99</v>
      </c>
      <c r="D20" t="s">
        <v>122</v>
      </c>
      <c r="E20" t="s">
        <v>562</v>
      </c>
      <c r="F20" t="s">
        <v>309</v>
      </c>
      <c r="G20" t="s">
        <v>101</v>
      </c>
      <c r="H20" s="65">
        <v>79757</v>
      </c>
      <c r="I20" s="65">
        <v>11820</v>
      </c>
      <c r="J20" s="65">
        <v>0</v>
      </c>
      <c r="K20" s="65">
        <v>9427.2774000000009</v>
      </c>
      <c r="L20" s="66">
        <v>8.0000000000000004E-4</v>
      </c>
      <c r="M20" s="66">
        <v>2.0400000000000001E-2</v>
      </c>
      <c r="N20" s="66">
        <v>5.0000000000000001E-3</v>
      </c>
    </row>
    <row r="21" spans="1:14">
      <c r="A21" t="s">
        <v>563</v>
      </c>
      <c r="B21" t="s">
        <v>564</v>
      </c>
      <c r="C21" t="s">
        <v>99</v>
      </c>
      <c r="D21" t="s">
        <v>122</v>
      </c>
      <c r="E21" t="s">
        <v>565</v>
      </c>
      <c r="F21" t="s">
        <v>309</v>
      </c>
      <c r="G21" t="s">
        <v>101</v>
      </c>
      <c r="H21" s="65">
        <v>463229</v>
      </c>
      <c r="I21" s="65">
        <v>1712</v>
      </c>
      <c r="J21" s="65">
        <v>0</v>
      </c>
      <c r="K21" s="65">
        <v>7930.4804800000002</v>
      </c>
      <c r="L21" s="66">
        <v>4.0000000000000002E-4</v>
      </c>
      <c r="M21" s="66">
        <v>1.72E-2</v>
      </c>
      <c r="N21" s="66">
        <v>4.1999999999999997E-3</v>
      </c>
    </row>
    <row r="22" spans="1:14">
      <c r="A22" t="s">
        <v>566</v>
      </c>
      <c r="B22" t="s">
        <v>567</v>
      </c>
      <c r="C22" t="s">
        <v>99</v>
      </c>
      <c r="D22" t="s">
        <v>122</v>
      </c>
      <c r="E22" t="s">
        <v>568</v>
      </c>
      <c r="F22" t="s">
        <v>309</v>
      </c>
      <c r="G22" t="s">
        <v>101</v>
      </c>
      <c r="H22" s="65">
        <v>812301</v>
      </c>
      <c r="I22" s="65">
        <v>2749</v>
      </c>
      <c r="J22" s="65">
        <v>0</v>
      </c>
      <c r="K22" s="65">
        <v>22330.154490000001</v>
      </c>
      <c r="L22" s="66">
        <v>5.0000000000000001E-4</v>
      </c>
      <c r="M22" s="66">
        <v>4.8399999999999999E-2</v>
      </c>
      <c r="N22" s="66">
        <v>1.1900000000000001E-2</v>
      </c>
    </row>
    <row r="23" spans="1:14">
      <c r="A23" t="s">
        <v>569</v>
      </c>
      <c r="B23" t="s">
        <v>570</v>
      </c>
      <c r="C23" t="s">
        <v>99</v>
      </c>
      <c r="D23" t="s">
        <v>122</v>
      </c>
      <c r="E23" t="s">
        <v>571</v>
      </c>
      <c r="F23" t="s">
        <v>309</v>
      </c>
      <c r="G23" t="s">
        <v>101</v>
      </c>
      <c r="H23" s="65">
        <v>499714</v>
      </c>
      <c r="I23" s="65">
        <v>2850</v>
      </c>
      <c r="J23" s="65">
        <v>0</v>
      </c>
      <c r="K23" s="65">
        <v>14241.849</v>
      </c>
      <c r="L23" s="66">
        <v>4.0000000000000002E-4</v>
      </c>
      <c r="M23" s="66">
        <v>3.09E-2</v>
      </c>
      <c r="N23" s="66">
        <v>7.6E-3</v>
      </c>
    </row>
    <row r="24" spans="1:14">
      <c r="A24" t="s">
        <v>572</v>
      </c>
      <c r="B24" t="s">
        <v>573</v>
      </c>
      <c r="C24" t="s">
        <v>99</v>
      </c>
      <c r="D24" t="s">
        <v>122</v>
      </c>
      <c r="E24" t="s">
        <v>482</v>
      </c>
      <c r="F24" t="s">
        <v>483</v>
      </c>
      <c r="G24" t="s">
        <v>101</v>
      </c>
      <c r="H24" s="65">
        <v>1938</v>
      </c>
      <c r="I24" s="65">
        <v>100410</v>
      </c>
      <c r="J24" s="65">
        <v>0</v>
      </c>
      <c r="K24" s="65">
        <v>1945.9458</v>
      </c>
      <c r="L24" s="66">
        <v>2.9999999999999997E-4</v>
      </c>
      <c r="M24" s="66">
        <v>4.1999999999999997E-3</v>
      </c>
      <c r="N24" s="66">
        <v>1E-3</v>
      </c>
    </row>
    <row r="25" spans="1:14">
      <c r="A25" t="s">
        <v>574</v>
      </c>
      <c r="B25" t="s">
        <v>575</v>
      </c>
      <c r="C25" t="s">
        <v>99</v>
      </c>
      <c r="D25" t="s">
        <v>122</v>
      </c>
      <c r="E25" t="s">
        <v>426</v>
      </c>
      <c r="F25" t="s">
        <v>364</v>
      </c>
      <c r="G25" t="s">
        <v>101</v>
      </c>
      <c r="H25" s="65">
        <v>188657</v>
      </c>
      <c r="I25" s="65">
        <v>2370</v>
      </c>
      <c r="J25" s="65">
        <v>0</v>
      </c>
      <c r="K25" s="65">
        <v>4471.1709000000001</v>
      </c>
      <c r="L25" s="66">
        <v>1E-4</v>
      </c>
      <c r="M25" s="66">
        <v>9.7000000000000003E-3</v>
      </c>
      <c r="N25" s="66">
        <v>2.3999999999999998E-3</v>
      </c>
    </row>
    <row r="26" spans="1:14">
      <c r="A26" t="s">
        <v>576</v>
      </c>
      <c r="B26" t="s">
        <v>577</v>
      </c>
      <c r="C26" t="s">
        <v>99</v>
      </c>
      <c r="D26" t="s">
        <v>122</v>
      </c>
      <c r="E26" t="s">
        <v>578</v>
      </c>
      <c r="F26" t="s">
        <v>579</v>
      </c>
      <c r="G26" t="s">
        <v>101</v>
      </c>
      <c r="H26" s="65">
        <v>85748</v>
      </c>
      <c r="I26" s="65">
        <v>9441</v>
      </c>
      <c r="J26" s="65">
        <v>0</v>
      </c>
      <c r="K26" s="65">
        <v>8095.4686799999999</v>
      </c>
      <c r="L26" s="66">
        <v>6.9999999999999999E-4</v>
      </c>
      <c r="M26" s="66">
        <v>1.7600000000000001E-2</v>
      </c>
      <c r="N26" s="66">
        <v>4.3E-3</v>
      </c>
    </row>
    <row r="27" spans="1:14">
      <c r="A27" t="s">
        <v>580</v>
      </c>
      <c r="B27" t="s">
        <v>581</v>
      </c>
      <c r="C27" t="s">
        <v>99</v>
      </c>
      <c r="D27" t="s">
        <v>122</v>
      </c>
      <c r="E27" t="s">
        <v>458</v>
      </c>
      <c r="F27" t="s">
        <v>459</v>
      </c>
      <c r="G27" t="s">
        <v>101</v>
      </c>
      <c r="H27" s="65">
        <v>156905</v>
      </c>
      <c r="I27" s="65">
        <v>2597</v>
      </c>
      <c r="J27" s="65">
        <v>0</v>
      </c>
      <c r="K27" s="65">
        <v>4074.82285</v>
      </c>
      <c r="L27" s="66">
        <v>4.0000000000000002E-4</v>
      </c>
      <c r="M27" s="66">
        <v>8.8000000000000005E-3</v>
      </c>
      <c r="N27" s="66">
        <v>2.2000000000000001E-3</v>
      </c>
    </row>
    <row r="28" spans="1:14">
      <c r="A28" t="s">
        <v>582</v>
      </c>
      <c r="B28" t="s">
        <v>583</v>
      </c>
      <c r="C28" t="s">
        <v>99</v>
      </c>
      <c r="D28" t="s">
        <v>122</v>
      </c>
      <c r="E28" t="s">
        <v>369</v>
      </c>
      <c r="F28" t="s">
        <v>335</v>
      </c>
      <c r="G28" t="s">
        <v>101</v>
      </c>
      <c r="H28" s="65">
        <v>109821</v>
      </c>
      <c r="I28" s="65">
        <v>4960</v>
      </c>
      <c r="J28" s="65">
        <v>0</v>
      </c>
      <c r="K28" s="65">
        <v>5447.1216000000004</v>
      </c>
      <c r="L28" s="66">
        <v>5.9999999999999995E-4</v>
      </c>
      <c r="M28" s="66">
        <v>1.18E-2</v>
      </c>
      <c r="N28" s="66">
        <v>2.8999999999999998E-3</v>
      </c>
    </row>
    <row r="29" spans="1:14">
      <c r="A29" t="s">
        <v>584</v>
      </c>
      <c r="B29" t="s">
        <v>585</v>
      </c>
      <c r="C29" t="s">
        <v>99</v>
      </c>
      <c r="D29" t="s">
        <v>122</v>
      </c>
      <c r="E29" t="s">
        <v>346</v>
      </c>
      <c r="F29" t="s">
        <v>335</v>
      </c>
      <c r="G29" t="s">
        <v>101</v>
      </c>
      <c r="H29" s="65">
        <v>362306</v>
      </c>
      <c r="I29" s="65">
        <v>2283</v>
      </c>
      <c r="J29" s="65">
        <v>0</v>
      </c>
      <c r="K29" s="65">
        <v>8271.4459800000004</v>
      </c>
      <c r="L29" s="66">
        <v>8.0000000000000004E-4</v>
      </c>
      <c r="M29" s="66">
        <v>1.7899999999999999E-2</v>
      </c>
      <c r="N29" s="66">
        <v>4.4000000000000003E-3</v>
      </c>
    </row>
    <row r="30" spans="1:14">
      <c r="A30" t="s">
        <v>586</v>
      </c>
      <c r="B30" t="s">
        <v>587</v>
      </c>
      <c r="C30" t="s">
        <v>99</v>
      </c>
      <c r="D30" t="s">
        <v>122</v>
      </c>
      <c r="E30" t="s">
        <v>355</v>
      </c>
      <c r="F30" t="s">
        <v>335</v>
      </c>
      <c r="G30" t="s">
        <v>101</v>
      </c>
      <c r="H30" s="65">
        <v>896128.1</v>
      </c>
      <c r="I30" s="65">
        <v>1135</v>
      </c>
      <c r="J30" s="65">
        <v>0</v>
      </c>
      <c r="K30" s="65">
        <v>10171.053935</v>
      </c>
      <c r="L30" s="66">
        <v>1.1000000000000001E-3</v>
      </c>
      <c r="M30" s="66">
        <v>2.2100000000000002E-2</v>
      </c>
      <c r="N30" s="66">
        <v>5.4000000000000003E-3</v>
      </c>
    </row>
    <row r="31" spans="1:14">
      <c r="A31" t="s">
        <v>588</v>
      </c>
      <c r="B31" t="s">
        <v>589</v>
      </c>
      <c r="C31" t="s">
        <v>99</v>
      </c>
      <c r="D31" t="s">
        <v>122</v>
      </c>
      <c r="E31" t="s">
        <v>590</v>
      </c>
      <c r="F31" t="s">
        <v>591</v>
      </c>
      <c r="G31" t="s">
        <v>101</v>
      </c>
      <c r="H31" s="65">
        <v>183011</v>
      </c>
      <c r="I31" s="65">
        <v>3172</v>
      </c>
      <c r="J31" s="65">
        <v>0</v>
      </c>
      <c r="K31" s="65">
        <v>5805.1089199999997</v>
      </c>
      <c r="L31" s="66">
        <v>2.0000000000000001E-4</v>
      </c>
      <c r="M31" s="66">
        <v>1.26E-2</v>
      </c>
      <c r="N31" s="66">
        <v>3.0999999999999999E-3</v>
      </c>
    </row>
    <row r="32" spans="1:14">
      <c r="A32" t="s">
        <v>592</v>
      </c>
      <c r="B32" t="s">
        <v>593</v>
      </c>
      <c r="C32" t="s">
        <v>99</v>
      </c>
      <c r="D32" t="s">
        <v>122</v>
      </c>
      <c r="E32" t="s">
        <v>594</v>
      </c>
      <c r="F32" t="s">
        <v>595</v>
      </c>
      <c r="G32" t="s">
        <v>101</v>
      </c>
      <c r="H32" s="65">
        <v>536266</v>
      </c>
      <c r="I32" s="65">
        <v>2620</v>
      </c>
      <c r="J32" s="65">
        <v>0</v>
      </c>
      <c r="K32" s="65">
        <v>14050.1692</v>
      </c>
      <c r="L32" s="66">
        <v>2E-3</v>
      </c>
      <c r="M32" s="66">
        <v>3.0499999999999999E-2</v>
      </c>
      <c r="N32" s="66">
        <v>7.4999999999999997E-3</v>
      </c>
    </row>
    <row r="33" spans="1:14">
      <c r="A33" t="s">
        <v>596</v>
      </c>
      <c r="B33" t="s">
        <v>597</v>
      </c>
      <c r="C33" t="s">
        <v>99</v>
      </c>
      <c r="D33" t="s">
        <v>122</v>
      </c>
      <c r="E33" t="s">
        <v>598</v>
      </c>
      <c r="F33" t="s">
        <v>128</v>
      </c>
      <c r="G33" t="s">
        <v>101</v>
      </c>
      <c r="H33" s="65">
        <v>11962</v>
      </c>
      <c r="I33" s="65">
        <v>90000</v>
      </c>
      <c r="J33" s="65">
        <v>0</v>
      </c>
      <c r="K33" s="65">
        <v>10765.8</v>
      </c>
      <c r="L33" s="66">
        <v>2.0000000000000001E-4</v>
      </c>
      <c r="M33" s="66">
        <v>2.3300000000000001E-2</v>
      </c>
      <c r="N33" s="66">
        <v>5.7000000000000002E-3</v>
      </c>
    </row>
    <row r="34" spans="1:14">
      <c r="A34" t="s">
        <v>599</v>
      </c>
      <c r="B34" t="s">
        <v>600</v>
      </c>
      <c r="C34" t="s">
        <v>99</v>
      </c>
      <c r="D34" t="s">
        <v>122</v>
      </c>
      <c r="E34" t="s">
        <v>433</v>
      </c>
      <c r="F34" t="s">
        <v>131</v>
      </c>
      <c r="G34" t="s">
        <v>101</v>
      </c>
      <c r="H34" s="65">
        <v>1227018</v>
      </c>
      <c r="I34" s="65">
        <v>380.9</v>
      </c>
      <c r="J34" s="65">
        <v>0</v>
      </c>
      <c r="K34" s="65">
        <v>4673.7115620000004</v>
      </c>
      <c r="L34" s="66">
        <v>4.0000000000000002E-4</v>
      </c>
      <c r="M34" s="66">
        <v>1.01E-2</v>
      </c>
      <c r="N34" s="66">
        <v>2.5000000000000001E-3</v>
      </c>
    </row>
    <row r="35" spans="1:14">
      <c r="A35" s="67" t="s">
        <v>601</v>
      </c>
      <c r="D35" s="14"/>
      <c r="E35" s="14"/>
      <c r="F35" s="14"/>
      <c r="H35" s="69">
        <v>3648138.67</v>
      </c>
      <c r="J35" s="69">
        <v>30.60371</v>
      </c>
      <c r="K35" s="69">
        <v>79875.228285200006</v>
      </c>
      <c r="M35" s="68">
        <v>0.17319999999999999</v>
      </c>
      <c r="N35" s="68">
        <v>4.2500000000000003E-2</v>
      </c>
    </row>
    <row r="36" spans="1:14">
      <c r="A36" t="s">
        <v>602</v>
      </c>
      <c r="B36" t="s">
        <v>603</v>
      </c>
      <c r="C36" t="s">
        <v>99</v>
      </c>
      <c r="D36" t="s">
        <v>122</v>
      </c>
      <c r="E36" t="s">
        <v>499</v>
      </c>
      <c r="F36" t="s">
        <v>468</v>
      </c>
      <c r="G36" t="s">
        <v>101</v>
      </c>
      <c r="H36" s="65">
        <v>561635</v>
      </c>
      <c r="I36" s="65">
        <v>701.7</v>
      </c>
      <c r="J36" s="65">
        <v>0</v>
      </c>
      <c r="K36" s="65">
        <v>3940.9927950000001</v>
      </c>
      <c r="L36" s="66">
        <v>5.9999999999999995E-4</v>
      </c>
      <c r="M36" s="66">
        <v>8.5000000000000006E-3</v>
      </c>
      <c r="N36" s="66">
        <v>2.0999999999999999E-3</v>
      </c>
    </row>
    <row r="37" spans="1:14">
      <c r="A37" t="s">
        <v>604</v>
      </c>
      <c r="B37" t="s">
        <v>605</v>
      </c>
      <c r="C37" t="s">
        <v>99</v>
      </c>
      <c r="D37" t="s">
        <v>122</v>
      </c>
      <c r="E37" t="s">
        <v>606</v>
      </c>
      <c r="F37" t="s">
        <v>438</v>
      </c>
      <c r="G37" t="s">
        <v>101</v>
      </c>
      <c r="H37" s="65">
        <v>83123</v>
      </c>
      <c r="I37" s="65">
        <v>6900</v>
      </c>
      <c r="J37" s="65">
        <v>0</v>
      </c>
      <c r="K37" s="65">
        <v>5735.4870000000001</v>
      </c>
      <c r="L37" s="66">
        <v>1.1999999999999999E-3</v>
      </c>
      <c r="M37" s="66">
        <v>1.24E-2</v>
      </c>
      <c r="N37" s="66">
        <v>3.0999999999999999E-3</v>
      </c>
    </row>
    <row r="38" spans="1:14">
      <c r="A38" t="s">
        <v>607</v>
      </c>
      <c r="B38" t="s">
        <v>608</v>
      </c>
      <c r="C38" t="s">
        <v>99</v>
      </c>
      <c r="D38" t="s">
        <v>122</v>
      </c>
      <c r="E38" t="s">
        <v>609</v>
      </c>
      <c r="F38" t="s">
        <v>442</v>
      </c>
      <c r="G38" t="s">
        <v>101</v>
      </c>
      <c r="H38" s="65">
        <v>39920</v>
      </c>
      <c r="I38" s="65">
        <v>17140</v>
      </c>
      <c r="J38" s="65">
        <v>0</v>
      </c>
      <c r="K38" s="65">
        <v>6842.2879999999996</v>
      </c>
      <c r="L38" s="66">
        <v>3.2000000000000002E-3</v>
      </c>
      <c r="M38" s="66">
        <v>1.4800000000000001E-2</v>
      </c>
      <c r="N38" s="66">
        <v>3.5999999999999999E-3</v>
      </c>
    </row>
    <row r="39" spans="1:14">
      <c r="A39" t="s">
        <v>610</v>
      </c>
      <c r="B39" t="s">
        <v>611</v>
      </c>
      <c r="C39" t="s">
        <v>99</v>
      </c>
      <c r="D39" t="s">
        <v>122</v>
      </c>
      <c r="E39" t="s">
        <v>441</v>
      </c>
      <c r="F39" t="s">
        <v>442</v>
      </c>
      <c r="G39" t="s">
        <v>101</v>
      </c>
      <c r="H39" s="65">
        <v>20105</v>
      </c>
      <c r="I39" s="65">
        <v>23100</v>
      </c>
      <c r="J39" s="65">
        <v>0</v>
      </c>
      <c r="K39" s="65">
        <v>4644.2550000000001</v>
      </c>
      <c r="L39" s="66">
        <v>1.1000000000000001E-3</v>
      </c>
      <c r="M39" s="66">
        <v>1.01E-2</v>
      </c>
      <c r="N39" s="66">
        <v>2.5000000000000001E-3</v>
      </c>
    </row>
    <row r="40" spans="1:14">
      <c r="A40" t="s">
        <v>612</v>
      </c>
      <c r="B40" t="s">
        <v>613</v>
      </c>
      <c r="C40" t="s">
        <v>99</v>
      </c>
      <c r="D40" t="s">
        <v>122</v>
      </c>
      <c r="E40" t="s">
        <v>614</v>
      </c>
      <c r="F40" t="s">
        <v>483</v>
      </c>
      <c r="G40" t="s">
        <v>101</v>
      </c>
      <c r="H40" s="65">
        <v>4020</v>
      </c>
      <c r="I40" s="65">
        <v>19980</v>
      </c>
      <c r="J40" s="65">
        <v>0</v>
      </c>
      <c r="K40" s="65">
        <v>803.19600000000003</v>
      </c>
      <c r="L40" s="66">
        <v>1E-4</v>
      </c>
      <c r="M40" s="66">
        <v>1.6999999999999999E-3</v>
      </c>
      <c r="N40" s="66">
        <v>4.0000000000000002E-4</v>
      </c>
    </row>
    <row r="41" spans="1:14">
      <c r="A41" t="s">
        <v>615</v>
      </c>
      <c r="B41" t="s">
        <v>616</v>
      </c>
      <c r="C41" t="s">
        <v>99</v>
      </c>
      <c r="D41" t="s">
        <v>122</v>
      </c>
      <c r="E41" t="s">
        <v>617</v>
      </c>
      <c r="F41" t="s">
        <v>518</v>
      </c>
      <c r="G41" t="s">
        <v>101</v>
      </c>
      <c r="H41" s="65">
        <v>37588</v>
      </c>
      <c r="I41" s="65">
        <v>22850</v>
      </c>
      <c r="J41" s="65">
        <v>0</v>
      </c>
      <c r="K41" s="65">
        <v>8588.8580000000002</v>
      </c>
      <c r="L41" s="66">
        <v>2.0999999999999999E-3</v>
      </c>
      <c r="M41" s="66">
        <v>1.8599999999999998E-2</v>
      </c>
      <c r="N41" s="66">
        <v>4.5999999999999999E-3</v>
      </c>
    </row>
    <row r="42" spans="1:14">
      <c r="A42" t="s">
        <v>618</v>
      </c>
      <c r="B42" t="s">
        <v>619</v>
      </c>
      <c r="C42" t="s">
        <v>99</v>
      </c>
      <c r="D42" t="s">
        <v>122</v>
      </c>
      <c r="E42" t="s">
        <v>620</v>
      </c>
      <c r="F42" t="s">
        <v>518</v>
      </c>
      <c r="G42" t="s">
        <v>101</v>
      </c>
      <c r="H42" s="65">
        <v>523796</v>
      </c>
      <c r="I42" s="65">
        <v>562.5</v>
      </c>
      <c r="J42" s="65">
        <v>0</v>
      </c>
      <c r="K42" s="65">
        <v>2946.3525</v>
      </c>
      <c r="L42" s="66">
        <v>4.0000000000000002E-4</v>
      </c>
      <c r="M42" s="66">
        <v>6.4000000000000003E-3</v>
      </c>
      <c r="N42" s="66">
        <v>1.6000000000000001E-3</v>
      </c>
    </row>
    <row r="43" spans="1:14">
      <c r="A43" t="s">
        <v>621</v>
      </c>
      <c r="B43" t="s">
        <v>622</v>
      </c>
      <c r="C43" t="s">
        <v>99</v>
      </c>
      <c r="D43" t="s">
        <v>122</v>
      </c>
      <c r="E43" t="s">
        <v>517</v>
      </c>
      <c r="F43" t="s">
        <v>518</v>
      </c>
      <c r="G43" t="s">
        <v>101</v>
      </c>
      <c r="H43" s="65">
        <v>1152874.3999999999</v>
      </c>
      <c r="I43" s="65">
        <v>81.5</v>
      </c>
      <c r="J43" s="65">
        <v>0</v>
      </c>
      <c r="K43" s="65">
        <v>939.59263599999997</v>
      </c>
      <c r="L43" s="66">
        <v>4.0000000000000002E-4</v>
      </c>
      <c r="M43" s="66">
        <v>2E-3</v>
      </c>
      <c r="N43" s="66">
        <v>5.0000000000000001E-4</v>
      </c>
    </row>
    <row r="44" spans="1:14">
      <c r="A44" t="s">
        <v>623</v>
      </c>
      <c r="B44" t="s">
        <v>624</v>
      </c>
      <c r="C44" t="s">
        <v>99</v>
      </c>
      <c r="D44" t="s">
        <v>122</v>
      </c>
      <c r="E44" t="s">
        <v>625</v>
      </c>
      <c r="F44" t="s">
        <v>626</v>
      </c>
      <c r="G44" t="s">
        <v>101</v>
      </c>
      <c r="H44" s="65">
        <v>12789</v>
      </c>
      <c r="I44" s="65">
        <v>29080</v>
      </c>
      <c r="J44" s="65">
        <v>0</v>
      </c>
      <c r="K44" s="65">
        <v>3719.0412000000001</v>
      </c>
      <c r="L44" s="66">
        <v>8.0000000000000004E-4</v>
      </c>
      <c r="M44" s="66">
        <v>8.0999999999999996E-3</v>
      </c>
      <c r="N44" s="66">
        <v>2E-3</v>
      </c>
    </row>
    <row r="45" spans="1:14">
      <c r="A45" t="s">
        <v>627</v>
      </c>
      <c r="B45" t="s">
        <v>628</v>
      </c>
      <c r="C45" t="s">
        <v>99</v>
      </c>
      <c r="D45" t="s">
        <v>122</v>
      </c>
      <c r="E45" t="s">
        <v>629</v>
      </c>
      <c r="F45" t="s">
        <v>378</v>
      </c>
      <c r="G45" t="s">
        <v>101</v>
      </c>
      <c r="H45" s="65">
        <v>183900</v>
      </c>
      <c r="I45" s="65">
        <v>4802</v>
      </c>
      <c r="J45" s="65">
        <v>0</v>
      </c>
      <c r="K45" s="65">
        <v>8830.8780000000006</v>
      </c>
      <c r="L45" s="66">
        <v>3.2000000000000002E-3</v>
      </c>
      <c r="M45" s="66">
        <v>1.9199999999999998E-2</v>
      </c>
      <c r="N45" s="66">
        <v>4.7000000000000002E-3</v>
      </c>
    </row>
    <row r="46" spans="1:14">
      <c r="A46" t="s">
        <v>630</v>
      </c>
      <c r="B46" t="s">
        <v>631</v>
      </c>
      <c r="C46" t="s">
        <v>99</v>
      </c>
      <c r="D46" t="s">
        <v>122</v>
      </c>
      <c r="E46" t="s">
        <v>377</v>
      </c>
      <c r="F46" t="s">
        <v>378</v>
      </c>
      <c r="G46" t="s">
        <v>101</v>
      </c>
      <c r="H46" s="65">
        <v>48525</v>
      </c>
      <c r="I46" s="65">
        <v>2286</v>
      </c>
      <c r="J46" s="65">
        <v>0</v>
      </c>
      <c r="K46" s="65">
        <v>1109.2815000000001</v>
      </c>
      <c r="L46" s="66">
        <v>2.9999999999999997E-4</v>
      </c>
      <c r="M46" s="66">
        <v>2.3999999999999998E-3</v>
      </c>
      <c r="N46" s="66">
        <v>5.9999999999999995E-4</v>
      </c>
    </row>
    <row r="47" spans="1:14">
      <c r="A47" t="s">
        <v>632</v>
      </c>
      <c r="B47" t="s">
        <v>633</v>
      </c>
      <c r="C47" t="s">
        <v>99</v>
      </c>
      <c r="D47" t="s">
        <v>122</v>
      </c>
      <c r="E47" t="s">
        <v>430</v>
      </c>
      <c r="F47" t="s">
        <v>378</v>
      </c>
      <c r="G47" t="s">
        <v>101</v>
      </c>
      <c r="H47" s="65">
        <v>25786</v>
      </c>
      <c r="I47" s="65">
        <v>5665</v>
      </c>
      <c r="J47" s="65">
        <v>0</v>
      </c>
      <c r="K47" s="65">
        <v>1460.7769000000001</v>
      </c>
      <c r="L47" s="66">
        <v>2.9999999999999997E-4</v>
      </c>
      <c r="M47" s="66">
        <v>3.2000000000000002E-3</v>
      </c>
      <c r="N47" s="66">
        <v>8.0000000000000004E-4</v>
      </c>
    </row>
    <row r="48" spans="1:14">
      <c r="A48" t="s">
        <v>634</v>
      </c>
      <c r="B48" t="s">
        <v>635</v>
      </c>
      <c r="C48" t="s">
        <v>99</v>
      </c>
      <c r="D48" t="s">
        <v>122</v>
      </c>
      <c r="E48" t="s">
        <v>395</v>
      </c>
      <c r="F48" t="s">
        <v>335</v>
      </c>
      <c r="G48" t="s">
        <v>101</v>
      </c>
      <c r="H48" s="65">
        <v>22256</v>
      </c>
      <c r="I48" s="65">
        <v>12000</v>
      </c>
      <c r="J48" s="65">
        <v>30.60371</v>
      </c>
      <c r="K48" s="65">
        <v>2701.3237100000001</v>
      </c>
      <c r="L48" s="66">
        <v>5.9999999999999995E-4</v>
      </c>
      <c r="M48" s="66">
        <v>5.8999999999999999E-3</v>
      </c>
      <c r="N48" s="66">
        <v>1.4E-3</v>
      </c>
    </row>
    <row r="49" spans="1:14">
      <c r="A49" t="s">
        <v>636</v>
      </c>
      <c r="B49" t="s">
        <v>637</v>
      </c>
      <c r="C49" t="s">
        <v>99</v>
      </c>
      <c r="D49" t="s">
        <v>122</v>
      </c>
      <c r="E49" t="s">
        <v>638</v>
      </c>
      <c r="F49" t="s">
        <v>335</v>
      </c>
      <c r="G49" t="s">
        <v>101</v>
      </c>
      <c r="H49" s="65">
        <v>168026</v>
      </c>
      <c r="I49" s="65">
        <v>1907</v>
      </c>
      <c r="J49" s="65">
        <v>0</v>
      </c>
      <c r="K49" s="65">
        <v>3204.2558199999999</v>
      </c>
      <c r="L49" s="66">
        <v>8.9999999999999998E-4</v>
      </c>
      <c r="M49" s="66">
        <v>6.8999999999999999E-3</v>
      </c>
      <c r="N49" s="66">
        <v>1.6999999999999999E-3</v>
      </c>
    </row>
    <row r="50" spans="1:14">
      <c r="A50" t="s">
        <v>639</v>
      </c>
      <c r="B50" t="s">
        <v>640</v>
      </c>
      <c r="C50" t="s">
        <v>99</v>
      </c>
      <c r="D50" t="s">
        <v>122</v>
      </c>
      <c r="E50" t="s">
        <v>641</v>
      </c>
      <c r="F50" t="s">
        <v>124</v>
      </c>
      <c r="G50" t="s">
        <v>101</v>
      </c>
      <c r="H50" s="65">
        <v>10826</v>
      </c>
      <c r="I50" s="65">
        <v>16440</v>
      </c>
      <c r="J50" s="65">
        <v>0</v>
      </c>
      <c r="K50" s="65">
        <v>1779.7944</v>
      </c>
      <c r="L50" s="66">
        <v>1.1000000000000001E-3</v>
      </c>
      <c r="M50" s="66">
        <v>3.8999999999999998E-3</v>
      </c>
      <c r="N50" s="66">
        <v>8.9999999999999998E-4</v>
      </c>
    </row>
    <row r="51" spans="1:14">
      <c r="A51" t="s">
        <v>642</v>
      </c>
      <c r="B51" t="s">
        <v>643</v>
      </c>
      <c r="C51" t="s">
        <v>99</v>
      </c>
      <c r="D51" t="s">
        <v>122</v>
      </c>
      <c r="E51" t="s">
        <v>644</v>
      </c>
      <c r="F51" t="s">
        <v>124</v>
      </c>
      <c r="G51" t="s">
        <v>101</v>
      </c>
      <c r="H51" s="65">
        <v>75037</v>
      </c>
      <c r="I51" s="65">
        <v>1051</v>
      </c>
      <c r="J51" s="65">
        <v>0</v>
      </c>
      <c r="K51" s="65">
        <v>788.63887</v>
      </c>
      <c r="L51" s="66">
        <v>8.0000000000000004E-4</v>
      </c>
      <c r="M51" s="66">
        <v>1.6999999999999999E-3</v>
      </c>
      <c r="N51" s="66">
        <v>4.0000000000000002E-4</v>
      </c>
    </row>
    <row r="52" spans="1:14">
      <c r="A52" t="s">
        <v>645</v>
      </c>
      <c r="B52" t="s">
        <v>646</v>
      </c>
      <c r="C52" t="s">
        <v>99</v>
      </c>
      <c r="D52" t="s">
        <v>122</v>
      </c>
      <c r="E52" t="s">
        <v>647</v>
      </c>
      <c r="F52" t="s">
        <v>595</v>
      </c>
      <c r="G52" t="s">
        <v>101</v>
      </c>
      <c r="H52" s="65">
        <v>7446</v>
      </c>
      <c r="I52" s="65">
        <v>40690</v>
      </c>
      <c r="J52" s="65">
        <v>0</v>
      </c>
      <c r="K52" s="65">
        <v>3029.7773999999999</v>
      </c>
      <c r="L52" s="66">
        <v>5.0000000000000001E-4</v>
      </c>
      <c r="M52" s="66">
        <v>6.6E-3</v>
      </c>
      <c r="N52" s="66">
        <v>1.6000000000000001E-3</v>
      </c>
    </row>
    <row r="53" spans="1:14">
      <c r="A53" t="s">
        <v>648</v>
      </c>
      <c r="B53" t="s">
        <v>649</v>
      </c>
      <c r="C53" t="s">
        <v>99</v>
      </c>
      <c r="D53" t="s">
        <v>122</v>
      </c>
      <c r="E53" t="s">
        <v>650</v>
      </c>
      <c r="F53" t="s">
        <v>651</v>
      </c>
      <c r="G53" t="s">
        <v>101</v>
      </c>
      <c r="H53" s="65">
        <v>74540</v>
      </c>
      <c r="I53" s="65">
        <v>5209</v>
      </c>
      <c r="J53" s="65">
        <v>0</v>
      </c>
      <c r="K53" s="65">
        <v>3882.7885999999999</v>
      </c>
      <c r="L53" s="66">
        <v>1E-3</v>
      </c>
      <c r="M53" s="66">
        <v>8.3999999999999995E-3</v>
      </c>
      <c r="N53" s="66">
        <v>2.0999999999999999E-3</v>
      </c>
    </row>
    <row r="54" spans="1:14">
      <c r="A54" t="s">
        <v>652</v>
      </c>
      <c r="B54" t="s">
        <v>653</v>
      </c>
      <c r="C54" t="s">
        <v>99</v>
      </c>
      <c r="D54" t="s">
        <v>122</v>
      </c>
      <c r="E54" t="s">
        <v>654</v>
      </c>
      <c r="F54" t="s">
        <v>651</v>
      </c>
      <c r="G54" t="s">
        <v>101</v>
      </c>
      <c r="H54" s="65">
        <v>16796</v>
      </c>
      <c r="I54" s="65">
        <v>31540</v>
      </c>
      <c r="J54" s="65">
        <v>0</v>
      </c>
      <c r="K54" s="65">
        <v>5297.4584000000004</v>
      </c>
      <c r="L54" s="66">
        <v>1.1000000000000001E-3</v>
      </c>
      <c r="M54" s="66">
        <v>1.15E-2</v>
      </c>
      <c r="N54" s="66">
        <v>2.8E-3</v>
      </c>
    </row>
    <row r="55" spans="1:14">
      <c r="A55" t="s">
        <v>655</v>
      </c>
      <c r="B55" t="s">
        <v>656</v>
      </c>
      <c r="C55" t="s">
        <v>99</v>
      </c>
      <c r="D55" t="s">
        <v>122</v>
      </c>
      <c r="E55" t="s">
        <v>657</v>
      </c>
      <c r="F55" t="s">
        <v>422</v>
      </c>
      <c r="G55" t="s">
        <v>101</v>
      </c>
      <c r="H55" s="65">
        <v>417915</v>
      </c>
      <c r="I55" s="65">
        <v>1768</v>
      </c>
      <c r="J55" s="65">
        <v>0</v>
      </c>
      <c r="K55" s="65">
        <v>7388.7371999999996</v>
      </c>
      <c r="L55" s="66">
        <v>2.2000000000000001E-3</v>
      </c>
      <c r="M55" s="66">
        <v>1.6E-2</v>
      </c>
      <c r="N55" s="66">
        <v>3.8999999999999998E-3</v>
      </c>
    </row>
    <row r="56" spans="1:14">
      <c r="A56" t="s">
        <v>658</v>
      </c>
      <c r="B56" t="s">
        <v>659</v>
      </c>
      <c r="C56" t="s">
        <v>99</v>
      </c>
      <c r="D56" t="s">
        <v>122</v>
      </c>
      <c r="E56" t="s">
        <v>421</v>
      </c>
      <c r="F56" t="s">
        <v>422</v>
      </c>
      <c r="G56" t="s">
        <v>101</v>
      </c>
      <c r="H56" s="65">
        <v>114681.27</v>
      </c>
      <c r="I56" s="65">
        <v>1346</v>
      </c>
      <c r="J56" s="65">
        <v>0</v>
      </c>
      <c r="K56" s="65">
        <v>1543.6098942000001</v>
      </c>
      <c r="L56" s="66">
        <v>5.9999999999999995E-4</v>
      </c>
      <c r="M56" s="66">
        <v>3.3E-3</v>
      </c>
      <c r="N56" s="66">
        <v>8.0000000000000004E-4</v>
      </c>
    </row>
    <row r="57" spans="1:14">
      <c r="A57" t="s">
        <v>660</v>
      </c>
      <c r="B57" t="s">
        <v>661</v>
      </c>
      <c r="C57" t="s">
        <v>99</v>
      </c>
      <c r="D57" t="s">
        <v>122</v>
      </c>
      <c r="E57" t="s">
        <v>450</v>
      </c>
      <c r="F57" t="s">
        <v>131</v>
      </c>
      <c r="G57" t="s">
        <v>101</v>
      </c>
      <c r="H57" s="65">
        <v>46554</v>
      </c>
      <c r="I57" s="65">
        <v>1499</v>
      </c>
      <c r="J57" s="65">
        <v>0</v>
      </c>
      <c r="K57" s="65">
        <v>697.84446000000003</v>
      </c>
      <c r="L57" s="66">
        <v>2.0000000000000001E-4</v>
      </c>
      <c r="M57" s="66">
        <v>1.5E-3</v>
      </c>
      <c r="N57" s="66">
        <v>4.0000000000000002E-4</v>
      </c>
    </row>
    <row r="58" spans="1:14">
      <c r="A58" s="67" t="s">
        <v>662</v>
      </c>
      <c r="D58" s="14"/>
      <c r="E58" s="14"/>
      <c r="F58" s="14"/>
      <c r="H58" s="69">
        <v>15233626.34</v>
      </c>
      <c r="J58" s="69">
        <v>0</v>
      </c>
      <c r="K58" s="69">
        <v>60735.039961000002</v>
      </c>
      <c r="M58" s="68">
        <v>0.13170000000000001</v>
      </c>
      <c r="N58" s="68">
        <v>3.2300000000000002E-2</v>
      </c>
    </row>
    <row r="59" spans="1:14">
      <c r="A59" t="s">
        <v>663</v>
      </c>
      <c r="B59" t="s">
        <v>664</v>
      </c>
      <c r="C59" t="s">
        <v>99</v>
      </c>
      <c r="D59" t="s">
        <v>122</v>
      </c>
      <c r="E59" t="s">
        <v>665</v>
      </c>
      <c r="F59" t="s">
        <v>330</v>
      </c>
      <c r="G59" t="s">
        <v>101</v>
      </c>
      <c r="H59" s="65">
        <v>39509.339999999997</v>
      </c>
      <c r="I59" s="65">
        <v>3270</v>
      </c>
      <c r="J59" s="65">
        <v>0</v>
      </c>
      <c r="K59" s="65">
        <v>1291.955418</v>
      </c>
      <c r="L59" s="66">
        <v>2.9999999999999997E-4</v>
      </c>
      <c r="M59" s="66">
        <v>2.8E-3</v>
      </c>
      <c r="N59" s="66">
        <v>6.9999999999999999E-4</v>
      </c>
    </row>
    <row r="60" spans="1:14">
      <c r="A60" t="s">
        <v>666</v>
      </c>
      <c r="B60" t="s">
        <v>667</v>
      </c>
      <c r="C60" t="s">
        <v>99</v>
      </c>
      <c r="D60" t="s">
        <v>122</v>
      </c>
      <c r="E60" t="s">
        <v>668</v>
      </c>
      <c r="F60" t="s">
        <v>442</v>
      </c>
      <c r="G60" t="s">
        <v>101</v>
      </c>
      <c r="H60" s="65">
        <v>456968</v>
      </c>
      <c r="I60" s="65">
        <v>2067</v>
      </c>
      <c r="J60" s="65">
        <v>0</v>
      </c>
      <c r="K60" s="65">
        <v>9445.5285600000007</v>
      </c>
      <c r="L60" s="66">
        <v>8.8000000000000005E-3</v>
      </c>
      <c r="M60" s="66">
        <v>2.0500000000000001E-2</v>
      </c>
      <c r="N60" s="66">
        <v>5.0000000000000001E-3</v>
      </c>
    </row>
    <row r="61" spans="1:14">
      <c r="A61" t="s">
        <v>669</v>
      </c>
      <c r="B61" t="s">
        <v>670</v>
      </c>
      <c r="C61" t="s">
        <v>99</v>
      </c>
      <c r="D61" t="s">
        <v>122</v>
      </c>
      <c r="E61" t="s">
        <v>671</v>
      </c>
      <c r="F61" t="s">
        <v>483</v>
      </c>
      <c r="G61" t="s">
        <v>101</v>
      </c>
      <c r="H61" s="65">
        <v>84000</v>
      </c>
      <c r="I61" s="65">
        <v>9850</v>
      </c>
      <c r="J61" s="65">
        <v>0</v>
      </c>
      <c r="K61" s="65">
        <v>8274</v>
      </c>
      <c r="L61" s="66">
        <v>2.1000000000000001E-2</v>
      </c>
      <c r="M61" s="66">
        <v>1.7899999999999999E-2</v>
      </c>
      <c r="N61" s="66">
        <v>4.4000000000000003E-3</v>
      </c>
    </row>
    <row r="62" spans="1:14">
      <c r="A62" t="s">
        <v>672</v>
      </c>
      <c r="B62" t="s">
        <v>673</v>
      </c>
      <c r="C62" t="s">
        <v>99</v>
      </c>
      <c r="D62" t="s">
        <v>122</v>
      </c>
      <c r="E62" t="s">
        <v>674</v>
      </c>
      <c r="F62" t="s">
        <v>483</v>
      </c>
      <c r="G62" t="s">
        <v>101</v>
      </c>
      <c r="H62" s="65">
        <v>1196260</v>
      </c>
      <c r="I62" s="65">
        <v>995.9</v>
      </c>
      <c r="J62" s="65">
        <v>0</v>
      </c>
      <c r="K62" s="65">
        <v>11913.55334</v>
      </c>
      <c r="L62" s="66">
        <v>2.0899999999999998E-2</v>
      </c>
      <c r="M62" s="66">
        <v>2.58E-2</v>
      </c>
      <c r="N62" s="66">
        <v>6.3E-3</v>
      </c>
    </row>
    <row r="63" spans="1:14">
      <c r="A63" t="s">
        <v>675</v>
      </c>
      <c r="B63" t="s">
        <v>676</v>
      </c>
      <c r="C63" t="s">
        <v>99</v>
      </c>
      <c r="D63" t="s">
        <v>122</v>
      </c>
      <c r="E63" t="s">
        <v>677</v>
      </c>
      <c r="F63" t="s">
        <v>678</v>
      </c>
      <c r="G63" t="s">
        <v>101</v>
      </c>
      <c r="H63" s="65">
        <v>215700</v>
      </c>
      <c r="I63" s="65">
        <v>381.2</v>
      </c>
      <c r="J63" s="65">
        <v>0</v>
      </c>
      <c r="K63" s="65">
        <v>822.24839999999995</v>
      </c>
      <c r="L63" s="66">
        <v>5.3499999999999999E-2</v>
      </c>
      <c r="M63" s="66">
        <v>1.8E-3</v>
      </c>
      <c r="N63" s="66">
        <v>4.0000000000000002E-4</v>
      </c>
    </row>
    <row r="64" spans="1:14">
      <c r="A64" t="s">
        <v>679</v>
      </c>
      <c r="B64" t="s">
        <v>680</v>
      </c>
      <c r="C64" t="s">
        <v>99</v>
      </c>
      <c r="D64" t="s">
        <v>122</v>
      </c>
      <c r="E64" t="s">
        <v>404</v>
      </c>
      <c r="F64" t="s">
        <v>378</v>
      </c>
      <c r="G64" t="s">
        <v>101</v>
      </c>
      <c r="H64" s="65">
        <v>332000</v>
      </c>
      <c r="I64" s="65">
        <v>690</v>
      </c>
      <c r="J64" s="65">
        <v>0</v>
      </c>
      <c r="K64" s="65">
        <v>2290.8000000000002</v>
      </c>
      <c r="L64" s="66">
        <v>2E-3</v>
      </c>
      <c r="M64" s="66">
        <v>5.0000000000000001E-3</v>
      </c>
      <c r="N64" s="66">
        <v>1.1999999999999999E-3</v>
      </c>
    </row>
    <row r="65" spans="1:14">
      <c r="A65" t="s">
        <v>681</v>
      </c>
      <c r="B65" t="s">
        <v>682</v>
      </c>
      <c r="C65" t="s">
        <v>99</v>
      </c>
      <c r="D65" t="s">
        <v>122</v>
      </c>
      <c r="E65" t="s">
        <v>408</v>
      </c>
      <c r="F65" t="s">
        <v>378</v>
      </c>
      <c r="G65" t="s">
        <v>101</v>
      </c>
      <c r="H65" s="65">
        <v>7601</v>
      </c>
      <c r="I65" s="65">
        <v>16750</v>
      </c>
      <c r="J65" s="65">
        <v>0</v>
      </c>
      <c r="K65" s="65">
        <v>1273.1675</v>
      </c>
      <c r="L65" s="66">
        <v>2.0000000000000001E-4</v>
      </c>
      <c r="M65" s="66">
        <v>2.8E-3</v>
      </c>
      <c r="N65" s="66">
        <v>6.9999999999999999E-4</v>
      </c>
    </row>
    <row r="66" spans="1:14">
      <c r="A66" t="s">
        <v>683</v>
      </c>
      <c r="B66" t="s">
        <v>684</v>
      </c>
      <c r="C66" t="s">
        <v>99</v>
      </c>
      <c r="D66" t="s">
        <v>122</v>
      </c>
      <c r="E66" t="s">
        <v>685</v>
      </c>
      <c r="F66" t="s">
        <v>335</v>
      </c>
      <c r="G66" t="s">
        <v>101</v>
      </c>
      <c r="H66" s="65">
        <v>642900</v>
      </c>
      <c r="I66" s="65">
        <v>669</v>
      </c>
      <c r="J66" s="65">
        <v>0</v>
      </c>
      <c r="K66" s="65">
        <v>4301.0010000000002</v>
      </c>
      <c r="L66" s="66">
        <v>5.7000000000000002E-3</v>
      </c>
      <c r="M66" s="66">
        <v>9.2999999999999992E-3</v>
      </c>
      <c r="N66" s="66">
        <v>2.3E-3</v>
      </c>
    </row>
    <row r="67" spans="1:14">
      <c r="A67" t="s">
        <v>686</v>
      </c>
      <c r="B67" t="s">
        <v>687</v>
      </c>
      <c r="C67" t="s">
        <v>99</v>
      </c>
      <c r="D67" t="s">
        <v>122</v>
      </c>
      <c r="E67" t="s">
        <v>688</v>
      </c>
      <c r="F67" t="s">
        <v>689</v>
      </c>
      <c r="G67" t="s">
        <v>101</v>
      </c>
      <c r="H67" s="65">
        <v>39839</v>
      </c>
      <c r="I67" s="65">
        <v>359</v>
      </c>
      <c r="J67" s="65">
        <v>0</v>
      </c>
      <c r="K67" s="65">
        <v>143.02200999999999</v>
      </c>
      <c r="L67" s="66">
        <v>5.9999999999999995E-4</v>
      </c>
      <c r="M67" s="66">
        <v>2.9999999999999997E-4</v>
      </c>
      <c r="N67" s="66">
        <v>1E-4</v>
      </c>
    </row>
    <row r="68" spans="1:14">
      <c r="A68" t="s">
        <v>690</v>
      </c>
      <c r="B68" t="s">
        <v>691</v>
      </c>
      <c r="C68" t="s">
        <v>99</v>
      </c>
      <c r="D68" t="s">
        <v>122</v>
      </c>
      <c r="E68" t="s">
        <v>692</v>
      </c>
      <c r="F68" t="s">
        <v>595</v>
      </c>
      <c r="G68" t="s">
        <v>101</v>
      </c>
      <c r="H68" s="65">
        <v>12218849</v>
      </c>
      <c r="I68" s="65">
        <v>171.7</v>
      </c>
      <c r="J68" s="65">
        <v>0</v>
      </c>
      <c r="K68" s="65">
        <v>20979.763733</v>
      </c>
      <c r="L68" s="66">
        <v>6.9900000000000004E-2</v>
      </c>
      <c r="M68" s="66">
        <v>4.5499999999999999E-2</v>
      </c>
      <c r="N68" s="66">
        <v>1.12E-2</v>
      </c>
    </row>
    <row r="69" spans="1:14">
      <c r="A69" s="67" t="s">
        <v>693</v>
      </c>
      <c r="D69" s="14"/>
      <c r="E69" s="14"/>
      <c r="F69" s="14"/>
      <c r="H69" s="69">
        <v>0</v>
      </c>
      <c r="J69" s="69">
        <v>0</v>
      </c>
      <c r="K69" s="69">
        <v>0</v>
      </c>
      <c r="M69" s="68">
        <v>0</v>
      </c>
      <c r="N69" s="68">
        <v>0</v>
      </c>
    </row>
    <row r="70" spans="1:14">
      <c r="A70" t="s">
        <v>237</v>
      </c>
      <c r="B70" t="s">
        <v>237</v>
      </c>
      <c r="D70" s="14"/>
      <c r="E70" s="14"/>
      <c r="F70" t="s">
        <v>237</v>
      </c>
      <c r="G70" t="s">
        <v>237</v>
      </c>
      <c r="H70" s="65">
        <v>0</v>
      </c>
      <c r="I70" s="65">
        <v>0</v>
      </c>
      <c r="K70" s="65">
        <v>0</v>
      </c>
      <c r="L70" s="66">
        <v>0</v>
      </c>
      <c r="M70" s="66">
        <v>0</v>
      </c>
      <c r="N70" s="66">
        <v>0</v>
      </c>
    </row>
    <row r="71" spans="1:14">
      <c r="A71" s="67" t="s">
        <v>241</v>
      </c>
      <c r="D71" s="14"/>
      <c r="E71" s="14"/>
      <c r="F71" s="14"/>
      <c r="H71" s="69">
        <v>4097418.66</v>
      </c>
      <c r="J71" s="69">
        <v>17.493110000000001</v>
      </c>
      <c r="K71" s="69">
        <v>146336.93401632429</v>
      </c>
      <c r="M71" s="68">
        <v>0.31730000000000003</v>
      </c>
      <c r="N71" s="68">
        <v>7.7899999999999997E-2</v>
      </c>
    </row>
    <row r="72" spans="1:14">
      <c r="A72" s="67" t="s">
        <v>304</v>
      </c>
      <c r="D72" s="14"/>
      <c r="E72" s="14"/>
      <c r="F72" s="14"/>
      <c r="H72" s="69">
        <v>3732713.46</v>
      </c>
      <c r="J72" s="69">
        <v>0</v>
      </c>
      <c r="K72" s="69">
        <v>76236.901672122302</v>
      </c>
      <c r="M72" s="68">
        <v>0.1653</v>
      </c>
      <c r="N72" s="68">
        <v>4.0599999999999997E-2</v>
      </c>
    </row>
    <row r="73" spans="1:14">
      <c r="A73" t="s">
        <v>694</v>
      </c>
      <c r="B73" t="s">
        <v>695</v>
      </c>
      <c r="C73" t="s">
        <v>696</v>
      </c>
      <c r="D73" t="s">
        <v>528</v>
      </c>
      <c r="E73" t="s">
        <v>697</v>
      </c>
      <c r="F73" t="s">
        <v>698</v>
      </c>
      <c r="G73" t="s">
        <v>105</v>
      </c>
      <c r="H73" s="65">
        <v>193111</v>
      </c>
      <c r="I73" s="65">
        <v>1064</v>
      </c>
      <c r="J73" s="65">
        <v>0</v>
      </c>
      <c r="K73" s="65">
        <v>6634.62965816</v>
      </c>
      <c r="L73" s="66">
        <v>3.8999999999999998E-3</v>
      </c>
      <c r="M73" s="66">
        <v>1.44E-2</v>
      </c>
      <c r="N73" s="66">
        <v>3.5000000000000001E-3</v>
      </c>
    </row>
    <row r="74" spans="1:14">
      <c r="A74" t="s">
        <v>699</v>
      </c>
      <c r="B74" t="s">
        <v>700</v>
      </c>
      <c r="C74" t="s">
        <v>701</v>
      </c>
      <c r="D74" t="s">
        <v>528</v>
      </c>
      <c r="E74" t="s">
        <v>702</v>
      </c>
      <c r="F74" t="s">
        <v>703</v>
      </c>
      <c r="G74" t="s">
        <v>105</v>
      </c>
      <c r="H74" s="65">
        <v>11978</v>
      </c>
      <c r="I74" s="65">
        <v>14474</v>
      </c>
      <c r="J74" s="65">
        <v>0</v>
      </c>
      <c r="K74" s="65">
        <v>5598.1034798800001</v>
      </c>
      <c r="L74" s="66">
        <v>2.9999999999999997E-4</v>
      </c>
      <c r="M74" s="66">
        <v>1.21E-2</v>
      </c>
      <c r="N74" s="66">
        <v>3.0000000000000001E-3</v>
      </c>
    </row>
    <row r="75" spans="1:14">
      <c r="A75" t="s">
        <v>704</v>
      </c>
      <c r="B75" t="s">
        <v>705</v>
      </c>
      <c r="C75" t="s">
        <v>701</v>
      </c>
      <c r="D75" t="s">
        <v>528</v>
      </c>
      <c r="E75" t="s">
        <v>706</v>
      </c>
      <c r="F75" t="s">
        <v>707</v>
      </c>
      <c r="G75" t="s">
        <v>105</v>
      </c>
      <c r="H75" s="65">
        <v>11734</v>
      </c>
      <c r="I75" s="65">
        <v>11304</v>
      </c>
      <c r="J75" s="65">
        <v>0</v>
      </c>
      <c r="K75" s="65">
        <v>4282.9822814400004</v>
      </c>
      <c r="L75" s="66">
        <v>1E-4</v>
      </c>
      <c r="M75" s="66">
        <v>9.2999999999999992E-3</v>
      </c>
      <c r="N75" s="66">
        <v>2.3E-3</v>
      </c>
    </row>
    <row r="76" spans="1:14">
      <c r="A76" t="s">
        <v>708</v>
      </c>
      <c r="B76" t="s">
        <v>709</v>
      </c>
      <c r="C76" t="s">
        <v>701</v>
      </c>
      <c r="D76" t="s">
        <v>528</v>
      </c>
      <c r="E76" t="s">
        <v>710</v>
      </c>
      <c r="F76" t="s">
        <v>707</v>
      </c>
      <c r="G76" t="s">
        <v>105</v>
      </c>
      <c r="H76" s="65">
        <v>11415</v>
      </c>
      <c r="I76" s="65">
        <v>18268</v>
      </c>
      <c r="J76" s="65">
        <v>0</v>
      </c>
      <c r="K76" s="65">
        <v>6733.4085138</v>
      </c>
      <c r="L76" s="66">
        <v>2.9999999999999997E-4</v>
      </c>
      <c r="M76" s="66">
        <v>1.46E-2</v>
      </c>
      <c r="N76" s="66">
        <v>3.5999999999999999E-3</v>
      </c>
    </row>
    <row r="77" spans="1:14">
      <c r="A77" t="s">
        <v>711</v>
      </c>
      <c r="B77" t="s">
        <v>712</v>
      </c>
      <c r="C77" t="s">
        <v>696</v>
      </c>
      <c r="D77" t="s">
        <v>528</v>
      </c>
      <c r="E77" t="s">
        <v>713</v>
      </c>
      <c r="F77" t="s">
        <v>707</v>
      </c>
      <c r="G77" t="s">
        <v>105</v>
      </c>
      <c r="H77" s="65">
        <v>3413843</v>
      </c>
      <c r="I77" s="65">
        <v>414.50199999999961</v>
      </c>
      <c r="J77" s="65">
        <v>0</v>
      </c>
      <c r="K77" s="65">
        <v>45691.795015795899</v>
      </c>
      <c r="L77" s="66">
        <v>1.4800000000000001E-2</v>
      </c>
      <c r="M77" s="66">
        <v>9.9099999999999994E-2</v>
      </c>
      <c r="N77" s="66">
        <v>2.4299999999999999E-2</v>
      </c>
    </row>
    <row r="78" spans="1:14">
      <c r="A78" t="s">
        <v>714</v>
      </c>
      <c r="B78" t="s">
        <v>715</v>
      </c>
      <c r="C78" t="s">
        <v>701</v>
      </c>
      <c r="D78" t="s">
        <v>716</v>
      </c>
      <c r="E78" t="s">
        <v>717</v>
      </c>
      <c r="F78" t="s">
        <v>707</v>
      </c>
      <c r="G78" t="s">
        <v>105</v>
      </c>
      <c r="H78" s="65">
        <v>82671.460000000006</v>
      </c>
      <c r="I78" s="65">
        <v>846</v>
      </c>
      <c r="J78" s="65">
        <v>0</v>
      </c>
      <c r="K78" s="65">
        <v>2258.3643811164002</v>
      </c>
      <c r="L78" s="66">
        <v>3.2000000000000002E-3</v>
      </c>
      <c r="M78" s="66">
        <v>4.8999999999999998E-3</v>
      </c>
      <c r="N78" s="66">
        <v>1.1999999999999999E-3</v>
      </c>
    </row>
    <row r="79" spans="1:14">
      <c r="A79" t="s">
        <v>718</v>
      </c>
      <c r="B79" t="s">
        <v>719</v>
      </c>
      <c r="C79" t="s">
        <v>696</v>
      </c>
      <c r="D79" t="s">
        <v>528</v>
      </c>
      <c r="E79" t="s">
        <v>720</v>
      </c>
      <c r="F79" t="s">
        <v>707</v>
      </c>
      <c r="G79" t="s">
        <v>105</v>
      </c>
      <c r="H79" s="65">
        <v>7961</v>
      </c>
      <c r="I79" s="65">
        <v>19597</v>
      </c>
      <c r="J79" s="65">
        <v>0</v>
      </c>
      <c r="K79" s="65">
        <v>5037.6183419299996</v>
      </c>
      <c r="L79" s="66">
        <v>1E-4</v>
      </c>
      <c r="M79" s="66">
        <v>1.09E-2</v>
      </c>
      <c r="N79" s="66">
        <v>2.7000000000000001E-3</v>
      </c>
    </row>
    <row r="80" spans="1:14">
      <c r="A80" s="67" t="s">
        <v>305</v>
      </c>
      <c r="D80" s="14"/>
      <c r="E80" s="14"/>
      <c r="F80" s="14"/>
      <c r="H80" s="69">
        <v>364705.2</v>
      </c>
      <c r="J80" s="69">
        <v>17.493110000000001</v>
      </c>
      <c r="K80" s="69">
        <v>70100.032344202002</v>
      </c>
      <c r="M80" s="68">
        <v>0.152</v>
      </c>
      <c r="N80" s="68">
        <v>3.73E-2</v>
      </c>
    </row>
    <row r="81" spans="1:14">
      <c r="A81" t="s">
        <v>721</v>
      </c>
      <c r="B81" t="s">
        <v>722</v>
      </c>
      <c r="C81" t="s">
        <v>701</v>
      </c>
      <c r="D81" t="s">
        <v>528</v>
      </c>
      <c r="E81" t="s">
        <v>723</v>
      </c>
      <c r="F81" t="s">
        <v>724</v>
      </c>
      <c r="G81" t="s">
        <v>105</v>
      </c>
      <c r="H81" s="65">
        <v>15955</v>
      </c>
      <c r="I81" s="65">
        <v>6231</v>
      </c>
      <c r="J81" s="65">
        <v>0</v>
      </c>
      <c r="K81" s="65">
        <v>3210.1298854500001</v>
      </c>
      <c r="L81" s="66">
        <v>0</v>
      </c>
      <c r="M81" s="66">
        <v>7.0000000000000001E-3</v>
      </c>
      <c r="N81" s="66">
        <v>1.6999999999999999E-3</v>
      </c>
    </row>
    <row r="82" spans="1:14">
      <c r="A82" t="s">
        <v>725</v>
      </c>
      <c r="B82" t="s">
        <v>726</v>
      </c>
      <c r="C82" t="s">
        <v>99</v>
      </c>
      <c r="D82" t="s">
        <v>528</v>
      </c>
      <c r="E82" t="s">
        <v>727</v>
      </c>
      <c r="F82" t="s">
        <v>728</v>
      </c>
      <c r="G82" t="s">
        <v>105</v>
      </c>
      <c r="H82" s="65">
        <v>5546</v>
      </c>
      <c r="I82" s="65">
        <v>33939</v>
      </c>
      <c r="J82" s="65">
        <v>0</v>
      </c>
      <c r="K82" s="65">
        <v>6077.80765926</v>
      </c>
      <c r="L82" s="66">
        <v>0</v>
      </c>
      <c r="M82" s="66">
        <v>1.32E-2</v>
      </c>
      <c r="N82" s="66">
        <v>3.2000000000000002E-3</v>
      </c>
    </row>
    <row r="83" spans="1:14">
      <c r="A83" t="s">
        <v>729</v>
      </c>
      <c r="B83" t="s">
        <v>730</v>
      </c>
      <c r="C83" t="s">
        <v>731</v>
      </c>
      <c r="D83" t="s">
        <v>528</v>
      </c>
      <c r="E83" t="s">
        <v>732</v>
      </c>
      <c r="F83" t="s">
        <v>728</v>
      </c>
      <c r="G83" t="s">
        <v>105</v>
      </c>
      <c r="H83" s="65">
        <v>2222</v>
      </c>
      <c r="I83" s="65">
        <v>156250</v>
      </c>
      <c r="J83" s="65">
        <v>0</v>
      </c>
      <c r="K83" s="65">
        <v>11210.684375000001</v>
      </c>
      <c r="L83" s="66">
        <v>0</v>
      </c>
      <c r="M83" s="66">
        <v>2.4299999999999999E-2</v>
      </c>
      <c r="N83" s="66">
        <v>6.0000000000000001E-3</v>
      </c>
    </row>
    <row r="84" spans="1:14">
      <c r="A84" t="s">
        <v>733</v>
      </c>
      <c r="B84" t="s">
        <v>734</v>
      </c>
      <c r="C84" t="s">
        <v>122</v>
      </c>
      <c r="D84" t="s">
        <v>528</v>
      </c>
      <c r="E84" t="s">
        <v>735</v>
      </c>
      <c r="F84" t="s">
        <v>736</v>
      </c>
      <c r="G84" t="s">
        <v>109</v>
      </c>
      <c r="H84" s="65">
        <v>227927.2</v>
      </c>
      <c r="I84" s="65">
        <v>313.5</v>
      </c>
      <c r="J84" s="65">
        <v>0</v>
      </c>
      <c r="K84" s="65">
        <v>2669.5654201920001</v>
      </c>
      <c r="L84" s="66">
        <v>5.9999999999999995E-4</v>
      </c>
      <c r="M84" s="66">
        <v>5.7999999999999996E-3</v>
      </c>
      <c r="N84" s="66">
        <v>1.4E-3</v>
      </c>
    </row>
    <row r="85" spans="1:14">
      <c r="A85" t="s">
        <v>737</v>
      </c>
      <c r="B85" t="s">
        <v>738</v>
      </c>
      <c r="C85" t="s">
        <v>739</v>
      </c>
      <c r="D85" t="s">
        <v>528</v>
      </c>
      <c r="E85" t="s">
        <v>740</v>
      </c>
      <c r="F85" t="s">
        <v>736</v>
      </c>
      <c r="G85" t="s">
        <v>112</v>
      </c>
      <c r="H85" s="65">
        <v>55390</v>
      </c>
      <c r="I85" s="65">
        <v>1460</v>
      </c>
      <c r="J85" s="65">
        <v>0</v>
      </c>
      <c r="K85" s="65">
        <v>3509.3276129999999</v>
      </c>
      <c r="L85" s="66">
        <v>1.2999999999999999E-3</v>
      </c>
      <c r="M85" s="66">
        <v>7.6E-3</v>
      </c>
      <c r="N85" s="66">
        <v>1.9E-3</v>
      </c>
    </row>
    <row r="86" spans="1:14">
      <c r="A86" t="s">
        <v>741</v>
      </c>
      <c r="B86" t="s">
        <v>742</v>
      </c>
      <c r="C86" t="s">
        <v>701</v>
      </c>
      <c r="D86" t="s">
        <v>528</v>
      </c>
      <c r="E86" t="s">
        <v>743</v>
      </c>
      <c r="F86" t="s">
        <v>744</v>
      </c>
      <c r="G86" t="s">
        <v>105</v>
      </c>
      <c r="H86" s="65">
        <v>17391</v>
      </c>
      <c r="I86" s="65">
        <v>11165</v>
      </c>
      <c r="J86" s="65">
        <v>17.493110000000001</v>
      </c>
      <c r="K86" s="65">
        <v>6287.2590393500004</v>
      </c>
      <c r="L86" s="66">
        <v>0</v>
      </c>
      <c r="M86" s="66">
        <v>1.3599999999999999E-2</v>
      </c>
      <c r="N86" s="66">
        <v>3.3E-3</v>
      </c>
    </row>
    <row r="87" spans="1:14">
      <c r="A87" t="s">
        <v>745</v>
      </c>
      <c r="B87" t="s">
        <v>746</v>
      </c>
      <c r="C87" t="s">
        <v>701</v>
      </c>
      <c r="D87" t="s">
        <v>528</v>
      </c>
      <c r="E87" t="s">
        <v>747</v>
      </c>
      <c r="F87" t="s">
        <v>707</v>
      </c>
      <c r="G87" t="s">
        <v>105</v>
      </c>
      <c r="H87" s="65">
        <v>11201</v>
      </c>
      <c r="I87" s="65">
        <v>14805</v>
      </c>
      <c r="J87" s="65">
        <v>0</v>
      </c>
      <c r="K87" s="65">
        <v>5354.6766934500001</v>
      </c>
      <c r="L87" s="66">
        <v>0</v>
      </c>
      <c r="M87" s="66">
        <v>1.1599999999999999E-2</v>
      </c>
      <c r="N87" s="66">
        <v>2.8E-3</v>
      </c>
    </row>
    <row r="88" spans="1:14">
      <c r="A88" t="s">
        <v>748</v>
      </c>
      <c r="B88" t="s">
        <v>749</v>
      </c>
      <c r="C88" t="s">
        <v>701</v>
      </c>
      <c r="D88" t="s">
        <v>528</v>
      </c>
      <c r="E88" t="s">
        <v>750</v>
      </c>
      <c r="F88" t="s">
        <v>707</v>
      </c>
      <c r="G88" t="s">
        <v>105</v>
      </c>
      <c r="H88" s="65">
        <v>692</v>
      </c>
      <c r="I88" s="65">
        <v>328504</v>
      </c>
      <c r="J88" s="65">
        <v>0</v>
      </c>
      <c r="K88" s="65">
        <v>7340.3167587199996</v>
      </c>
      <c r="L88" s="66">
        <v>0</v>
      </c>
      <c r="M88" s="66">
        <v>1.5900000000000001E-2</v>
      </c>
      <c r="N88" s="66">
        <v>3.8999999999999998E-3</v>
      </c>
    </row>
    <row r="89" spans="1:14">
      <c r="A89" t="s">
        <v>751</v>
      </c>
      <c r="B89" t="s">
        <v>752</v>
      </c>
      <c r="C89" t="s">
        <v>701</v>
      </c>
      <c r="D89" t="s">
        <v>528</v>
      </c>
      <c r="E89" t="s">
        <v>753</v>
      </c>
      <c r="F89" t="s">
        <v>707</v>
      </c>
      <c r="G89" t="s">
        <v>105</v>
      </c>
      <c r="H89" s="65">
        <v>13333</v>
      </c>
      <c r="I89" s="65">
        <v>28192</v>
      </c>
      <c r="J89" s="65">
        <v>0</v>
      </c>
      <c r="K89" s="65">
        <v>12137.292293439999</v>
      </c>
      <c r="L89" s="66">
        <v>0</v>
      </c>
      <c r="M89" s="66">
        <v>2.63E-2</v>
      </c>
      <c r="N89" s="66">
        <v>6.4999999999999997E-3</v>
      </c>
    </row>
    <row r="90" spans="1:14">
      <c r="A90" t="s">
        <v>754</v>
      </c>
      <c r="B90" t="s">
        <v>755</v>
      </c>
      <c r="C90" t="s">
        <v>701</v>
      </c>
      <c r="D90" t="s">
        <v>528</v>
      </c>
      <c r="E90" t="s">
        <v>756</v>
      </c>
      <c r="F90" t="s">
        <v>757</v>
      </c>
      <c r="G90" t="s">
        <v>105</v>
      </c>
      <c r="H90" s="65">
        <v>14382</v>
      </c>
      <c r="I90" s="65">
        <v>14150</v>
      </c>
      <c r="J90" s="65">
        <v>0</v>
      </c>
      <c r="K90" s="65">
        <v>6571.1861369999997</v>
      </c>
      <c r="L90" s="66">
        <v>0</v>
      </c>
      <c r="M90" s="66">
        <v>1.43E-2</v>
      </c>
      <c r="N90" s="66">
        <v>3.5000000000000001E-3</v>
      </c>
    </row>
    <row r="91" spans="1:14">
      <c r="A91" t="s">
        <v>758</v>
      </c>
      <c r="B91" t="s">
        <v>759</v>
      </c>
      <c r="C91" t="s">
        <v>701</v>
      </c>
      <c r="D91" t="s">
        <v>528</v>
      </c>
      <c r="E91" t="s">
        <v>760</v>
      </c>
      <c r="F91" t="s">
        <v>757</v>
      </c>
      <c r="G91" t="s">
        <v>105</v>
      </c>
      <c r="H91" s="65">
        <v>666</v>
      </c>
      <c r="I91" s="65">
        <v>266531</v>
      </c>
      <c r="J91" s="65">
        <v>0</v>
      </c>
      <c r="K91" s="65">
        <v>5731.7864693399997</v>
      </c>
      <c r="L91" s="66">
        <v>0</v>
      </c>
      <c r="M91" s="66">
        <v>1.24E-2</v>
      </c>
      <c r="N91" s="66">
        <v>3.0999999999999999E-3</v>
      </c>
    </row>
    <row r="92" spans="1:14">
      <c r="A92" s="77" t="s">
        <v>243</v>
      </c>
      <c r="D92" s="14"/>
      <c r="E92" s="14"/>
      <c r="F92" s="14"/>
    </row>
    <row r="93" spans="1:14">
      <c r="A93" s="77" t="s">
        <v>298</v>
      </c>
      <c r="D93" s="14"/>
      <c r="E93" s="14"/>
      <c r="F93" s="14"/>
    </row>
    <row r="94" spans="1:14">
      <c r="A94" s="77" t="s">
        <v>299</v>
      </c>
      <c r="D94" s="14"/>
      <c r="E94" s="14"/>
      <c r="F94" s="14"/>
    </row>
    <row r="95" spans="1:14">
      <c r="A95" s="77" t="s">
        <v>300</v>
      </c>
      <c r="D95" s="14"/>
      <c r="E95" s="14"/>
      <c r="F95" s="14"/>
    </row>
    <row r="96" spans="1:14">
      <c r="A96" s="77" t="s">
        <v>301</v>
      </c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42.57031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4567125</v>
      </c>
      <c r="H10" s="7"/>
      <c r="I10" s="63">
        <v>49.378645759999998</v>
      </c>
      <c r="J10" s="63">
        <v>223354.66221387149</v>
      </c>
      <c r="K10" s="7"/>
      <c r="L10" s="64">
        <v>1</v>
      </c>
      <c r="M10" s="64">
        <v>0.11890000000000001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2905833</v>
      </c>
      <c r="I11" s="69">
        <v>0</v>
      </c>
      <c r="J11" s="69">
        <v>43597.606375199997</v>
      </c>
      <c r="L11" s="68">
        <v>0.19520000000000001</v>
      </c>
      <c r="M11" s="68">
        <v>2.3199999999999998E-2</v>
      </c>
    </row>
    <row r="12" spans="1:62">
      <c r="A12" s="67" t="s">
        <v>761</v>
      </c>
      <c r="C12" s="14"/>
      <c r="D12" s="14"/>
      <c r="E12" s="14"/>
      <c r="F12" s="14"/>
      <c r="G12" s="69">
        <v>693777</v>
      </c>
      <c r="I12" s="69">
        <v>0</v>
      </c>
      <c r="J12" s="69">
        <v>17726.551511999998</v>
      </c>
      <c r="L12" s="68">
        <v>7.9399999999999998E-2</v>
      </c>
      <c r="M12" s="68">
        <v>9.4000000000000004E-3</v>
      </c>
    </row>
    <row r="13" spans="1:62">
      <c r="A13" t="s">
        <v>762</v>
      </c>
      <c r="B13" t="s">
        <v>763</v>
      </c>
      <c r="C13" t="s">
        <v>99</v>
      </c>
      <c r="D13" t="s">
        <v>764</v>
      </c>
      <c r="E13" t="s">
        <v>765</v>
      </c>
      <c r="F13" t="s">
        <v>101</v>
      </c>
      <c r="G13" s="65">
        <v>342806</v>
      </c>
      <c r="H13" s="65">
        <v>995.2</v>
      </c>
      <c r="I13" s="65">
        <v>0</v>
      </c>
      <c r="J13" s="65">
        <v>3411.6053120000001</v>
      </c>
      <c r="K13" s="66">
        <v>6.3E-3</v>
      </c>
      <c r="L13" s="66">
        <v>1.5299999999999999E-2</v>
      </c>
      <c r="M13" s="66">
        <v>1.8E-3</v>
      </c>
    </row>
    <row r="14" spans="1:62">
      <c r="A14" t="s">
        <v>766</v>
      </c>
      <c r="B14" t="s">
        <v>767</v>
      </c>
      <c r="C14" t="s">
        <v>99</v>
      </c>
      <c r="D14" t="s">
        <v>768</v>
      </c>
      <c r="E14" t="s">
        <v>765</v>
      </c>
      <c r="F14" t="s">
        <v>101</v>
      </c>
      <c r="G14" s="65">
        <v>318065</v>
      </c>
      <c r="H14" s="65">
        <v>2656</v>
      </c>
      <c r="I14" s="65">
        <v>0</v>
      </c>
      <c r="J14" s="65">
        <v>8447.8063999999995</v>
      </c>
      <c r="K14" s="66">
        <v>1.2999999999999999E-3</v>
      </c>
      <c r="L14" s="66">
        <v>3.78E-2</v>
      </c>
      <c r="M14" s="66">
        <v>4.4999999999999997E-3</v>
      </c>
    </row>
    <row r="15" spans="1:62">
      <c r="A15" t="s">
        <v>769</v>
      </c>
      <c r="B15" t="s">
        <v>770</v>
      </c>
      <c r="C15" t="s">
        <v>99</v>
      </c>
      <c r="D15" t="s">
        <v>771</v>
      </c>
      <c r="E15" t="s">
        <v>765</v>
      </c>
      <c r="F15" t="s">
        <v>101</v>
      </c>
      <c r="G15" s="65">
        <v>32906</v>
      </c>
      <c r="H15" s="65">
        <v>17830</v>
      </c>
      <c r="I15" s="65">
        <v>0</v>
      </c>
      <c r="J15" s="65">
        <v>5867.1397999999999</v>
      </c>
      <c r="K15" s="66">
        <v>1.1999999999999999E-3</v>
      </c>
      <c r="L15" s="66">
        <v>2.63E-2</v>
      </c>
      <c r="M15" s="66">
        <v>3.0999999999999999E-3</v>
      </c>
    </row>
    <row r="16" spans="1:62">
      <c r="A16" s="67" t="s">
        <v>772</v>
      </c>
      <c r="C16" s="14"/>
      <c r="D16" s="14"/>
      <c r="E16" s="14"/>
      <c r="F16" s="14"/>
      <c r="G16" s="69">
        <v>126725</v>
      </c>
      <c r="I16" s="69">
        <v>0</v>
      </c>
      <c r="J16" s="69">
        <v>18223.729019999999</v>
      </c>
      <c r="L16" s="68">
        <v>8.1600000000000006E-2</v>
      </c>
      <c r="M16" s="68">
        <v>9.7000000000000003E-3</v>
      </c>
    </row>
    <row r="17" spans="1:13">
      <c r="A17" t="s">
        <v>773</v>
      </c>
      <c r="B17" t="s">
        <v>774</v>
      </c>
      <c r="C17" t="s">
        <v>99</v>
      </c>
      <c r="D17" t="s">
        <v>771</v>
      </c>
      <c r="E17" t="s">
        <v>765</v>
      </c>
      <c r="F17" t="s">
        <v>101</v>
      </c>
      <c r="G17" s="65">
        <v>34870</v>
      </c>
      <c r="H17" s="65">
        <v>5588</v>
      </c>
      <c r="I17" s="65">
        <v>0</v>
      </c>
      <c r="J17" s="65">
        <v>1948.5355999999999</v>
      </c>
      <c r="K17" s="66">
        <v>0.01</v>
      </c>
      <c r="L17" s="66">
        <v>8.6999999999999994E-3</v>
      </c>
      <c r="M17" s="66">
        <v>1E-3</v>
      </c>
    </row>
    <row r="18" spans="1:13">
      <c r="A18" t="s">
        <v>775</v>
      </c>
      <c r="B18" t="s">
        <v>776</v>
      </c>
      <c r="C18" t="s">
        <v>99</v>
      </c>
      <c r="D18" t="s">
        <v>771</v>
      </c>
      <c r="E18" t="s">
        <v>765</v>
      </c>
      <c r="F18" t="s">
        <v>101</v>
      </c>
      <c r="G18" s="65">
        <v>21616</v>
      </c>
      <c r="H18" s="65">
        <v>9622</v>
      </c>
      <c r="I18" s="65">
        <v>0</v>
      </c>
      <c r="J18" s="65">
        <v>2079.8915200000001</v>
      </c>
      <c r="K18" s="66">
        <v>6.7999999999999996E-3</v>
      </c>
      <c r="L18" s="66">
        <v>9.2999999999999992E-3</v>
      </c>
      <c r="M18" s="66">
        <v>1.1000000000000001E-3</v>
      </c>
    </row>
    <row r="19" spans="1:13">
      <c r="A19" t="s">
        <v>777</v>
      </c>
      <c r="B19" t="s">
        <v>778</v>
      </c>
      <c r="C19" t="s">
        <v>99</v>
      </c>
      <c r="D19" t="s">
        <v>771</v>
      </c>
      <c r="E19" t="s">
        <v>765</v>
      </c>
      <c r="F19" t="s">
        <v>101</v>
      </c>
      <c r="G19" s="65">
        <v>70239</v>
      </c>
      <c r="H19" s="65">
        <v>20210</v>
      </c>
      <c r="I19" s="65">
        <v>0</v>
      </c>
      <c r="J19" s="65">
        <v>14195.3019</v>
      </c>
      <c r="K19" s="66">
        <v>5.8500000000000003E-2</v>
      </c>
      <c r="L19" s="66">
        <v>6.3600000000000004E-2</v>
      </c>
      <c r="M19" s="66">
        <v>7.6E-3</v>
      </c>
    </row>
    <row r="20" spans="1:13">
      <c r="A20" s="67" t="s">
        <v>779</v>
      </c>
      <c r="C20" s="14"/>
      <c r="D20" s="14"/>
      <c r="E20" s="14"/>
      <c r="F20" s="14"/>
      <c r="G20" s="69">
        <v>2085331</v>
      </c>
      <c r="I20" s="69">
        <v>0</v>
      </c>
      <c r="J20" s="69">
        <v>7647.3258432000002</v>
      </c>
      <c r="L20" s="68">
        <v>3.4200000000000001E-2</v>
      </c>
      <c r="M20" s="68">
        <v>4.1000000000000003E-3</v>
      </c>
    </row>
    <row r="21" spans="1:13">
      <c r="A21" t="s">
        <v>780</v>
      </c>
      <c r="B21" t="s">
        <v>781</v>
      </c>
      <c r="C21" t="s">
        <v>99</v>
      </c>
      <c r="D21" t="s">
        <v>782</v>
      </c>
      <c r="E21" t="s">
        <v>783</v>
      </c>
      <c r="F21" t="s">
        <v>101</v>
      </c>
      <c r="G21" s="65">
        <v>2085331</v>
      </c>
      <c r="H21" s="65">
        <v>366.72</v>
      </c>
      <c r="I21" s="65">
        <v>0</v>
      </c>
      <c r="J21" s="65">
        <v>7647.3258432000002</v>
      </c>
      <c r="K21" s="66">
        <v>1.5E-3</v>
      </c>
      <c r="L21" s="66">
        <v>3.4200000000000001E-2</v>
      </c>
      <c r="M21" s="66">
        <v>4.1000000000000003E-3</v>
      </c>
    </row>
    <row r="22" spans="1:13">
      <c r="A22" s="67" t="s">
        <v>784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237</v>
      </c>
      <c r="B23" t="s">
        <v>237</v>
      </c>
      <c r="C23" s="14"/>
      <c r="D23" s="14"/>
      <c r="E23" t="s">
        <v>237</v>
      </c>
      <c r="F23" t="s">
        <v>237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525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237</v>
      </c>
      <c r="B25" t="s">
        <v>237</v>
      </c>
      <c r="C25" s="14"/>
      <c r="D25" s="14"/>
      <c r="E25" t="s">
        <v>237</v>
      </c>
      <c r="F25" t="s">
        <v>237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785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237</v>
      </c>
      <c r="B27" t="s">
        <v>237</v>
      </c>
      <c r="C27" s="14"/>
      <c r="D27" s="14"/>
      <c r="E27" t="s">
        <v>237</v>
      </c>
      <c r="F27" t="s">
        <v>237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241</v>
      </c>
      <c r="C28" s="14"/>
      <c r="D28" s="14"/>
      <c r="E28" s="14"/>
      <c r="F28" s="14"/>
      <c r="G28" s="69">
        <v>1661292</v>
      </c>
      <c r="I28" s="69">
        <v>49.378645759999998</v>
      </c>
      <c r="J28" s="69">
        <v>179757.05583867151</v>
      </c>
      <c r="L28" s="68">
        <v>0.80479999999999996</v>
      </c>
      <c r="M28" s="68">
        <v>9.5699999999999993E-2</v>
      </c>
    </row>
    <row r="29" spans="1:13">
      <c r="A29" s="67" t="s">
        <v>786</v>
      </c>
      <c r="C29" s="14"/>
      <c r="D29" s="14"/>
      <c r="E29" s="14"/>
      <c r="F29" s="14"/>
      <c r="G29" s="69">
        <v>1661292</v>
      </c>
      <c r="I29" s="69">
        <v>49.378645759999998</v>
      </c>
      <c r="J29" s="69">
        <v>179757.05583867151</v>
      </c>
      <c r="L29" s="68">
        <v>0.80479999999999996</v>
      </c>
      <c r="M29" s="68">
        <v>9.5699999999999993E-2</v>
      </c>
    </row>
    <row r="30" spans="1:13">
      <c r="A30" t="s">
        <v>787</v>
      </c>
      <c r="B30" t="s">
        <v>788</v>
      </c>
      <c r="C30" t="s">
        <v>731</v>
      </c>
      <c r="D30" t="s">
        <v>789</v>
      </c>
      <c r="E30" t="s">
        <v>790</v>
      </c>
      <c r="F30" t="s">
        <v>109</v>
      </c>
      <c r="G30" s="65">
        <v>7500</v>
      </c>
      <c r="H30" s="65">
        <v>12950</v>
      </c>
      <c r="I30" s="65">
        <v>0</v>
      </c>
      <c r="J30" s="65">
        <v>3628.59</v>
      </c>
      <c r="K30" s="66">
        <v>0</v>
      </c>
      <c r="L30" s="66">
        <v>1.6199999999999999E-2</v>
      </c>
      <c r="M30" s="66">
        <v>1.9E-3</v>
      </c>
    </row>
    <row r="31" spans="1:13">
      <c r="A31" t="s">
        <v>791</v>
      </c>
      <c r="B31" t="s">
        <v>792</v>
      </c>
      <c r="C31" t="s">
        <v>701</v>
      </c>
      <c r="D31" t="s">
        <v>789</v>
      </c>
      <c r="E31" t="s">
        <v>790</v>
      </c>
      <c r="F31" t="s">
        <v>105</v>
      </c>
      <c r="G31" s="65">
        <v>6360</v>
      </c>
      <c r="H31" s="65">
        <v>21875</v>
      </c>
      <c r="I31" s="65">
        <v>0</v>
      </c>
      <c r="J31" s="65">
        <v>4492.3462499999996</v>
      </c>
      <c r="K31" s="66">
        <v>0</v>
      </c>
      <c r="L31" s="66">
        <v>2.01E-2</v>
      </c>
      <c r="M31" s="66">
        <v>2.3999999999999998E-3</v>
      </c>
    </row>
    <row r="32" spans="1:13">
      <c r="A32" t="s">
        <v>793</v>
      </c>
      <c r="B32" t="s">
        <v>794</v>
      </c>
      <c r="C32" t="s">
        <v>122</v>
      </c>
      <c r="D32" t="s">
        <v>795</v>
      </c>
      <c r="E32" t="s">
        <v>765</v>
      </c>
      <c r="F32" t="s">
        <v>105</v>
      </c>
      <c r="G32" s="65">
        <v>62563</v>
      </c>
      <c r="H32" s="65">
        <v>1965</v>
      </c>
      <c r="I32" s="65">
        <v>0</v>
      </c>
      <c r="J32" s="65">
        <v>3969.6129655499999</v>
      </c>
      <c r="K32" s="66">
        <v>0</v>
      </c>
      <c r="L32" s="66">
        <v>1.78E-2</v>
      </c>
      <c r="M32" s="66">
        <v>2.0999999999999999E-3</v>
      </c>
    </row>
    <row r="33" spans="1:13">
      <c r="A33" t="s">
        <v>796</v>
      </c>
      <c r="B33" t="s">
        <v>797</v>
      </c>
      <c r="C33" t="s">
        <v>701</v>
      </c>
      <c r="D33" t="s">
        <v>798</v>
      </c>
      <c r="E33" t="s">
        <v>765</v>
      </c>
      <c r="F33" t="s">
        <v>105</v>
      </c>
      <c r="G33" s="65">
        <v>9241</v>
      </c>
      <c r="H33" s="65">
        <v>44587</v>
      </c>
      <c r="I33" s="65">
        <v>0</v>
      </c>
      <c r="J33" s="65">
        <v>13304.399199429999</v>
      </c>
      <c r="K33" s="66">
        <v>0</v>
      </c>
      <c r="L33" s="66">
        <v>5.96E-2</v>
      </c>
      <c r="M33" s="66">
        <v>7.1000000000000004E-3</v>
      </c>
    </row>
    <row r="34" spans="1:13">
      <c r="A34" t="s">
        <v>799</v>
      </c>
      <c r="B34" t="s">
        <v>800</v>
      </c>
      <c r="C34" t="s">
        <v>122</v>
      </c>
      <c r="D34" t="s">
        <v>801</v>
      </c>
      <c r="E34" t="s">
        <v>765</v>
      </c>
      <c r="F34" t="s">
        <v>105</v>
      </c>
      <c r="G34" s="65">
        <v>136062</v>
      </c>
      <c r="H34" s="65">
        <v>2541</v>
      </c>
      <c r="I34" s="65">
        <v>0</v>
      </c>
      <c r="J34" s="65">
        <v>11163.736071179999</v>
      </c>
      <c r="K34" s="66">
        <v>0</v>
      </c>
      <c r="L34" s="66">
        <v>0.05</v>
      </c>
      <c r="M34" s="66">
        <v>5.8999999999999999E-3</v>
      </c>
    </row>
    <row r="35" spans="1:13">
      <c r="A35" t="s">
        <v>802</v>
      </c>
      <c r="B35" t="s">
        <v>803</v>
      </c>
      <c r="C35" t="s">
        <v>696</v>
      </c>
      <c r="D35" t="s">
        <v>801</v>
      </c>
      <c r="E35" t="s">
        <v>765</v>
      </c>
      <c r="F35" t="s">
        <v>105</v>
      </c>
      <c r="G35" s="65">
        <v>124519</v>
      </c>
      <c r="H35" s="65">
        <v>1772</v>
      </c>
      <c r="I35" s="65">
        <v>0</v>
      </c>
      <c r="J35" s="65">
        <v>7124.7131997200004</v>
      </c>
      <c r="K35" s="66">
        <v>2.0000000000000001E-4</v>
      </c>
      <c r="L35" s="66">
        <v>3.1899999999999998E-2</v>
      </c>
      <c r="M35" s="66">
        <v>3.8E-3</v>
      </c>
    </row>
    <row r="36" spans="1:13">
      <c r="A36" t="s">
        <v>804</v>
      </c>
      <c r="B36" t="s">
        <v>805</v>
      </c>
      <c r="C36" t="s">
        <v>696</v>
      </c>
      <c r="D36" t="s">
        <v>806</v>
      </c>
      <c r="E36" t="s">
        <v>765</v>
      </c>
      <c r="F36" t="s">
        <v>105</v>
      </c>
      <c r="G36" s="65">
        <v>2869</v>
      </c>
      <c r="H36" s="65">
        <v>35796</v>
      </c>
      <c r="I36" s="65">
        <v>2.8900899999999998</v>
      </c>
      <c r="J36" s="65">
        <v>3319.0318879599999</v>
      </c>
      <c r="K36" s="66">
        <v>0</v>
      </c>
      <c r="L36" s="66">
        <v>1.49E-2</v>
      </c>
      <c r="M36" s="66">
        <v>1.8E-3</v>
      </c>
    </row>
    <row r="37" spans="1:13">
      <c r="A37" t="s">
        <v>807</v>
      </c>
      <c r="B37" t="s">
        <v>808</v>
      </c>
      <c r="C37" t="s">
        <v>122</v>
      </c>
      <c r="D37" t="s">
        <v>789</v>
      </c>
      <c r="E37" t="s">
        <v>765</v>
      </c>
      <c r="F37" t="s">
        <v>105</v>
      </c>
      <c r="G37" s="65">
        <v>90594</v>
      </c>
      <c r="H37" s="65">
        <v>3893</v>
      </c>
      <c r="I37" s="65">
        <v>0</v>
      </c>
      <c r="J37" s="65">
        <v>11388.116052179999</v>
      </c>
      <c r="K37" s="66">
        <v>0</v>
      </c>
      <c r="L37" s="66">
        <v>5.0999999999999997E-2</v>
      </c>
      <c r="M37" s="66">
        <v>6.1000000000000004E-3</v>
      </c>
    </row>
    <row r="38" spans="1:13">
      <c r="A38" t="s">
        <v>809</v>
      </c>
      <c r="B38" t="s">
        <v>810</v>
      </c>
      <c r="C38" t="s">
        <v>731</v>
      </c>
      <c r="D38" t="s">
        <v>789</v>
      </c>
      <c r="E38" t="s">
        <v>765</v>
      </c>
      <c r="F38" t="s">
        <v>109</v>
      </c>
      <c r="G38" s="65">
        <v>134728</v>
      </c>
      <c r="H38" s="65">
        <v>980.3</v>
      </c>
      <c r="I38" s="65">
        <v>0</v>
      </c>
      <c r="J38" s="65">
        <v>4934.2793498239998</v>
      </c>
      <c r="K38" s="66">
        <v>1E-4</v>
      </c>
      <c r="L38" s="66">
        <v>2.2100000000000002E-2</v>
      </c>
      <c r="M38" s="66">
        <v>2.5999999999999999E-3</v>
      </c>
    </row>
    <row r="39" spans="1:13">
      <c r="A39" t="s">
        <v>811</v>
      </c>
      <c r="B39" t="s">
        <v>812</v>
      </c>
      <c r="C39" t="s">
        <v>739</v>
      </c>
      <c r="D39" t="s">
        <v>789</v>
      </c>
      <c r="E39" t="s">
        <v>765</v>
      </c>
      <c r="F39" t="s">
        <v>105</v>
      </c>
      <c r="G39" s="65">
        <v>141251</v>
      </c>
      <c r="H39" s="65">
        <v>1005.5</v>
      </c>
      <c r="I39" s="65">
        <v>0</v>
      </c>
      <c r="J39" s="65">
        <v>4586.0802613449996</v>
      </c>
      <c r="K39" s="66">
        <v>1E-4</v>
      </c>
      <c r="L39" s="66">
        <v>2.0500000000000001E-2</v>
      </c>
      <c r="M39" s="66">
        <v>2.3999999999999998E-3</v>
      </c>
    </row>
    <row r="40" spans="1:13">
      <c r="A40" t="s">
        <v>813</v>
      </c>
      <c r="B40" t="s">
        <v>814</v>
      </c>
      <c r="C40" t="s">
        <v>701</v>
      </c>
      <c r="D40" t="s">
        <v>815</v>
      </c>
      <c r="E40" t="s">
        <v>765</v>
      </c>
      <c r="F40" t="s">
        <v>105</v>
      </c>
      <c r="G40" s="65">
        <v>196898</v>
      </c>
      <c r="H40" s="65">
        <v>2363</v>
      </c>
      <c r="I40" s="65">
        <v>0</v>
      </c>
      <c r="J40" s="65">
        <v>15023.567460460001</v>
      </c>
      <c r="K40" s="66">
        <v>1E-4</v>
      </c>
      <c r="L40" s="66">
        <v>6.7299999999999999E-2</v>
      </c>
      <c r="M40" s="66">
        <v>8.0000000000000002E-3</v>
      </c>
    </row>
    <row r="41" spans="1:13">
      <c r="A41" t="s">
        <v>816</v>
      </c>
      <c r="B41" t="s">
        <v>817</v>
      </c>
      <c r="C41" t="s">
        <v>701</v>
      </c>
      <c r="D41" t="s">
        <v>818</v>
      </c>
      <c r="E41" t="s">
        <v>765</v>
      </c>
      <c r="F41" t="s">
        <v>105</v>
      </c>
      <c r="G41" s="65">
        <v>54770</v>
      </c>
      <c r="H41" s="65">
        <v>4732</v>
      </c>
      <c r="I41" s="65">
        <v>0</v>
      </c>
      <c r="J41" s="65">
        <v>8368.6522556</v>
      </c>
      <c r="K41" s="66">
        <v>0</v>
      </c>
      <c r="L41" s="66">
        <v>3.7499999999999999E-2</v>
      </c>
      <c r="M41" s="66">
        <v>4.4999999999999997E-3</v>
      </c>
    </row>
    <row r="42" spans="1:13">
      <c r="A42" t="s">
        <v>819</v>
      </c>
      <c r="B42" t="s">
        <v>820</v>
      </c>
      <c r="C42" t="s">
        <v>739</v>
      </c>
      <c r="D42" t="s">
        <v>821</v>
      </c>
      <c r="E42" t="s">
        <v>765</v>
      </c>
      <c r="F42" t="s">
        <v>105</v>
      </c>
      <c r="G42" s="65">
        <v>46627</v>
      </c>
      <c r="H42" s="65">
        <v>5539.5</v>
      </c>
      <c r="I42" s="65">
        <v>0</v>
      </c>
      <c r="J42" s="65">
        <v>8340.1927052850006</v>
      </c>
      <c r="K42" s="66">
        <v>1E-4</v>
      </c>
      <c r="L42" s="66">
        <v>3.73E-2</v>
      </c>
      <c r="M42" s="66">
        <v>4.4000000000000003E-3</v>
      </c>
    </row>
    <row r="43" spans="1:13">
      <c r="A43" t="s">
        <v>822</v>
      </c>
      <c r="B43" t="s">
        <v>823</v>
      </c>
      <c r="C43" t="s">
        <v>701</v>
      </c>
      <c r="D43" t="s">
        <v>824</v>
      </c>
      <c r="E43" t="s">
        <v>765</v>
      </c>
      <c r="F43" t="s">
        <v>105</v>
      </c>
      <c r="G43" s="65">
        <v>8755</v>
      </c>
      <c r="H43" s="65">
        <v>12730</v>
      </c>
      <c r="I43" s="65">
        <v>0</v>
      </c>
      <c r="J43" s="65">
        <v>3598.7576334999999</v>
      </c>
      <c r="K43" s="66">
        <v>0</v>
      </c>
      <c r="L43" s="66">
        <v>1.61E-2</v>
      </c>
      <c r="M43" s="66">
        <v>1.9E-3</v>
      </c>
    </row>
    <row r="44" spans="1:13">
      <c r="A44" t="s">
        <v>825</v>
      </c>
      <c r="B44" t="s">
        <v>826</v>
      </c>
      <c r="C44" t="s">
        <v>701</v>
      </c>
      <c r="D44" t="s">
        <v>824</v>
      </c>
      <c r="E44" t="s">
        <v>765</v>
      </c>
      <c r="F44" t="s">
        <v>105</v>
      </c>
      <c r="G44" s="65">
        <v>9506</v>
      </c>
      <c r="H44" s="65">
        <v>42914</v>
      </c>
      <c r="I44" s="65">
        <v>32.876899999999999</v>
      </c>
      <c r="J44" s="65">
        <v>13205.275128359999</v>
      </c>
      <c r="K44" s="66">
        <v>0</v>
      </c>
      <c r="L44" s="66">
        <v>5.91E-2</v>
      </c>
      <c r="M44" s="66">
        <v>7.0000000000000001E-3</v>
      </c>
    </row>
    <row r="45" spans="1:13">
      <c r="A45" t="s">
        <v>827</v>
      </c>
      <c r="B45" t="s">
        <v>828</v>
      </c>
      <c r="C45" t="s">
        <v>701</v>
      </c>
      <c r="D45" t="s">
        <v>824</v>
      </c>
      <c r="E45" t="s">
        <v>765</v>
      </c>
      <c r="F45" t="s">
        <v>105</v>
      </c>
      <c r="G45" s="65">
        <v>259137</v>
      </c>
      <c r="H45" s="65">
        <v>3753</v>
      </c>
      <c r="I45" s="65">
        <v>0</v>
      </c>
      <c r="J45" s="65">
        <v>31403.354088690001</v>
      </c>
      <c r="K45" s="66">
        <v>0</v>
      </c>
      <c r="L45" s="66">
        <v>0.1406</v>
      </c>
      <c r="M45" s="66">
        <v>1.67E-2</v>
      </c>
    </row>
    <row r="46" spans="1:13">
      <c r="A46" t="s">
        <v>829</v>
      </c>
      <c r="B46" t="s">
        <v>830</v>
      </c>
      <c r="C46" t="s">
        <v>701</v>
      </c>
      <c r="D46" t="s">
        <v>831</v>
      </c>
      <c r="E46" t="s">
        <v>765</v>
      </c>
      <c r="F46" t="s">
        <v>105</v>
      </c>
      <c r="G46" s="65">
        <v>4753</v>
      </c>
      <c r="H46" s="65">
        <v>40129</v>
      </c>
      <c r="I46" s="65">
        <v>13.61165576</v>
      </c>
      <c r="J46" s="65">
        <v>6172.3846494899999</v>
      </c>
      <c r="K46" s="66">
        <v>0</v>
      </c>
      <c r="L46" s="66">
        <v>2.76E-2</v>
      </c>
      <c r="M46" s="66">
        <v>3.3E-3</v>
      </c>
    </row>
    <row r="47" spans="1:13">
      <c r="A47" t="s">
        <v>832</v>
      </c>
      <c r="B47" t="s">
        <v>833</v>
      </c>
      <c r="C47" t="s">
        <v>701</v>
      </c>
      <c r="D47" t="s">
        <v>834</v>
      </c>
      <c r="E47" t="s">
        <v>765</v>
      </c>
      <c r="F47" t="s">
        <v>105</v>
      </c>
      <c r="G47" s="65">
        <v>65156</v>
      </c>
      <c r="H47" s="65">
        <v>3740</v>
      </c>
      <c r="I47" s="65">
        <v>0</v>
      </c>
      <c r="J47" s="65">
        <v>7868.5382775999997</v>
      </c>
      <c r="K47" s="66">
        <v>1E-4</v>
      </c>
      <c r="L47" s="66">
        <v>3.5200000000000002E-2</v>
      </c>
      <c r="M47" s="66">
        <v>4.1999999999999997E-3</v>
      </c>
    </row>
    <row r="48" spans="1:13">
      <c r="A48" t="s">
        <v>835</v>
      </c>
      <c r="B48" t="s">
        <v>836</v>
      </c>
      <c r="C48" t="s">
        <v>739</v>
      </c>
      <c r="D48" t="s">
        <v>837</v>
      </c>
      <c r="E48" t="s">
        <v>765</v>
      </c>
      <c r="F48" t="s">
        <v>105</v>
      </c>
      <c r="G48" s="65">
        <v>300003</v>
      </c>
      <c r="H48" s="65">
        <v>1844.25</v>
      </c>
      <c r="I48" s="65">
        <v>0</v>
      </c>
      <c r="J48" s="65">
        <v>17865.428402497499</v>
      </c>
      <c r="K48" s="66">
        <v>2.0000000000000001E-4</v>
      </c>
      <c r="L48" s="66">
        <v>0.08</v>
      </c>
      <c r="M48" s="66">
        <v>9.4999999999999998E-3</v>
      </c>
    </row>
    <row r="49" spans="1:13">
      <c r="A49" s="67" t="s">
        <v>838</v>
      </c>
      <c r="C49" s="14"/>
      <c r="D49" s="14"/>
      <c r="E49" s="14"/>
      <c r="F49" s="14"/>
      <c r="G49" s="69">
        <v>0</v>
      </c>
      <c r="I49" s="69">
        <v>0</v>
      </c>
      <c r="J49" s="69">
        <v>0</v>
      </c>
      <c r="L49" s="68">
        <v>0</v>
      </c>
      <c r="M49" s="68">
        <v>0</v>
      </c>
    </row>
    <row r="50" spans="1:13">
      <c r="A50" t="s">
        <v>237</v>
      </c>
      <c r="B50" t="s">
        <v>237</v>
      </c>
      <c r="C50" s="14"/>
      <c r="D50" s="14"/>
      <c r="E50" t="s">
        <v>237</v>
      </c>
      <c r="F50" t="s">
        <v>237</v>
      </c>
      <c r="G50" s="65">
        <v>0</v>
      </c>
      <c r="H50" s="65">
        <v>0</v>
      </c>
      <c r="J50" s="65">
        <v>0</v>
      </c>
      <c r="K50" s="66">
        <v>0</v>
      </c>
      <c r="L50" s="66">
        <v>0</v>
      </c>
      <c r="M50" s="66">
        <v>0</v>
      </c>
    </row>
    <row r="51" spans="1:13">
      <c r="A51" s="67" t="s">
        <v>525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237</v>
      </c>
      <c r="B52" t="s">
        <v>237</v>
      </c>
      <c r="C52" s="14"/>
      <c r="D52" s="14"/>
      <c r="E52" t="s">
        <v>237</v>
      </c>
      <c r="F52" t="s">
        <v>237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67" t="s">
        <v>785</v>
      </c>
      <c r="C53" s="14"/>
      <c r="D53" s="14"/>
      <c r="E53" s="14"/>
      <c r="F53" s="14"/>
      <c r="G53" s="69">
        <v>0</v>
      </c>
      <c r="I53" s="69">
        <v>0</v>
      </c>
      <c r="J53" s="69">
        <v>0</v>
      </c>
      <c r="L53" s="68">
        <v>0</v>
      </c>
      <c r="M53" s="68">
        <v>0</v>
      </c>
    </row>
    <row r="54" spans="1:13">
      <c r="A54" t="s">
        <v>237</v>
      </c>
      <c r="B54" t="s">
        <v>237</v>
      </c>
      <c r="C54" s="14"/>
      <c r="D54" s="14"/>
      <c r="E54" t="s">
        <v>237</v>
      </c>
      <c r="F54" t="s">
        <v>237</v>
      </c>
      <c r="G54" s="65">
        <v>0</v>
      </c>
      <c r="H54" s="65">
        <v>0</v>
      </c>
      <c r="J54" s="65">
        <v>0</v>
      </c>
      <c r="K54" s="66">
        <v>0</v>
      </c>
      <c r="L54" s="66">
        <v>0</v>
      </c>
      <c r="M54" s="66">
        <v>0</v>
      </c>
    </row>
    <row r="55" spans="1:13">
      <c r="A55" s="77" t="s">
        <v>243</v>
      </c>
      <c r="C55" s="14"/>
      <c r="D55" s="14"/>
      <c r="E55" s="14"/>
      <c r="F55" s="14"/>
    </row>
    <row r="56" spans="1:13">
      <c r="A56" s="77" t="s">
        <v>298</v>
      </c>
      <c r="C56" s="14"/>
      <c r="D56" s="14"/>
      <c r="E56" s="14"/>
      <c r="F56" s="14"/>
    </row>
    <row r="57" spans="1:13">
      <c r="A57" s="77" t="s">
        <v>299</v>
      </c>
      <c r="C57" s="14"/>
      <c r="D57" s="14"/>
      <c r="E57" s="14"/>
      <c r="F57" s="14"/>
    </row>
    <row r="58" spans="1:13">
      <c r="A58" s="77" t="s">
        <v>300</v>
      </c>
      <c r="C58" s="14"/>
      <c r="D58" s="14"/>
      <c r="E58" s="14"/>
      <c r="F58" s="14"/>
    </row>
    <row r="59" spans="1:13">
      <c r="A59" s="77" t="s">
        <v>301</v>
      </c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7462764.4400000004</v>
      </c>
      <c r="J10" s="7"/>
      <c r="K10" s="63">
        <v>33463.511592718998</v>
      </c>
      <c r="L10" s="7"/>
      <c r="M10" s="64">
        <v>1</v>
      </c>
      <c r="N10" s="64">
        <v>1.78E-2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7396146.4400000004</v>
      </c>
      <c r="K11" s="69">
        <v>6323.7052062000002</v>
      </c>
      <c r="M11" s="68">
        <v>0.189</v>
      </c>
      <c r="N11" s="68">
        <v>3.3999999999999998E-3</v>
      </c>
    </row>
    <row r="12" spans="1:64">
      <c r="A12" s="67" t="s">
        <v>839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237</v>
      </c>
      <c r="B13" t="s">
        <v>237</v>
      </c>
      <c r="C13" s="14"/>
      <c r="D13" s="14"/>
      <c r="E13" t="s">
        <v>237</v>
      </c>
      <c r="F13" t="s">
        <v>237</v>
      </c>
      <c r="H13" t="s">
        <v>237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840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237</v>
      </c>
      <c r="B15" t="s">
        <v>237</v>
      </c>
      <c r="C15" s="14"/>
      <c r="D15" s="14"/>
      <c r="E15" t="s">
        <v>237</v>
      </c>
      <c r="F15" t="s">
        <v>237</v>
      </c>
      <c r="H15" t="s">
        <v>237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7396146.4400000004</v>
      </c>
      <c r="K16" s="69">
        <v>6323.7052062000002</v>
      </c>
      <c r="M16" s="68">
        <v>0.189</v>
      </c>
      <c r="N16" s="68">
        <v>3.3999999999999998E-3</v>
      </c>
    </row>
    <row r="17" spans="1:14">
      <c r="A17" t="s">
        <v>841</v>
      </c>
      <c r="B17" t="s">
        <v>842</v>
      </c>
      <c r="C17" t="s">
        <v>99</v>
      </c>
      <c r="D17" t="s">
        <v>843</v>
      </c>
      <c r="E17" t="s">
        <v>765</v>
      </c>
      <c r="F17" t="s">
        <v>325</v>
      </c>
      <c r="G17" t="s">
        <v>208</v>
      </c>
      <c r="H17" t="s">
        <v>105</v>
      </c>
      <c r="I17" s="65">
        <v>7396146.4400000004</v>
      </c>
      <c r="J17" s="65">
        <v>85.5</v>
      </c>
      <c r="K17" s="65">
        <v>6323.7052062000002</v>
      </c>
      <c r="L17" s="66">
        <v>1.9099999999999999E-2</v>
      </c>
      <c r="M17" s="66">
        <v>0.189</v>
      </c>
      <c r="N17" s="66">
        <v>3.3999999999999998E-3</v>
      </c>
    </row>
    <row r="18" spans="1:14">
      <c r="A18" s="67" t="s">
        <v>525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237</v>
      </c>
      <c r="B19" t="s">
        <v>237</v>
      </c>
      <c r="C19" s="14"/>
      <c r="D19" s="14"/>
      <c r="E19" t="s">
        <v>237</v>
      </c>
      <c r="F19" t="s">
        <v>237</v>
      </c>
      <c r="H19" t="s">
        <v>237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241</v>
      </c>
      <c r="B20" s="14"/>
      <c r="C20" s="14"/>
      <c r="D20" s="14"/>
      <c r="I20" s="69">
        <v>66618</v>
      </c>
      <c r="K20" s="69">
        <v>27139.806386519002</v>
      </c>
      <c r="M20" s="68">
        <v>0.81100000000000005</v>
      </c>
      <c r="N20" s="68">
        <v>1.44E-2</v>
      </c>
    </row>
    <row r="21" spans="1:14">
      <c r="A21" s="67" t="s">
        <v>839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237</v>
      </c>
      <c r="B22" t="s">
        <v>237</v>
      </c>
      <c r="C22" s="14"/>
      <c r="D22" s="14"/>
      <c r="E22" t="s">
        <v>237</v>
      </c>
      <c r="F22" t="s">
        <v>237</v>
      </c>
      <c r="H22" t="s">
        <v>237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840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237</v>
      </c>
      <c r="B24" t="s">
        <v>237</v>
      </c>
      <c r="C24" s="14"/>
      <c r="D24" s="14"/>
      <c r="E24" t="s">
        <v>237</v>
      </c>
      <c r="F24" t="s">
        <v>237</v>
      </c>
      <c r="H24" t="s">
        <v>237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66618</v>
      </c>
      <c r="K25" s="69">
        <v>27139.806386519002</v>
      </c>
      <c r="M25" s="68">
        <v>0.81100000000000005</v>
      </c>
      <c r="N25" s="68">
        <v>1.44E-2</v>
      </c>
    </row>
    <row r="26" spans="1:14">
      <c r="A26" t="s">
        <v>844</v>
      </c>
      <c r="B26" t="s">
        <v>845</v>
      </c>
      <c r="C26" t="s">
        <v>122</v>
      </c>
      <c r="D26" t="s">
        <v>846</v>
      </c>
      <c r="E26" t="s">
        <v>765</v>
      </c>
      <c r="F26" t="s">
        <v>237</v>
      </c>
      <c r="G26" t="s">
        <v>847</v>
      </c>
      <c r="H26" t="s">
        <v>105</v>
      </c>
      <c r="I26" s="65">
        <v>15018</v>
      </c>
      <c r="J26" s="65">
        <v>21425</v>
      </c>
      <c r="K26" s="65">
        <v>10389.6513885</v>
      </c>
      <c r="L26" s="66">
        <v>0</v>
      </c>
      <c r="M26" s="66">
        <v>0.3105</v>
      </c>
      <c r="N26" s="66">
        <v>5.4999999999999997E-3</v>
      </c>
    </row>
    <row r="27" spans="1:14">
      <c r="A27" t="s">
        <v>848</v>
      </c>
      <c r="B27" t="s">
        <v>849</v>
      </c>
      <c r="C27" t="s">
        <v>122</v>
      </c>
      <c r="D27" t="s">
        <v>850</v>
      </c>
      <c r="E27" t="s">
        <v>765</v>
      </c>
      <c r="F27" t="s">
        <v>237</v>
      </c>
      <c r="G27" t="s">
        <v>847</v>
      </c>
      <c r="H27" t="s">
        <v>105</v>
      </c>
      <c r="I27" s="65">
        <v>9570</v>
      </c>
      <c r="J27" s="65">
        <v>12991</v>
      </c>
      <c r="K27" s="65">
        <v>4014.4177623</v>
      </c>
      <c r="L27" s="66">
        <v>0</v>
      </c>
      <c r="M27" s="66">
        <v>0.12</v>
      </c>
      <c r="N27" s="66">
        <v>2.0999999999999999E-3</v>
      </c>
    </row>
    <row r="28" spans="1:14">
      <c r="A28" t="s">
        <v>851</v>
      </c>
      <c r="B28" t="s">
        <v>852</v>
      </c>
      <c r="C28" t="s">
        <v>122</v>
      </c>
      <c r="D28" t="s">
        <v>853</v>
      </c>
      <c r="E28" t="s">
        <v>765</v>
      </c>
      <c r="F28" t="s">
        <v>237</v>
      </c>
      <c r="G28" t="s">
        <v>847</v>
      </c>
      <c r="H28" t="s">
        <v>105</v>
      </c>
      <c r="I28" s="65">
        <v>26315</v>
      </c>
      <c r="J28" s="65">
        <v>8487</v>
      </c>
      <c r="K28" s="65">
        <v>7211.5002274500002</v>
      </c>
      <c r="L28" s="66">
        <v>0</v>
      </c>
      <c r="M28" s="66">
        <v>0.2155</v>
      </c>
      <c r="N28" s="66">
        <v>3.8E-3</v>
      </c>
    </row>
    <row r="29" spans="1:14">
      <c r="A29" t="s">
        <v>854</v>
      </c>
      <c r="B29" t="s">
        <v>855</v>
      </c>
      <c r="C29" t="s">
        <v>122</v>
      </c>
      <c r="D29" t="s">
        <v>856</v>
      </c>
      <c r="E29" t="s">
        <v>765</v>
      </c>
      <c r="F29" t="s">
        <v>237</v>
      </c>
      <c r="G29" t="s">
        <v>847</v>
      </c>
      <c r="H29" t="s">
        <v>105</v>
      </c>
      <c r="I29" s="65">
        <v>15715</v>
      </c>
      <c r="J29" s="65">
        <v>10886.54</v>
      </c>
      <c r="K29" s="65">
        <v>5524.2370082690004</v>
      </c>
      <c r="L29" s="66">
        <v>0</v>
      </c>
      <c r="M29" s="66">
        <v>0.1651</v>
      </c>
      <c r="N29" s="66">
        <v>2.8999999999999998E-3</v>
      </c>
    </row>
    <row r="30" spans="1:14">
      <c r="A30" s="67" t="s">
        <v>525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237</v>
      </c>
      <c r="B31" t="s">
        <v>237</v>
      </c>
      <c r="C31" s="14"/>
      <c r="D31" s="14"/>
      <c r="E31" t="s">
        <v>237</v>
      </c>
      <c r="F31" t="s">
        <v>237</v>
      </c>
      <c r="H31" t="s">
        <v>237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77" t="s">
        <v>243</v>
      </c>
      <c r="B32" s="14"/>
      <c r="C32" s="14"/>
      <c r="D32" s="14"/>
    </row>
    <row r="33" spans="1:4">
      <c r="A33" s="77" t="s">
        <v>298</v>
      </c>
      <c r="B33" s="14"/>
      <c r="C33" s="14"/>
      <c r="D33" s="14"/>
    </row>
    <row r="34" spans="1:4">
      <c r="A34" s="77" t="s">
        <v>299</v>
      </c>
      <c r="B34" s="14"/>
      <c r="C34" s="14"/>
      <c r="D34" s="14"/>
    </row>
    <row r="35" spans="1:4">
      <c r="A35" s="77" t="s">
        <v>300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:K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42000</v>
      </c>
      <c r="G10" s="7"/>
      <c r="H10" s="63">
        <v>781.2</v>
      </c>
      <c r="I10" s="22"/>
      <c r="J10" s="64">
        <v>1</v>
      </c>
      <c r="K10" s="64">
        <v>4.0000000000000002E-4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42000</v>
      </c>
      <c r="H11" s="69">
        <v>781.2</v>
      </c>
      <c r="J11" s="68">
        <v>1</v>
      </c>
      <c r="K11" s="68">
        <v>4.0000000000000002E-4</v>
      </c>
    </row>
    <row r="12" spans="1:59">
      <c r="A12" s="67" t="s">
        <v>857</v>
      </c>
      <c r="C12" s="14"/>
      <c r="D12" s="14"/>
      <c r="F12" s="69">
        <v>42000</v>
      </c>
      <c r="H12" s="69">
        <v>781.2</v>
      </c>
      <c r="J12" s="68">
        <v>1</v>
      </c>
      <c r="K12" s="68">
        <v>4.0000000000000002E-4</v>
      </c>
    </row>
    <row r="13" spans="1:59">
      <c r="A13" t="s">
        <v>858</v>
      </c>
      <c r="B13" t="s">
        <v>859</v>
      </c>
      <c r="C13" t="s">
        <v>99</v>
      </c>
      <c r="D13" t="s">
        <v>483</v>
      </c>
      <c r="E13" t="s">
        <v>101</v>
      </c>
      <c r="F13" s="65">
        <v>42000</v>
      </c>
      <c r="G13" s="65">
        <v>1860</v>
      </c>
      <c r="H13" s="65">
        <v>781.2</v>
      </c>
      <c r="I13" s="66">
        <v>2.1000000000000001E-2</v>
      </c>
      <c r="J13" s="66">
        <v>1</v>
      </c>
      <c r="K13" s="66">
        <v>4.0000000000000002E-4</v>
      </c>
    </row>
    <row r="14" spans="1:59">
      <c r="A14" s="67" t="s">
        <v>241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860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237</v>
      </c>
      <c r="B16" t="s">
        <v>237</v>
      </c>
      <c r="C16" s="14"/>
      <c r="D16" t="s">
        <v>237</v>
      </c>
      <c r="E16" t="s">
        <v>237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7" t="s">
        <v>243</v>
      </c>
      <c r="C17" s="14"/>
      <c r="D17" s="14"/>
    </row>
    <row r="18" spans="1:4">
      <c r="A18" s="77" t="s">
        <v>298</v>
      </c>
      <c r="C18" s="14"/>
      <c r="D18" s="14"/>
    </row>
    <row r="19" spans="1:4">
      <c r="A19" s="77" t="s">
        <v>299</v>
      </c>
      <c r="C19" s="14"/>
      <c r="D19" s="14"/>
    </row>
    <row r="20" spans="1:4">
      <c r="A20" s="77" t="s">
        <v>300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6500</v>
      </c>
      <c r="G10" s="7"/>
      <c r="H10" s="63">
        <v>845.86883999999998</v>
      </c>
      <c r="I10" s="22"/>
      <c r="J10" s="64">
        <v>1</v>
      </c>
      <c r="K10" s="64">
        <v>5.0000000000000001E-4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861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237</v>
      </c>
      <c r="B13" t="s">
        <v>237</v>
      </c>
      <c r="C13" s="14"/>
      <c r="D13" t="s">
        <v>237</v>
      </c>
      <c r="E13" t="s">
        <v>237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862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237</v>
      </c>
      <c r="B15" t="s">
        <v>237</v>
      </c>
      <c r="C15" s="14"/>
      <c r="D15" t="s">
        <v>237</v>
      </c>
      <c r="E15" t="s">
        <v>237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863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237</v>
      </c>
      <c r="B17" t="s">
        <v>237</v>
      </c>
      <c r="C17" s="14"/>
      <c r="D17" t="s">
        <v>237</v>
      </c>
      <c r="E17" t="s">
        <v>237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525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237</v>
      </c>
      <c r="B19" t="s">
        <v>237</v>
      </c>
      <c r="C19" s="14"/>
      <c r="D19" t="s">
        <v>237</v>
      </c>
      <c r="E19" t="s">
        <v>237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241</v>
      </c>
      <c r="B20" s="14"/>
      <c r="C20" s="14"/>
      <c r="D20" s="14"/>
      <c r="F20" s="69">
        <v>6500</v>
      </c>
      <c r="H20" s="69">
        <v>845.86883999999998</v>
      </c>
      <c r="J20" s="68">
        <v>1</v>
      </c>
      <c r="K20" s="68">
        <v>5.0000000000000001E-4</v>
      </c>
    </row>
    <row r="21" spans="1:11">
      <c r="A21" s="67" t="s">
        <v>861</v>
      </c>
      <c r="B21" s="14"/>
      <c r="C21" s="14"/>
      <c r="D21" s="14"/>
      <c r="F21" s="69">
        <v>6500</v>
      </c>
      <c r="H21" s="69">
        <v>845.86883999999998</v>
      </c>
      <c r="J21" s="68">
        <v>1</v>
      </c>
      <c r="K21" s="68">
        <v>5.0000000000000001E-4</v>
      </c>
    </row>
    <row r="22" spans="1:11">
      <c r="A22" t="s">
        <v>864</v>
      </c>
      <c r="B22" t="s">
        <v>865</v>
      </c>
      <c r="C22" t="s">
        <v>122</v>
      </c>
      <c r="D22" t="s">
        <v>790</v>
      </c>
      <c r="E22" t="s">
        <v>105</v>
      </c>
      <c r="F22" s="65">
        <v>2400</v>
      </c>
      <c r="G22" s="65">
        <v>3740</v>
      </c>
      <c r="H22" s="65">
        <v>289.83503999999999</v>
      </c>
      <c r="I22" s="66">
        <v>0</v>
      </c>
      <c r="J22" s="66">
        <v>0.34260000000000002</v>
      </c>
      <c r="K22" s="66">
        <v>2.0000000000000001E-4</v>
      </c>
    </row>
    <row r="23" spans="1:11">
      <c r="A23" t="s">
        <v>866</v>
      </c>
      <c r="B23" t="s">
        <v>867</v>
      </c>
      <c r="C23" t="s">
        <v>122</v>
      </c>
      <c r="D23" t="s">
        <v>790</v>
      </c>
      <c r="E23" t="s">
        <v>105</v>
      </c>
      <c r="F23" s="65">
        <v>4100</v>
      </c>
      <c r="G23" s="65">
        <v>4200</v>
      </c>
      <c r="H23" s="65">
        <v>556.03380000000004</v>
      </c>
      <c r="I23" s="66">
        <v>0</v>
      </c>
      <c r="J23" s="66">
        <v>0.65739999999999998</v>
      </c>
      <c r="K23" s="66">
        <v>2.9999999999999997E-4</v>
      </c>
    </row>
    <row r="24" spans="1:11">
      <c r="A24" s="67" t="s">
        <v>868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237</v>
      </c>
      <c r="B25" t="s">
        <v>237</v>
      </c>
      <c r="C25" s="14"/>
      <c r="D25" t="s">
        <v>237</v>
      </c>
      <c r="E25" t="s">
        <v>237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863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237</v>
      </c>
      <c r="B27" t="s">
        <v>237</v>
      </c>
      <c r="C27" s="14"/>
      <c r="D27" t="s">
        <v>237</v>
      </c>
      <c r="E27" t="s">
        <v>237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869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237</v>
      </c>
      <c r="B29" t="s">
        <v>237</v>
      </c>
      <c r="C29" s="14"/>
      <c r="D29" t="s">
        <v>237</v>
      </c>
      <c r="E29" t="s">
        <v>237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525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237</v>
      </c>
      <c r="B31" t="s">
        <v>237</v>
      </c>
      <c r="C31" s="14"/>
      <c r="D31" t="s">
        <v>237</v>
      </c>
      <c r="E31" t="s">
        <v>237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7" t="s">
        <v>243</v>
      </c>
      <c r="B32" s="14"/>
      <c r="C32" s="14"/>
      <c r="D32" s="14"/>
    </row>
    <row r="33" spans="1:4">
      <c r="A33" s="77" t="s">
        <v>298</v>
      </c>
      <c r="B33" s="14"/>
      <c r="C33" s="14"/>
      <c r="D33" s="14"/>
    </row>
    <row r="34" spans="1:4">
      <c r="A34" s="77" t="s">
        <v>299</v>
      </c>
      <c r="B34" s="14"/>
      <c r="C34" s="14"/>
      <c r="D34" s="14"/>
    </row>
    <row r="35" spans="1:4">
      <c r="A35" s="77" t="s">
        <v>300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:J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C5" s="14" t="s">
        <v>99</v>
      </c>
      <c r="BE5" s="14" t="s">
        <v>100</v>
      </c>
      <c r="BG5" s="16" t="s">
        <v>101</v>
      </c>
    </row>
    <row r="6" spans="1:59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53268</v>
      </c>
      <c r="G10" s="22"/>
      <c r="H10" s="63">
        <v>139.98289288563961</v>
      </c>
      <c r="I10" s="64">
        <v>1</v>
      </c>
      <c r="J10" s="64">
        <v>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237</v>
      </c>
      <c r="B12" t="s">
        <v>237</v>
      </c>
      <c r="C12" s="16"/>
      <c r="D12" t="s">
        <v>237</v>
      </c>
      <c r="E12" t="s">
        <v>237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241</v>
      </c>
      <c r="B13" s="16"/>
      <c r="C13" s="16"/>
      <c r="D13" s="16"/>
      <c r="E13" s="16"/>
      <c r="F13" s="69">
        <v>53268</v>
      </c>
      <c r="G13" s="16"/>
      <c r="H13" s="69">
        <v>139.98289288563961</v>
      </c>
      <c r="I13" s="68">
        <v>1</v>
      </c>
      <c r="J13" s="68">
        <v>1E-4</v>
      </c>
      <c r="BE13" s="14" t="s">
        <v>125</v>
      </c>
    </row>
    <row r="14" spans="1:59">
      <c r="A14" t="s">
        <v>870</v>
      </c>
      <c r="B14" t="s">
        <v>871</v>
      </c>
      <c r="C14" t="s">
        <v>122</v>
      </c>
      <c r="D14" t="s">
        <v>790</v>
      </c>
      <c r="E14" t="s">
        <v>109</v>
      </c>
      <c r="F14" s="65">
        <v>62</v>
      </c>
      <c r="G14" s="65">
        <v>1.5287999999999999</v>
      </c>
      <c r="H14" s="65">
        <v>3.541190016E-3</v>
      </c>
      <c r="I14" s="66">
        <v>0</v>
      </c>
      <c r="J14" s="66">
        <v>0</v>
      </c>
      <c r="BE14" s="14" t="s">
        <v>126</v>
      </c>
    </row>
    <row r="15" spans="1:59">
      <c r="A15" t="s">
        <v>872</v>
      </c>
      <c r="B15" t="s">
        <v>873</v>
      </c>
      <c r="C15" t="s">
        <v>122</v>
      </c>
      <c r="D15" t="s">
        <v>790</v>
      </c>
      <c r="E15" t="s">
        <v>112</v>
      </c>
      <c r="F15" s="65">
        <v>66</v>
      </c>
      <c r="G15" s="65">
        <v>0.70735000000000003</v>
      </c>
      <c r="H15" s="65">
        <v>2.0258999144999999E-3</v>
      </c>
      <c r="I15" s="66">
        <v>0</v>
      </c>
      <c r="J15" s="66">
        <v>0</v>
      </c>
      <c r="BE15" s="14" t="s">
        <v>127</v>
      </c>
    </row>
    <row r="16" spans="1:59">
      <c r="A16" t="s">
        <v>874</v>
      </c>
      <c r="B16" t="s">
        <v>875</v>
      </c>
      <c r="C16" t="s">
        <v>122</v>
      </c>
      <c r="D16" t="s">
        <v>790</v>
      </c>
      <c r="E16" t="s">
        <v>112</v>
      </c>
      <c r="F16" s="65">
        <v>27720</v>
      </c>
      <c r="G16" s="65">
        <v>100</v>
      </c>
      <c r="H16" s="65">
        <v>120.29094000000001</v>
      </c>
      <c r="I16" s="66">
        <v>0.85929999999999995</v>
      </c>
      <c r="J16" s="66">
        <v>1E-4</v>
      </c>
      <c r="BE16" s="14" t="s">
        <v>128</v>
      </c>
    </row>
    <row r="17" spans="1:57">
      <c r="A17" t="s">
        <v>876</v>
      </c>
      <c r="B17" t="s">
        <v>875</v>
      </c>
      <c r="C17" t="s">
        <v>122</v>
      </c>
      <c r="D17" t="s">
        <v>790</v>
      </c>
      <c r="E17" t="s">
        <v>109</v>
      </c>
      <c r="F17" s="65">
        <v>-123194</v>
      </c>
      <c r="G17" s="65">
        <v>100</v>
      </c>
      <c r="H17" s="65">
        <v>-460.25278400000002</v>
      </c>
      <c r="I17" s="66">
        <v>-3.2879</v>
      </c>
      <c r="J17" s="66">
        <v>-2.0000000000000001E-4</v>
      </c>
      <c r="BE17" s="14" t="s">
        <v>129</v>
      </c>
    </row>
    <row r="18" spans="1:57">
      <c r="A18" t="s">
        <v>877</v>
      </c>
      <c r="B18" t="s">
        <v>878</v>
      </c>
      <c r="C18" t="s">
        <v>122</v>
      </c>
      <c r="D18" t="s">
        <v>790</v>
      </c>
      <c r="E18" t="s">
        <v>105</v>
      </c>
      <c r="F18" s="65">
        <v>148634</v>
      </c>
      <c r="G18" s="65">
        <v>100</v>
      </c>
      <c r="H18" s="65">
        <v>479.93918600000001</v>
      </c>
      <c r="I18" s="66">
        <v>3.4285999999999999</v>
      </c>
      <c r="J18" s="66">
        <v>2.9999999999999997E-4</v>
      </c>
      <c r="BE18" s="14" t="s">
        <v>130</v>
      </c>
    </row>
    <row r="19" spans="1:57">
      <c r="A19" t="s">
        <v>879</v>
      </c>
      <c r="B19" t="s">
        <v>880</v>
      </c>
      <c r="C19" t="s">
        <v>122</v>
      </c>
      <c r="D19" t="s">
        <v>790</v>
      </c>
      <c r="E19" t="s">
        <v>105</v>
      </c>
      <c r="F19" s="65">
        <v>-80</v>
      </c>
      <c r="G19" s="65">
        <v>1.4525E-2</v>
      </c>
      <c r="H19" s="65">
        <v>-3.7520980000000001E-5</v>
      </c>
      <c r="I19" s="66">
        <v>0</v>
      </c>
      <c r="J19" s="66">
        <v>0</v>
      </c>
      <c r="BE19" s="14" t="s">
        <v>131</v>
      </c>
    </row>
    <row r="20" spans="1:57">
      <c r="A20" t="s">
        <v>881</v>
      </c>
      <c r="B20" t="s">
        <v>882</v>
      </c>
      <c r="C20" t="s">
        <v>122</v>
      </c>
      <c r="D20" t="s">
        <v>790</v>
      </c>
      <c r="E20" t="s">
        <v>105</v>
      </c>
      <c r="F20" s="65">
        <v>60</v>
      </c>
      <c r="G20" s="65">
        <v>1.100273E-2</v>
      </c>
      <c r="H20" s="65">
        <v>2.1316689102000001E-5</v>
      </c>
      <c r="I20" s="66">
        <v>0</v>
      </c>
      <c r="J20" s="66">
        <v>0</v>
      </c>
      <c r="BE20" s="14" t="s">
        <v>122</v>
      </c>
    </row>
    <row r="21" spans="1:57">
      <c r="A21" s="77" t="s">
        <v>243</v>
      </c>
      <c r="B21" s="16"/>
      <c r="C21" s="16"/>
      <c r="D21" s="16"/>
      <c r="E21" s="16"/>
      <c r="F21" s="16"/>
      <c r="G21" s="16"/>
    </row>
    <row r="22" spans="1:57">
      <c r="A22" s="77" t="s">
        <v>298</v>
      </c>
      <c r="B22" s="16"/>
      <c r="C22" s="16"/>
      <c r="D22" s="16"/>
      <c r="E22" s="16"/>
      <c r="F22" s="16"/>
      <c r="G22" s="16"/>
    </row>
    <row r="23" spans="1:57">
      <c r="A23" s="77" t="s">
        <v>299</v>
      </c>
      <c r="B23" s="16"/>
      <c r="C23" s="16"/>
      <c r="D23" s="16"/>
      <c r="E23" s="16"/>
      <c r="F23" s="16"/>
      <c r="G23" s="16"/>
    </row>
    <row r="24" spans="1:57">
      <c r="A24" s="77" t="s">
        <v>300</v>
      </c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22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883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237</v>
      </c>
      <c r="B13" t="s">
        <v>237</v>
      </c>
      <c r="D13" t="s">
        <v>237</v>
      </c>
      <c r="G13" s="65">
        <v>0</v>
      </c>
      <c r="H13" t="s">
        <v>237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884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237</v>
      </c>
      <c r="B15" t="s">
        <v>237</v>
      </c>
      <c r="D15" t="s">
        <v>237</v>
      </c>
      <c r="G15" s="65">
        <v>0</v>
      </c>
      <c r="H15" t="s">
        <v>237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885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886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237</v>
      </c>
      <c r="B18" t="s">
        <v>237</v>
      </c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887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237</v>
      </c>
      <c r="B20" t="s">
        <v>237</v>
      </c>
      <c r="D20" t="s">
        <v>237</v>
      </c>
      <c r="G20" s="65">
        <v>0</v>
      </c>
      <c r="H20" t="s">
        <v>237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888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237</v>
      </c>
      <c r="B22" t="s">
        <v>237</v>
      </c>
      <c r="D22" t="s">
        <v>237</v>
      </c>
      <c r="G22" s="65">
        <v>0</v>
      </c>
      <c r="H22" t="s">
        <v>237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889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237</v>
      </c>
      <c r="B24" t="s">
        <v>237</v>
      </c>
      <c r="D24" t="s">
        <v>237</v>
      </c>
      <c r="G24" s="65">
        <v>0</v>
      </c>
      <c r="H24" t="s">
        <v>237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883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237</v>
      </c>
      <c r="B27" t="s">
        <v>237</v>
      </c>
      <c r="D27" t="s">
        <v>237</v>
      </c>
      <c r="G27" s="65">
        <v>0</v>
      </c>
      <c r="H27" t="s">
        <v>237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884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237</v>
      </c>
      <c r="B29" t="s">
        <v>237</v>
      </c>
      <c r="D29" t="s">
        <v>237</v>
      </c>
      <c r="G29" s="65">
        <v>0</v>
      </c>
      <c r="H29" t="s">
        <v>237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885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886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237</v>
      </c>
      <c r="B32" t="s">
        <v>237</v>
      </c>
      <c r="D32" t="s">
        <v>237</v>
      </c>
      <c r="G32" s="65">
        <v>0</v>
      </c>
      <c r="H32" t="s">
        <v>237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887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237</v>
      </c>
      <c r="B34" t="s">
        <v>237</v>
      </c>
      <c r="D34" t="s">
        <v>237</v>
      </c>
      <c r="G34" s="65">
        <v>0</v>
      </c>
      <c r="H34" t="s">
        <v>237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888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237</v>
      </c>
      <c r="B36" t="s">
        <v>237</v>
      </c>
      <c r="D36" t="s">
        <v>237</v>
      </c>
      <c r="G36" s="65">
        <v>0</v>
      </c>
      <c r="H36" t="s">
        <v>237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889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237</v>
      </c>
      <c r="B38" t="s">
        <v>237</v>
      </c>
      <c r="D38" t="s">
        <v>237</v>
      </c>
      <c r="G38" s="65">
        <v>0</v>
      </c>
      <c r="H38" t="s">
        <v>237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7" t="s">
        <v>243</v>
      </c>
    </row>
    <row r="40" spans="1:16">
      <c r="A40" s="77" t="s">
        <v>298</v>
      </c>
    </row>
    <row r="41" spans="1:16">
      <c r="A41" s="77" t="s">
        <v>299</v>
      </c>
    </row>
    <row r="42" spans="1:16">
      <c r="A42" s="77" t="s">
        <v>300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890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237</v>
      </c>
      <c r="B13" t="s">
        <v>237</v>
      </c>
      <c r="C13" t="s">
        <v>237</v>
      </c>
      <c r="F13" s="65">
        <v>0</v>
      </c>
      <c r="G13" t="s">
        <v>237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891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237</v>
      </c>
      <c r="B15" t="s">
        <v>237</v>
      </c>
      <c r="C15" t="s">
        <v>237</v>
      </c>
      <c r="F15" s="65">
        <v>0</v>
      </c>
      <c r="G15" t="s">
        <v>237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892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237</v>
      </c>
      <c r="B17" t="s">
        <v>237</v>
      </c>
      <c r="C17" t="s">
        <v>237</v>
      </c>
      <c r="F17" s="65">
        <v>0</v>
      </c>
      <c r="G17" t="s">
        <v>237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893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237</v>
      </c>
      <c r="B19" t="s">
        <v>237</v>
      </c>
      <c r="C19" t="s">
        <v>237</v>
      </c>
      <c r="F19" s="65">
        <v>0</v>
      </c>
      <c r="G19" t="s">
        <v>237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525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237</v>
      </c>
      <c r="B21" t="s">
        <v>237</v>
      </c>
      <c r="C21" t="s">
        <v>237</v>
      </c>
      <c r="F21" s="65">
        <v>0</v>
      </c>
      <c r="G21" t="s">
        <v>237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237</v>
      </c>
      <c r="B24" t="s">
        <v>237</v>
      </c>
      <c r="C24" t="s">
        <v>237</v>
      </c>
      <c r="F24" s="65">
        <v>0</v>
      </c>
      <c r="G24" t="s">
        <v>237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894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237</v>
      </c>
      <c r="B26" t="s">
        <v>237</v>
      </c>
      <c r="C26" t="s">
        <v>237</v>
      </c>
      <c r="F26" s="65">
        <v>0</v>
      </c>
      <c r="G26" t="s">
        <v>237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7" t="s">
        <v>298</v>
      </c>
    </row>
    <row r="28" spans="1:15">
      <c r="A28" s="77" t="s">
        <v>299</v>
      </c>
    </row>
    <row r="29" spans="1:15">
      <c r="A29" s="77" t="s">
        <v>300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895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237</v>
      </c>
      <c r="B13" t="s">
        <v>237</v>
      </c>
      <c r="C13" s="14"/>
      <c r="D13" s="14"/>
      <c r="E13" t="s">
        <v>237</v>
      </c>
      <c r="F13" t="s">
        <v>237</v>
      </c>
      <c r="I13" s="65">
        <v>0</v>
      </c>
      <c r="J13" t="s">
        <v>237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896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237</v>
      </c>
      <c r="B15" t="s">
        <v>237</v>
      </c>
      <c r="C15" s="14"/>
      <c r="D15" s="14"/>
      <c r="E15" t="s">
        <v>237</v>
      </c>
      <c r="F15" t="s">
        <v>237</v>
      </c>
      <c r="I15" s="65">
        <v>0</v>
      </c>
      <c r="J15" t="s">
        <v>237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237</v>
      </c>
      <c r="B17" t="s">
        <v>237</v>
      </c>
      <c r="C17" s="14"/>
      <c r="D17" s="14"/>
      <c r="E17" t="s">
        <v>237</v>
      </c>
      <c r="F17" t="s">
        <v>237</v>
      </c>
      <c r="I17" s="65">
        <v>0</v>
      </c>
      <c r="J17" t="s">
        <v>237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525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237</v>
      </c>
      <c r="B19" t="s">
        <v>237</v>
      </c>
      <c r="C19" s="14"/>
      <c r="D19" s="14"/>
      <c r="E19" t="s">
        <v>237</v>
      </c>
      <c r="F19" t="s">
        <v>237</v>
      </c>
      <c r="I19" s="65">
        <v>0</v>
      </c>
      <c r="J19" t="s">
        <v>237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241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897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237</v>
      </c>
      <c r="B22" t="s">
        <v>237</v>
      </c>
      <c r="C22" s="14"/>
      <c r="D22" s="14"/>
      <c r="E22" t="s">
        <v>237</v>
      </c>
      <c r="F22" t="s">
        <v>237</v>
      </c>
      <c r="I22" s="65">
        <v>0</v>
      </c>
      <c r="J22" t="s">
        <v>237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898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237</v>
      </c>
      <c r="B24" t="s">
        <v>237</v>
      </c>
      <c r="C24" s="14"/>
      <c r="D24" s="14"/>
      <c r="E24" t="s">
        <v>237</v>
      </c>
      <c r="F24" t="s">
        <v>237</v>
      </c>
      <c r="I24" s="65">
        <v>0</v>
      </c>
      <c r="J24" t="s">
        <v>237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7" t="s">
        <v>243</v>
      </c>
      <c r="C25" s="14"/>
      <c r="D25" s="14"/>
      <c r="E25" s="14"/>
    </row>
    <row r="26" spans="1:18">
      <c r="A26" s="77" t="s">
        <v>298</v>
      </c>
      <c r="C26" s="14"/>
      <c r="D26" s="14"/>
      <c r="E26" s="14"/>
    </row>
    <row r="27" spans="1:18">
      <c r="A27" s="77" t="s">
        <v>299</v>
      </c>
      <c r="C27" s="14"/>
      <c r="D27" s="14"/>
      <c r="E27" s="14"/>
    </row>
    <row r="28" spans="1:18">
      <c r="A28" s="77" t="s">
        <v>300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3.62</v>
      </c>
      <c r="J10" s="7"/>
      <c r="K10" s="7"/>
      <c r="L10" s="64">
        <v>4.0599999999999997E-2</v>
      </c>
      <c r="M10" s="63">
        <v>23768715.390000001</v>
      </c>
      <c r="N10" s="7"/>
      <c r="O10" s="63">
        <v>19137.241499403681</v>
      </c>
      <c r="P10" s="7"/>
      <c r="Q10" s="64">
        <v>1</v>
      </c>
      <c r="R10" s="64">
        <v>1.0200000000000001E-2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3.62</v>
      </c>
      <c r="L11" s="68">
        <v>4.0599999999999997E-2</v>
      </c>
      <c r="M11" s="69">
        <v>23768715.390000001</v>
      </c>
      <c r="O11" s="69">
        <v>19137.241499403681</v>
      </c>
      <c r="Q11" s="68">
        <v>1</v>
      </c>
      <c r="R11" s="68">
        <v>1.0200000000000001E-2</v>
      </c>
    </row>
    <row r="12" spans="1:80">
      <c r="A12" s="67" t="s">
        <v>895</v>
      </c>
      <c r="B12" s="14"/>
      <c r="C12" s="14"/>
      <c r="D12" s="14"/>
      <c r="I12" s="69">
        <v>4.22</v>
      </c>
      <c r="L12" s="68">
        <v>5.0000000000000001E-4</v>
      </c>
      <c r="M12" s="69">
        <v>13665607.960000001</v>
      </c>
      <c r="O12" s="69">
        <v>8649.7229170296796</v>
      </c>
      <c r="Q12" s="68">
        <v>0.45200000000000001</v>
      </c>
      <c r="R12" s="68">
        <v>4.5999999999999999E-3</v>
      </c>
    </row>
    <row r="13" spans="1:80">
      <c r="A13" t="s">
        <v>899</v>
      </c>
      <c r="B13" t="s">
        <v>900</v>
      </c>
      <c r="C13" t="s">
        <v>122</v>
      </c>
      <c r="D13" t="s">
        <v>568</v>
      </c>
      <c r="E13" t="s">
        <v>309</v>
      </c>
      <c r="F13" t="s">
        <v>325</v>
      </c>
      <c r="G13" t="s">
        <v>208</v>
      </c>
      <c r="H13" t="s">
        <v>901</v>
      </c>
      <c r="I13" s="65">
        <v>2.71</v>
      </c>
      <c r="J13" t="s">
        <v>101</v>
      </c>
      <c r="K13" s="66">
        <v>6.6000000000000003E-2</v>
      </c>
      <c r="L13" s="66">
        <v>-1.66E-2</v>
      </c>
      <c r="M13" s="65">
        <v>600000</v>
      </c>
      <c r="N13" s="65">
        <v>161.05000000000001</v>
      </c>
      <c r="O13" s="65">
        <v>966.3</v>
      </c>
      <c r="P13" s="66">
        <v>0</v>
      </c>
      <c r="Q13" s="66">
        <v>5.0500000000000003E-2</v>
      </c>
      <c r="R13" s="66">
        <v>5.0000000000000001E-4</v>
      </c>
    </row>
    <row r="14" spans="1:80">
      <c r="A14" t="s">
        <v>902</v>
      </c>
      <c r="B14" t="s">
        <v>903</v>
      </c>
      <c r="C14" t="s">
        <v>122</v>
      </c>
      <c r="D14" t="s">
        <v>904</v>
      </c>
      <c r="E14" t="s">
        <v>905</v>
      </c>
      <c r="F14" t="s">
        <v>405</v>
      </c>
      <c r="G14" t="s">
        <v>149</v>
      </c>
      <c r="H14" t="s">
        <v>255</v>
      </c>
      <c r="I14" s="65">
        <v>0.99</v>
      </c>
      <c r="J14" t="s">
        <v>101</v>
      </c>
      <c r="K14" s="66">
        <v>3.15E-2</v>
      </c>
      <c r="L14" s="66">
        <v>4.1999999999999997E-3</v>
      </c>
      <c r="M14" s="65">
        <v>1842000</v>
      </c>
      <c r="N14" s="65">
        <v>107.05</v>
      </c>
      <c r="O14" s="65">
        <v>1971.8610000000001</v>
      </c>
      <c r="P14" s="66">
        <v>7.9000000000000008E-3</v>
      </c>
      <c r="Q14" s="66">
        <v>0.10299999999999999</v>
      </c>
      <c r="R14" s="66">
        <v>1E-3</v>
      </c>
    </row>
    <row r="15" spans="1:80">
      <c r="A15" t="s">
        <v>906</v>
      </c>
      <c r="B15" t="s">
        <v>907</v>
      </c>
      <c r="C15" t="s">
        <v>122</v>
      </c>
      <c r="D15" t="s">
        <v>908</v>
      </c>
      <c r="E15" t="s">
        <v>330</v>
      </c>
      <c r="F15" t="s">
        <v>500</v>
      </c>
      <c r="G15" t="s">
        <v>149</v>
      </c>
      <c r="H15" t="s">
        <v>909</v>
      </c>
      <c r="I15" s="65">
        <v>5.59</v>
      </c>
      <c r="J15" t="s">
        <v>101</v>
      </c>
      <c r="K15" s="66">
        <v>1.7999999999999999E-2</v>
      </c>
      <c r="L15" s="66">
        <v>2.0999999999999999E-3</v>
      </c>
      <c r="M15" s="65">
        <v>5120640</v>
      </c>
      <c r="N15" s="65">
        <v>111.54</v>
      </c>
      <c r="O15" s="65">
        <v>5711.5618560000003</v>
      </c>
      <c r="P15" s="66">
        <v>4.5999999999999999E-3</v>
      </c>
      <c r="Q15" s="66">
        <v>0.29849999999999999</v>
      </c>
      <c r="R15" s="66">
        <v>3.0000000000000001E-3</v>
      </c>
    </row>
    <row r="16" spans="1:80">
      <c r="A16" t="s">
        <v>910</v>
      </c>
      <c r="B16" t="s">
        <v>911</v>
      </c>
      <c r="C16" t="s">
        <v>122</v>
      </c>
      <c r="D16" t="s">
        <v>912</v>
      </c>
      <c r="E16" t="s">
        <v>335</v>
      </c>
      <c r="F16" t="s">
        <v>237</v>
      </c>
      <c r="G16" t="s">
        <v>847</v>
      </c>
      <c r="H16" t="s">
        <v>913</v>
      </c>
      <c r="I16" s="65">
        <v>0</v>
      </c>
      <c r="J16" t="s">
        <v>101</v>
      </c>
      <c r="K16" s="66">
        <v>0.08</v>
      </c>
      <c r="L16" s="66">
        <v>0</v>
      </c>
      <c r="M16" s="65">
        <v>2815079.1</v>
      </c>
      <c r="N16" s="65">
        <v>9.9999999999999995E-7</v>
      </c>
      <c r="O16" s="65">
        <v>2.8150791E-5</v>
      </c>
      <c r="P16" s="66">
        <v>2.5000000000000001E-2</v>
      </c>
      <c r="Q16" s="66">
        <v>0</v>
      </c>
      <c r="R16" s="66">
        <v>0</v>
      </c>
    </row>
    <row r="17" spans="1:18">
      <c r="A17" t="s">
        <v>914</v>
      </c>
      <c r="B17" t="s">
        <v>915</v>
      </c>
      <c r="C17" t="s">
        <v>122</v>
      </c>
      <c r="D17" t="s">
        <v>916</v>
      </c>
      <c r="E17" t="s">
        <v>483</v>
      </c>
      <c r="F17" t="s">
        <v>237</v>
      </c>
      <c r="G17" t="s">
        <v>847</v>
      </c>
      <c r="H17" t="s">
        <v>917</v>
      </c>
      <c r="I17" s="65">
        <v>0</v>
      </c>
      <c r="J17" t="s">
        <v>101</v>
      </c>
      <c r="K17" s="66">
        <v>7.4499999999999997E-2</v>
      </c>
      <c r="L17" s="66">
        <v>0</v>
      </c>
      <c r="M17" s="65">
        <v>608840</v>
      </c>
      <c r="N17" s="65">
        <v>9.9999999999999995E-7</v>
      </c>
      <c r="O17" s="65">
        <v>6.0884E-6</v>
      </c>
      <c r="P17" s="66">
        <v>1.2500000000000001E-2</v>
      </c>
      <c r="Q17" s="66">
        <v>0</v>
      </c>
      <c r="R17" s="66">
        <v>0</v>
      </c>
    </row>
    <row r="18" spans="1:18">
      <c r="A18" t="s">
        <v>918</v>
      </c>
      <c r="B18" t="s">
        <v>919</v>
      </c>
      <c r="C18" t="s">
        <v>122</v>
      </c>
      <c r="D18" t="s">
        <v>916</v>
      </c>
      <c r="E18" t="s">
        <v>483</v>
      </c>
      <c r="F18" t="s">
        <v>237</v>
      </c>
      <c r="G18" t="s">
        <v>847</v>
      </c>
      <c r="H18" t="s">
        <v>920</v>
      </c>
      <c r="I18" s="65">
        <v>0</v>
      </c>
      <c r="J18" t="s">
        <v>101</v>
      </c>
      <c r="K18" s="66">
        <v>7.4999999999999997E-2</v>
      </c>
      <c r="L18" s="66">
        <v>0</v>
      </c>
      <c r="M18" s="65">
        <v>475854.14</v>
      </c>
      <c r="N18" s="65">
        <v>9.9999999999999995E-7</v>
      </c>
      <c r="O18" s="65">
        <v>4.7585413999999997E-6</v>
      </c>
      <c r="P18" s="66">
        <v>8.3000000000000001E-3</v>
      </c>
      <c r="Q18" s="66">
        <v>0</v>
      </c>
      <c r="R18" s="66">
        <v>0</v>
      </c>
    </row>
    <row r="19" spans="1:18">
      <c r="A19" t="s">
        <v>921</v>
      </c>
      <c r="B19" t="s">
        <v>922</v>
      </c>
      <c r="C19" t="s">
        <v>122</v>
      </c>
      <c r="D19" t="s">
        <v>916</v>
      </c>
      <c r="E19" t="s">
        <v>483</v>
      </c>
      <c r="F19" t="s">
        <v>237</v>
      </c>
      <c r="G19" t="s">
        <v>847</v>
      </c>
      <c r="I19" s="65">
        <v>0</v>
      </c>
      <c r="J19" t="s">
        <v>101</v>
      </c>
      <c r="K19" s="66">
        <v>7.4999999999999997E-2</v>
      </c>
      <c r="L19" s="66">
        <v>0</v>
      </c>
      <c r="M19" s="65">
        <v>158617.87</v>
      </c>
      <c r="N19" s="65">
        <v>9.9999999999999995E-7</v>
      </c>
      <c r="O19" s="65">
        <v>1.5861787E-6</v>
      </c>
      <c r="P19" s="66">
        <v>0</v>
      </c>
      <c r="Q19" s="66">
        <v>0</v>
      </c>
      <c r="R19" s="66">
        <v>0</v>
      </c>
    </row>
    <row r="20" spans="1:18">
      <c r="A20" t="s">
        <v>923</v>
      </c>
      <c r="B20" t="s">
        <v>924</v>
      </c>
      <c r="C20" t="s">
        <v>122</v>
      </c>
      <c r="D20" t="s">
        <v>925</v>
      </c>
      <c r="E20" t="s">
        <v>335</v>
      </c>
      <c r="F20" t="s">
        <v>237</v>
      </c>
      <c r="G20" t="s">
        <v>847</v>
      </c>
      <c r="H20" t="s">
        <v>255</v>
      </c>
      <c r="I20" s="65">
        <v>0</v>
      </c>
      <c r="J20" t="s">
        <v>101</v>
      </c>
      <c r="K20" s="66">
        <v>6.4000000000000001E-2</v>
      </c>
      <c r="L20" s="66">
        <v>0</v>
      </c>
      <c r="M20" s="65">
        <v>2000000</v>
      </c>
      <c r="N20" s="65">
        <v>9.9999999999999995E-7</v>
      </c>
      <c r="O20" s="65">
        <v>2.0000000000000002E-5</v>
      </c>
      <c r="P20" s="66">
        <v>1.3299999999999999E-2</v>
      </c>
      <c r="Q20" s="66">
        <v>0</v>
      </c>
      <c r="R20" s="66">
        <v>0</v>
      </c>
    </row>
    <row r="21" spans="1:18">
      <c r="A21" t="s">
        <v>926</v>
      </c>
      <c r="B21" t="s">
        <v>927</v>
      </c>
      <c r="C21" t="s">
        <v>122</v>
      </c>
      <c r="D21" t="s">
        <v>928</v>
      </c>
      <c r="E21" t="s">
        <v>314</v>
      </c>
      <c r="F21" t="s">
        <v>237</v>
      </c>
      <c r="G21" t="s">
        <v>847</v>
      </c>
      <c r="H21" t="s">
        <v>255</v>
      </c>
      <c r="I21" s="65">
        <v>0</v>
      </c>
      <c r="J21" t="s">
        <v>101</v>
      </c>
      <c r="K21" s="66">
        <v>7.3999999999999996E-2</v>
      </c>
      <c r="L21" s="66">
        <v>0</v>
      </c>
      <c r="M21" s="65">
        <v>44576.85</v>
      </c>
      <c r="N21" s="65">
        <v>9.9999999999999995E-7</v>
      </c>
      <c r="O21" s="65">
        <v>4.4576850000000001E-7</v>
      </c>
      <c r="P21" s="66">
        <v>0</v>
      </c>
      <c r="Q21" s="66">
        <v>0</v>
      </c>
      <c r="R21" s="66">
        <v>0</v>
      </c>
    </row>
    <row r="22" spans="1:18">
      <c r="A22" s="67" t="s">
        <v>896</v>
      </c>
      <c r="B22" s="14"/>
      <c r="C22" s="14"/>
      <c r="D22" s="14"/>
      <c r="I22" s="69">
        <v>3.12</v>
      </c>
      <c r="L22" s="68">
        <v>7.3700000000000002E-2</v>
      </c>
      <c r="M22" s="69">
        <v>10103107.43</v>
      </c>
      <c r="O22" s="69">
        <v>10487.518582373999</v>
      </c>
      <c r="Q22" s="68">
        <v>0.54800000000000004</v>
      </c>
      <c r="R22" s="68">
        <v>5.5999999999999999E-3</v>
      </c>
    </row>
    <row r="23" spans="1:18">
      <c r="A23" t="s">
        <v>929</v>
      </c>
      <c r="B23" t="s">
        <v>930</v>
      </c>
      <c r="C23" t="s">
        <v>122</v>
      </c>
      <c r="D23" t="s">
        <v>931</v>
      </c>
      <c r="E23" t="s">
        <v>422</v>
      </c>
      <c r="F23" t="s">
        <v>365</v>
      </c>
      <c r="G23" t="s">
        <v>208</v>
      </c>
      <c r="H23" t="s">
        <v>932</v>
      </c>
      <c r="I23" s="65">
        <v>1.1499999999999999</v>
      </c>
      <c r="J23" t="s">
        <v>101</v>
      </c>
      <c r="K23" s="66">
        <v>2.1899999999999999E-2</v>
      </c>
      <c r="L23" s="66">
        <v>0.20660000000000001</v>
      </c>
      <c r="M23" s="65">
        <v>2305184.4</v>
      </c>
      <c r="N23" s="65">
        <v>102.09</v>
      </c>
      <c r="O23" s="65">
        <v>2353.3627539600002</v>
      </c>
      <c r="P23" s="66">
        <v>3.7000000000000002E-3</v>
      </c>
      <c r="Q23" s="66">
        <v>0.123</v>
      </c>
      <c r="R23" s="66">
        <v>1.2999999999999999E-3</v>
      </c>
    </row>
    <row r="24" spans="1:18">
      <c r="A24" t="s">
        <v>933</v>
      </c>
      <c r="B24" t="s">
        <v>934</v>
      </c>
      <c r="C24" t="s">
        <v>122</v>
      </c>
      <c r="D24" t="s">
        <v>935</v>
      </c>
      <c r="E24" t="s">
        <v>483</v>
      </c>
      <c r="F24" t="s">
        <v>405</v>
      </c>
      <c r="G24" t="s">
        <v>149</v>
      </c>
      <c r="H24" t="s">
        <v>936</v>
      </c>
      <c r="I24" s="65">
        <v>3.95</v>
      </c>
      <c r="J24" t="s">
        <v>101</v>
      </c>
      <c r="K24" s="66">
        <v>4.4699999999999997E-2</v>
      </c>
      <c r="L24" s="66">
        <v>3.9300000000000002E-2</v>
      </c>
      <c r="M24" s="65">
        <v>5055923.03</v>
      </c>
      <c r="N24" s="65">
        <v>103.38</v>
      </c>
      <c r="O24" s="65">
        <v>5226.8132284140002</v>
      </c>
      <c r="P24" s="66">
        <v>8.3999999999999995E-3</v>
      </c>
      <c r="Q24" s="66">
        <v>0.27310000000000001</v>
      </c>
      <c r="R24" s="66">
        <v>2.8E-3</v>
      </c>
    </row>
    <row r="25" spans="1:18">
      <c r="A25" t="s">
        <v>937</v>
      </c>
      <c r="B25" t="s">
        <v>938</v>
      </c>
      <c r="C25" t="s">
        <v>122</v>
      </c>
      <c r="D25" t="s">
        <v>939</v>
      </c>
      <c r="E25" t="s">
        <v>454</v>
      </c>
      <c r="F25" t="s">
        <v>500</v>
      </c>
      <c r="G25" t="s">
        <v>149</v>
      </c>
      <c r="H25" t="s">
        <v>940</v>
      </c>
      <c r="I25" s="65">
        <v>3.25</v>
      </c>
      <c r="J25" t="s">
        <v>101</v>
      </c>
      <c r="K25" s="66">
        <v>4.2999999999999997E-2</v>
      </c>
      <c r="L25" s="66">
        <v>2.81E-2</v>
      </c>
      <c r="M25" s="65">
        <v>2742000</v>
      </c>
      <c r="N25" s="65">
        <v>106.03</v>
      </c>
      <c r="O25" s="65">
        <v>2907.3425999999999</v>
      </c>
      <c r="P25" s="66">
        <v>1.34E-2</v>
      </c>
      <c r="Q25" s="66">
        <v>0.15190000000000001</v>
      </c>
      <c r="R25" s="66">
        <v>1.5E-3</v>
      </c>
    </row>
    <row r="26" spans="1:18">
      <c r="A26" s="67" t="s">
        <v>303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237</v>
      </c>
      <c r="B27" t="s">
        <v>237</v>
      </c>
      <c r="C27" s="14"/>
      <c r="D27" s="14"/>
      <c r="E27" t="s">
        <v>237</v>
      </c>
      <c r="F27" t="s">
        <v>237</v>
      </c>
      <c r="I27" s="65">
        <v>0</v>
      </c>
      <c r="J27" t="s">
        <v>237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525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237</v>
      </c>
      <c r="B29" t="s">
        <v>237</v>
      </c>
      <c r="C29" s="14"/>
      <c r="D29" s="14"/>
      <c r="E29" t="s">
        <v>237</v>
      </c>
      <c r="F29" t="s">
        <v>237</v>
      </c>
      <c r="I29" s="65">
        <v>0</v>
      </c>
      <c r="J29" t="s">
        <v>237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241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s="67" t="s">
        <v>304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237</v>
      </c>
      <c r="B32" t="s">
        <v>237</v>
      </c>
      <c r="C32" s="14"/>
      <c r="D32" s="14"/>
      <c r="E32" t="s">
        <v>237</v>
      </c>
      <c r="F32" t="s">
        <v>237</v>
      </c>
      <c r="I32" s="65">
        <v>0</v>
      </c>
      <c r="J32" t="s">
        <v>237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18">
      <c r="A33" s="67" t="s">
        <v>305</v>
      </c>
      <c r="B33" s="14"/>
      <c r="C33" s="14"/>
      <c r="D33" s="14"/>
      <c r="I33" s="69">
        <v>0</v>
      </c>
      <c r="L33" s="68">
        <v>0</v>
      </c>
      <c r="M33" s="69">
        <v>0</v>
      </c>
      <c r="O33" s="69">
        <v>0</v>
      </c>
      <c r="Q33" s="68">
        <v>0</v>
      </c>
      <c r="R33" s="68">
        <v>0</v>
      </c>
    </row>
    <row r="34" spans="1:18">
      <c r="A34" t="s">
        <v>237</v>
      </c>
      <c r="B34" t="s">
        <v>237</v>
      </c>
      <c r="C34" s="14"/>
      <c r="D34" s="14"/>
      <c r="E34" t="s">
        <v>237</v>
      </c>
      <c r="F34" t="s">
        <v>237</v>
      </c>
      <c r="I34" s="65">
        <v>0</v>
      </c>
      <c r="J34" t="s">
        <v>237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  <c r="R34" s="66">
        <v>0</v>
      </c>
    </row>
    <row r="35" spans="1:18">
      <c r="A35" s="77" t="s">
        <v>243</v>
      </c>
      <c r="B35" s="14"/>
      <c r="C35" s="14"/>
      <c r="D35" s="14"/>
    </row>
    <row r="36" spans="1:18">
      <c r="A36" s="77" t="s">
        <v>298</v>
      </c>
      <c r="B36" s="14"/>
      <c r="C36" s="14"/>
      <c r="D36" s="14"/>
    </row>
    <row r="37" spans="1:18">
      <c r="A37" s="77" t="s">
        <v>299</v>
      </c>
      <c r="B37" s="14"/>
      <c r="C37" s="14"/>
      <c r="D37" s="14"/>
    </row>
    <row r="38" spans="1:18">
      <c r="A38" s="77" t="s">
        <v>300</v>
      </c>
      <c r="B38" s="14"/>
      <c r="C38" s="14"/>
      <c r="D38" s="14"/>
    </row>
    <row r="39" spans="1:18" hidden="1">
      <c r="B39" s="14"/>
      <c r="C39" s="14"/>
      <c r="D39" s="14"/>
    </row>
    <row r="40" spans="1:18" hidden="1">
      <c r="B40" s="14"/>
      <c r="C40" s="14"/>
      <c r="D40" s="14"/>
    </row>
    <row r="41" spans="1:18" hidden="1">
      <c r="B41" s="14"/>
      <c r="C41" s="14"/>
      <c r="D41" s="14"/>
    </row>
    <row r="42" spans="1:18" hidden="1">
      <c r="B42" s="14"/>
      <c r="C42" s="14"/>
      <c r="D42" s="14"/>
    </row>
    <row r="43" spans="1:18" hidden="1">
      <c r="B43" s="14"/>
      <c r="C43" s="14"/>
      <c r="D43" s="14"/>
    </row>
    <row r="44" spans="1:18" hidden="1"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43.140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G11+G18</f>
        <v>4017538.19</v>
      </c>
      <c r="H10" s="7"/>
      <c r="I10" s="63">
        <f>I11</f>
        <v>62463.228047293895</v>
      </c>
      <c r="J10" s="7"/>
      <c r="K10" s="64">
        <v>1</v>
      </c>
      <c r="L10" s="64">
        <v>3.8300000000000001E-2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>SUM(G12:G17)</f>
        <v>324490.25000000006</v>
      </c>
      <c r="I11" s="69">
        <f>SUM(I12:I17)</f>
        <v>62463.228047293895</v>
      </c>
      <c r="K11" s="68">
        <v>0.79490000000000005</v>
      </c>
      <c r="L11" s="68">
        <v>3.04E-2</v>
      </c>
    </row>
    <row r="12" spans="1:97">
      <c r="A12" t="s">
        <v>941</v>
      </c>
      <c r="B12" s="77" t="s">
        <v>942</v>
      </c>
      <c r="C12" t="s">
        <v>122</v>
      </c>
      <c r="D12" s="77" t="s">
        <v>943</v>
      </c>
      <c r="E12" t="s">
        <v>557</v>
      </c>
      <c r="F12" t="s">
        <v>105</v>
      </c>
      <c r="G12" s="65">
        <v>232408.15</v>
      </c>
      <c r="H12" s="65">
        <v>280.58269999999982</v>
      </c>
      <c r="I12" s="65">
        <v>2105.6214141345699</v>
      </c>
      <c r="J12" s="66">
        <v>3.0200000000000001E-2</v>
      </c>
      <c r="K12" s="66">
        <f>I12/$I$10</f>
        <v>3.3709775814664965E-2</v>
      </c>
      <c r="L12" s="66">
        <v>1.1000000000000001E-3</v>
      </c>
    </row>
    <row r="13" spans="1:97">
      <c r="A13" t="s">
        <v>944</v>
      </c>
      <c r="B13" s="77" t="s">
        <v>945</v>
      </c>
      <c r="C13" t="s">
        <v>122</v>
      </c>
      <c r="D13" s="77" t="s">
        <v>946</v>
      </c>
      <c r="E13" t="s">
        <v>483</v>
      </c>
      <c r="F13" t="s">
        <v>101</v>
      </c>
      <c r="G13" s="65">
        <v>66273</v>
      </c>
      <c r="H13" s="65">
        <v>42747.408784999927</v>
      </c>
      <c r="I13" s="65">
        <v>28329.990224083002</v>
      </c>
      <c r="J13" s="66">
        <v>5.6501727180711642E-2</v>
      </c>
      <c r="K13" s="66">
        <f t="shared" ref="K13:K17" si="0">I13/$I$10</f>
        <v>0.45354668834330836</v>
      </c>
      <c r="L13" s="66">
        <v>1.5100000000000001E-2</v>
      </c>
    </row>
    <row r="14" spans="1:97">
      <c r="A14" t="s">
        <v>947</v>
      </c>
      <c r="B14" s="77" t="s">
        <v>676</v>
      </c>
      <c r="C14" t="s">
        <v>122</v>
      </c>
      <c r="D14" s="77" t="s">
        <v>677</v>
      </c>
      <c r="E14" t="s">
        <v>678</v>
      </c>
      <c r="F14" t="s">
        <v>101</v>
      </c>
      <c r="G14" s="65">
        <v>9219</v>
      </c>
      <c r="H14" s="65">
        <v>389.86354799999998</v>
      </c>
      <c r="I14" s="65">
        <v>35.941520490119998</v>
      </c>
      <c r="J14" s="66">
        <v>5.3499999999999999E-2</v>
      </c>
      <c r="K14" s="66">
        <f t="shared" si="0"/>
        <v>5.7540286683401888E-4</v>
      </c>
      <c r="L14" s="66">
        <v>0</v>
      </c>
    </row>
    <row r="15" spans="1:97">
      <c r="A15" t="s">
        <v>948</v>
      </c>
      <c r="B15" s="77" t="s">
        <v>949</v>
      </c>
      <c r="C15" t="s">
        <v>122</v>
      </c>
      <c r="D15" s="77" t="s">
        <v>950</v>
      </c>
      <c r="E15" t="s">
        <v>626</v>
      </c>
      <c r="F15" t="s">
        <v>101</v>
      </c>
      <c r="G15" s="65">
        <v>67</v>
      </c>
      <c r="H15" s="65">
        <v>31973775.862068955</v>
      </c>
      <c r="I15" s="65">
        <v>21422.429827586198</v>
      </c>
      <c r="J15" s="66">
        <v>6.3534482758620683E-2</v>
      </c>
      <c r="K15" s="66">
        <f t="shared" si="0"/>
        <v>0.34296065857125174</v>
      </c>
      <c r="L15" s="66">
        <v>1.14E-2</v>
      </c>
    </row>
    <row r="16" spans="1:97">
      <c r="A16" t="s">
        <v>1171</v>
      </c>
      <c r="B16" s="77">
        <v>74209</v>
      </c>
      <c r="C16" t="s">
        <v>122</v>
      </c>
      <c r="D16" s="77">
        <v>514829126</v>
      </c>
      <c r="E16" t="s">
        <v>1172</v>
      </c>
      <c r="F16" t="s">
        <v>101</v>
      </c>
      <c r="G16" s="65">
        <v>179.51</v>
      </c>
      <c r="H16" s="65">
        <v>2947969.39</v>
      </c>
      <c r="I16" s="65">
        <v>5291.8998499999998</v>
      </c>
      <c r="J16" s="66">
        <v>8.9800000000000005E-2</v>
      </c>
      <c r="K16" s="66">
        <f t="shared" si="0"/>
        <v>8.4720242860219286E-2</v>
      </c>
      <c r="L16" s="66">
        <v>2.782526816249002E-3</v>
      </c>
    </row>
    <row r="17" spans="1:12">
      <c r="A17" t="s">
        <v>951</v>
      </c>
      <c r="B17" s="77" t="s">
        <v>952</v>
      </c>
      <c r="C17" t="s">
        <v>122</v>
      </c>
      <c r="D17" s="77" t="s">
        <v>939</v>
      </c>
      <c r="E17" t="s">
        <v>454</v>
      </c>
      <c r="F17" t="s">
        <v>105</v>
      </c>
      <c r="G17" s="65">
        <v>16343.59</v>
      </c>
      <c r="H17" s="65">
        <v>10000</v>
      </c>
      <c r="I17" s="65">
        <v>5277.3452109999998</v>
      </c>
      <c r="J17" s="66">
        <v>5.7000000000000002E-3</v>
      </c>
      <c r="K17" s="66">
        <f t="shared" si="0"/>
        <v>8.4487231543721522E-2</v>
      </c>
      <c r="L17" s="66">
        <v>2.8E-3</v>
      </c>
    </row>
    <row r="18" spans="1:12">
      <c r="A18" s="67" t="s">
        <v>241</v>
      </c>
      <c r="B18" s="14"/>
      <c r="C18" s="14"/>
      <c r="D18" s="14"/>
      <c r="G18" s="69">
        <v>3693047.94</v>
      </c>
      <c r="I18" s="69">
        <v>14755.69085009998</v>
      </c>
      <c r="K18" s="68">
        <v>0.2051</v>
      </c>
      <c r="L18" s="68">
        <v>7.9000000000000008E-3</v>
      </c>
    </row>
    <row r="19" spans="1:12">
      <c r="A19" s="67" t="s">
        <v>304</v>
      </c>
      <c r="B19" s="14"/>
      <c r="C19" s="14"/>
      <c r="D19" s="14"/>
      <c r="G19" s="69">
        <v>0</v>
      </c>
      <c r="I19" s="69">
        <v>0</v>
      </c>
      <c r="K19" s="68">
        <v>0</v>
      </c>
      <c r="L19" s="68">
        <v>0</v>
      </c>
    </row>
    <row r="20" spans="1:12">
      <c r="A20" t="s">
        <v>237</v>
      </c>
      <c r="B20" t="s">
        <v>237</v>
      </c>
      <c r="C20" s="14"/>
      <c r="D20" s="14"/>
      <c r="E20" t="s">
        <v>237</v>
      </c>
      <c r="F20" t="s">
        <v>237</v>
      </c>
      <c r="G20" s="65">
        <v>0</v>
      </c>
      <c r="H20" s="65">
        <v>0</v>
      </c>
      <c r="I20" s="65">
        <v>0</v>
      </c>
      <c r="J20" s="66">
        <v>0</v>
      </c>
      <c r="K20" s="66">
        <v>0</v>
      </c>
      <c r="L20" s="66">
        <v>0</v>
      </c>
    </row>
    <row r="21" spans="1:12">
      <c r="A21" s="67" t="s">
        <v>305</v>
      </c>
      <c r="B21" s="14"/>
      <c r="C21" s="14"/>
      <c r="D21" s="14"/>
      <c r="G21" s="69">
        <v>3693047.94</v>
      </c>
      <c r="I21" s="69">
        <v>14755.69085009998</v>
      </c>
      <c r="K21" s="68">
        <v>0.2051</v>
      </c>
      <c r="L21" s="68">
        <v>7.9000000000000008E-3</v>
      </c>
    </row>
    <row r="22" spans="1:12">
      <c r="A22" t="s">
        <v>953</v>
      </c>
      <c r="B22" t="s">
        <v>954</v>
      </c>
      <c r="C22" t="s">
        <v>122</v>
      </c>
      <c r="D22" t="s">
        <v>955</v>
      </c>
      <c r="E22" t="s">
        <v>736</v>
      </c>
      <c r="F22" t="s">
        <v>109</v>
      </c>
      <c r="G22" s="65">
        <v>3118427</v>
      </c>
      <c r="H22" s="65">
        <v>110.47448699999987</v>
      </c>
      <c r="I22" s="65">
        <v>12870.767437967999</v>
      </c>
      <c r="J22" s="66">
        <v>2.3972910559113821E-2</v>
      </c>
      <c r="K22" s="66">
        <v>0.1789</v>
      </c>
      <c r="L22" s="66">
        <v>6.7999999999999996E-3</v>
      </c>
    </row>
    <row r="23" spans="1:12">
      <c r="A23" t="s">
        <v>956</v>
      </c>
      <c r="B23" t="s">
        <v>957</v>
      </c>
      <c r="C23" t="s">
        <v>122</v>
      </c>
      <c r="D23" t="s">
        <v>950</v>
      </c>
      <c r="E23" t="s">
        <v>736</v>
      </c>
      <c r="F23" t="s">
        <v>109</v>
      </c>
      <c r="G23" s="65">
        <v>574620.93999999994</v>
      </c>
      <c r="H23" s="65">
        <v>87.802198999999902</v>
      </c>
      <c r="I23" s="65">
        <v>1884.9234121319801</v>
      </c>
      <c r="J23" s="66">
        <v>5.3581186109449827E-2</v>
      </c>
      <c r="K23" s="66">
        <v>2.6200000000000001E-2</v>
      </c>
      <c r="L23" s="66">
        <v>1E-3</v>
      </c>
    </row>
    <row r="24" spans="1:12">
      <c r="A24" s="77" t="s">
        <v>243</v>
      </c>
      <c r="B24" s="14"/>
      <c r="C24" s="14"/>
      <c r="D24" s="14"/>
    </row>
    <row r="25" spans="1:12">
      <c r="A25" s="77" t="s">
        <v>298</v>
      </c>
      <c r="B25" s="14"/>
      <c r="C25" s="14"/>
      <c r="D25" s="14"/>
    </row>
    <row r="26" spans="1:12">
      <c r="A26" s="77" t="s">
        <v>299</v>
      </c>
      <c r="B26" s="14"/>
      <c r="C26" s="14"/>
      <c r="D26" s="14"/>
    </row>
    <row r="27" spans="1:12">
      <c r="A27" s="77" t="s">
        <v>300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193063914.66999999</v>
      </c>
      <c r="F10" s="7"/>
      <c r="G10" s="63">
        <v>356037.42768488562</v>
      </c>
      <c r="H10" s="7"/>
      <c r="I10" s="64">
        <v>1</v>
      </c>
      <c r="J10" s="64">
        <v>0.1895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154096551.08000001</v>
      </c>
      <c r="G11" s="69">
        <v>208047.47573694927</v>
      </c>
      <c r="I11" s="68">
        <v>0.58430000000000004</v>
      </c>
      <c r="J11" s="68">
        <v>0.11070000000000001</v>
      </c>
    </row>
    <row r="12" spans="1:54">
      <c r="A12" s="67" t="s">
        <v>958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237</v>
      </c>
      <c r="B13" t="s">
        <v>237</v>
      </c>
      <c r="C13" t="s">
        <v>237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959</v>
      </c>
      <c r="B14" s="14"/>
      <c r="E14" s="69">
        <v>14145293.1</v>
      </c>
      <c r="G14" s="69">
        <v>20636.0173199491</v>
      </c>
      <c r="I14" s="68">
        <v>5.8000000000000003E-2</v>
      </c>
      <c r="J14" s="68">
        <v>1.0999999999999999E-2</v>
      </c>
    </row>
    <row r="15" spans="1:54">
      <c r="A15" t="s">
        <v>960</v>
      </c>
      <c r="B15" t="s">
        <v>961</v>
      </c>
      <c r="C15" t="s">
        <v>101</v>
      </c>
      <c r="D15" t="s">
        <v>962</v>
      </c>
      <c r="E15" s="65">
        <v>5937223</v>
      </c>
      <c r="F15" s="65">
        <v>149.59898999999999</v>
      </c>
      <c r="G15" s="65">
        <v>8882.0256420476999</v>
      </c>
      <c r="H15" s="66">
        <v>7.4003995813619388E-3</v>
      </c>
      <c r="I15" s="66">
        <v>2.4899999999999999E-2</v>
      </c>
      <c r="J15" s="66">
        <v>4.7000000000000002E-3</v>
      </c>
    </row>
    <row r="16" spans="1:54">
      <c r="A16" t="s">
        <v>963</v>
      </c>
      <c r="B16" t="s">
        <v>964</v>
      </c>
      <c r="C16" t="s">
        <v>101</v>
      </c>
      <c r="D16" t="s">
        <v>965</v>
      </c>
      <c r="E16" s="65">
        <v>8208070.0999999996</v>
      </c>
      <c r="F16" s="65">
        <v>143.20042999999964</v>
      </c>
      <c r="G16" s="65">
        <v>11753.9916779014</v>
      </c>
      <c r="H16" s="66">
        <v>2.4753151807616041E-2</v>
      </c>
      <c r="I16" s="66">
        <v>3.3000000000000002E-2</v>
      </c>
      <c r="J16" s="66">
        <v>6.3E-3</v>
      </c>
    </row>
    <row r="17" spans="1:10">
      <c r="A17" s="67" t="s">
        <v>966</v>
      </c>
      <c r="B17" s="14"/>
      <c r="E17" s="69">
        <v>30369162.190000001</v>
      </c>
      <c r="G17" s="69">
        <v>34571.971936829199</v>
      </c>
      <c r="I17" s="68">
        <v>9.7100000000000006E-2</v>
      </c>
      <c r="J17" s="68">
        <v>1.84E-2</v>
      </c>
    </row>
    <row r="18" spans="1:10">
      <c r="A18" t="s">
        <v>967</v>
      </c>
      <c r="B18" t="s">
        <v>968</v>
      </c>
      <c r="C18" t="s">
        <v>101</v>
      </c>
      <c r="D18" t="s">
        <v>969</v>
      </c>
      <c r="E18" s="65">
        <v>6537180.6600000001</v>
      </c>
      <c r="F18" s="65">
        <v>174.58208099999948</v>
      </c>
      <c r="G18" s="65">
        <v>11412.746034957499</v>
      </c>
      <c r="H18" s="66">
        <v>2.6922009350527919E-2</v>
      </c>
      <c r="I18" s="66">
        <v>3.2099999999999997E-2</v>
      </c>
      <c r="J18" s="66">
        <v>6.1000000000000004E-3</v>
      </c>
    </row>
    <row r="19" spans="1:10">
      <c r="A19" t="s">
        <v>970</v>
      </c>
      <c r="B19" t="s">
        <v>971</v>
      </c>
      <c r="C19" t="s">
        <v>101</v>
      </c>
      <c r="D19" t="s">
        <v>969</v>
      </c>
      <c r="E19" s="65">
        <v>23831981.530000001</v>
      </c>
      <c r="F19" s="65">
        <v>97.177089000000166</v>
      </c>
      <c r="G19" s="65">
        <v>23159.225901871701</v>
      </c>
      <c r="H19" s="66">
        <v>3.2043311223242929E-2</v>
      </c>
      <c r="I19" s="66">
        <v>6.5000000000000002E-2</v>
      </c>
      <c r="J19" s="66">
        <v>1.23E-2</v>
      </c>
    </row>
    <row r="20" spans="1:10">
      <c r="A20" s="67" t="s">
        <v>972</v>
      </c>
      <c r="B20" s="14"/>
      <c r="E20" s="69">
        <v>109582095.79000001</v>
      </c>
      <c r="G20" s="69">
        <v>152839.48648017098</v>
      </c>
      <c r="I20" s="68">
        <v>0.42930000000000001</v>
      </c>
      <c r="J20" s="68">
        <v>8.1299999999999997E-2</v>
      </c>
    </row>
    <row r="21" spans="1:10">
      <c r="A21" t="s">
        <v>973</v>
      </c>
      <c r="B21" t="s">
        <v>974</v>
      </c>
      <c r="C21" t="s">
        <v>105</v>
      </c>
      <c r="D21" t="s">
        <v>975</v>
      </c>
      <c r="E21" s="65">
        <v>716881</v>
      </c>
      <c r="F21" s="65">
        <v>96.990655999999845</v>
      </c>
      <c r="G21" s="65">
        <v>2245.1481908004898</v>
      </c>
      <c r="H21" s="66">
        <v>2.0139875593750058E-2</v>
      </c>
      <c r="I21" s="66">
        <v>6.3E-3</v>
      </c>
      <c r="J21" s="66">
        <v>1.1999999999999999E-3</v>
      </c>
    </row>
    <row r="22" spans="1:10">
      <c r="A22" t="s">
        <v>976</v>
      </c>
      <c r="B22" t="s">
        <v>977</v>
      </c>
      <c r="C22" t="s">
        <v>105</v>
      </c>
      <c r="D22" t="s">
        <v>978</v>
      </c>
      <c r="E22" s="65">
        <v>1666610.23</v>
      </c>
      <c r="F22" s="65">
        <v>69.077463999999935</v>
      </c>
      <c r="G22" s="65">
        <v>3717.3929716432199</v>
      </c>
      <c r="H22" s="66">
        <v>4.3540060574780742E-2</v>
      </c>
      <c r="I22" s="66">
        <v>1.04E-2</v>
      </c>
      <c r="J22" s="66">
        <v>2E-3</v>
      </c>
    </row>
    <row r="23" spans="1:10">
      <c r="A23" t="s">
        <v>979</v>
      </c>
      <c r="B23" t="s">
        <v>980</v>
      </c>
      <c r="C23" t="s">
        <v>105</v>
      </c>
      <c r="D23" t="s">
        <v>981</v>
      </c>
      <c r="E23" s="65">
        <v>4468832.3</v>
      </c>
      <c r="F23" s="65">
        <v>150.7082290000001</v>
      </c>
      <c r="G23" s="65">
        <v>21746.985694664902</v>
      </c>
      <c r="H23" s="66">
        <v>5.45E-3</v>
      </c>
      <c r="I23" s="66">
        <v>6.1100000000000002E-2</v>
      </c>
      <c r="J23" s="66">
        <v>1.1599999999999999E-2</v>
      </c>
    </row>
    <row r="24" spans="1:10">
      <c r="A24" t="s">
        <v>982</v>
      </c>
      <c r="B24" t="s">
        <v>983</v>
      </c>
      <c r="C24" t="s">
        <v>101</v>
      </c>
      <c r="D24" t="s">
        <v>255</v>
      </c>
      <c r="E24" s="65">
        <v>4851052.12</v>
      </c>
      <c r="F24" s="65">
        <v>105.81413800000009</v>
      </c>
      <c r="G24" s="65">
        <v>5133.0989847087303</v>
      </c>
      <c r="H24" s="66">
        <v>8.1949999999999995E-2</v>
      </c>
      <c r="I24" s="66">
        <v>1.44E-2</v>
      </c>
      <c r="J24" s="66">
        <v>2.7000000000000001E-3</v>
      </c>
    </row>
    <row r="25" spans="1:10">
      <c r="A25" t="s">
        <v>984</v>
      </c>
      <c r="B25" t="s">
        <v>985</v>
      </c>
      <c r="C25" t="s">
        <v>101</v>
      </c>
      <c r="D25" t="s">
        <v>986</v>
      </c>
      <c r="E25" s="65">
        <v>36290946.090000004</v>
      </c>
      <c r="F25" s="65">
        <v>78.088013000000018</v>
      </c>
      <c r="G25" s="65">
        <v>28338.878700582201</v>
      </c>
      <c r="H25" s="66">
        <v>0.16518599683564866</v>
      </c>
      <c r="I25" s="66">
        <v>7.9600000000000004E-2</v>
      </c>
      <c r="J25" s="66">
        <v>1.5100000000000001E-2</v>
      </c>
    </row>
    <row r="26" spans="1:10">
      <c r="A26" t="s">
        <v>987</v>
      </c>
      <c r="B26" t="s">
        <v>988</v>
      </c>
      <c r="C26" t="s">
        <v>101</v>
      </c>
      <c r="D26" t="s">
        <v>533</v>
      </c>
      <c r="E26" s="65">
        <v>523898</v>
      </c>
      <c r="F26" s="65">
        <v>100</v>
      </c>
      <c r="G26" s="65">
        <v>523.89800000000002</v>
      </c>
      <c r="H26" s="66">
        <v>3.7246371184873714E-2</v>
      </c>
      <c r="I26" s="66">
        <v>1.5E-3</v>
      </c>
      <c r="J26" s="66">
        <v>2.9999999999999997E-4</v>
      </c>
    </row>
    <row r="27" spans="1:10">
      <c r="A27" t="s">
        <v>989</v>
      </c>
      <c r="B27" t="s">
        <v>990</v>
      </c>
      <c r="C27" t="s">
        <v>101</v>
      </c>
      <c r="D27" t="s">
        <v>991</v>
      </c>
      <c r="E27" s="65">
        <v>21226394.370000001</v>
      </c>
      <c r="F27" s="65">
        <v>24.151348000000013</v>
      </c>
      <c r="G27" s="65">
        <v>5126.4603721511103</v>
      </c>
      <c r="H27" s="66">
        <v>4.0519999045527978E-2</v>
      </c>
      <c r="I27" s="66">
        <v>1.44E-2</v>
      </c>
      <c r="J27" s="66">
        <v>2.7000000000000001E-3</v>
      </c>
    </row>
    <row r="28" spans="1:10">
      <c r="A28" t="s">
        <v>992</v>
      </c>
      <c r="B28" t="s">
        <v>993</v>
      </c>
      <c r="C28" t="s">
        <v>101</v>
      </c>
      <c r="D28" t="s">
        <v>994</v>
      </c>
      <c r="E28" s="65">
        <v>10009625.869999999</v>
      </c>
      <c r="F28" s="65">
        <v>32.839779000000028</v>
      </c>
      <c r="G28" s="65">
        <v>3287.1390144348302</v>
      </c>
      <c r="H28" s="66">
        <v>2.0199999999999999E-2</v>
      </c>
      <c r="I28" s="66">
        <v>9.1999999999999998E-3</v>
      </c>
      <c r="J28" s="66">
        <v>1.6999999999999999E-3</v>
      </c>
    </row>
    <row r="29" spans="1:10">
      <c r="A29" t="s">
        <v>995</v>
      </c>
      <c r="B29" s="78">
        <v>74183</v>
      </c>
      <c r="C29" t="s">
        <v>105</v>
      </c>
      <c r="D29" t="s">
        <v>996</v>
      </c>
      <c r="E29" s="65">
        <v>1550154.42</v>
      </c>
      <c r="F29" s="65">
        <v>315.05521900000036</v>
      </c>
      <c r="G29" s="65">
        <v>15769.9271185417</v>
      </c>
      <c r="H29" s="66">
        <v>4.3540060574780742E-2</v>
      </c>
      <c r="I29" s="66">
        <v>4.4299999999999999E-2</v>
      </c>
      <c r="J29" s="66">
        <v>8.3999999999999995E-3</v>
      </c>
    </row>
    <row r="30" spans="1:10">
      <c r="A30" t="s">
        <v>997</v>
      </c>
      <c r="B30" t="s">
        <v>998</v>
      </c>
      <c r="C30" t="s">
        <v>101</v>
      </c>
      <c r="D30" t="s">
        <v>999</v>
      </c>
      <c r="E30" s="65">
        <v>57296</v>
      </c>
      <c r="F30" s="65">
        <v>54621.289263000035</v>
      </c>
      <c r="G30" s="65">
        <v>31295.8138961285</v>
      </c>
      <c r="H30" s="66">
        <v>2.1234685241161785E-2</v>
      </c>
      <c r="I30" s="66">
        <v>8.7900000000000006E-2</v>
      </c>
      <c r="J30" s="66">
        <v>1.67E-2</v>
      </c>
    </row>
    <row r="31" spans="1:10">
      <c r="A31" t="s">
        <v>1000</v>
      </c>
      <c r="B31" t="s">
        <v>1001</v>
      </c>
      <c r="C31" t="s">
        <v>101</v>
      </c>
      <c r="D31" t="s">
        <v>1002</v>
      </c>
      <c r="E31" s="65">
        <v>17973426</v>
      </c>
      <c r="F31" s="65">
        <v>119.44102399999977</v>
      </c>
      <c r="G31" s="65">
        <v>21467.644062282201</v>
      </c>
      <c r="H31" s="66">
        <v>5.1616238302536664E-2</v>
      </c>
      <c r="I31" s="66">
        <v>6.0299999999999999E-2</v>
      </c>
      <c r="J31" s="66">
        <v>1.14E-2</v>
      </c>
    </row>
    <row r="32" spans="1:10">
      <c r="A32" t="s">
        <v>1003</v>
      </c>
      <c r="B32" t="s">
        <v>1004</v>
      </c>
      <c r="C32" t="s">
        <v>101</v>
      </c>
      <c r="D32" t="s">
        <v>479</v>
      </c>
      <c r="E32" s="65">
        <v>6881852</v>
      </c>
      <c r="F32" s="65">
        <v>166.0531390000003</v>
      </c>
      <c r="G32" s="65">
        <v>11427.5312673343</v>
      </c>
      <c r="H32" s="66">
        <v>4.0502209954506208E-2</v>
      </c>
      <c r="I32" s="66">
        <v>3.2099999999999997E-2</v>
      </c>
      <c r="J32" s="66">
        <v>6.1000000000000004E-3</v>
      </c>
    </row>
    <row r="33" spans="1:10">
      <c r="A33" t="s">
        <v>1005</v>
      </c>
      <c r="B33" t="s">
        <v>1006</v>
      </c>
      <c r="C33" t="s">
        <v>101</v>
      </c>
      <c r="D33" t="s">
        <v>1007</v>
      </c>
      <c r="E33" s="65">
        <v>3365127.39</v>
      </c>
      <c r="F33" s="65">
        <v>82.004866000000078</v>
      </c>
      <c r="G33" s="65">
        <v>2759.5682068987999</v>
      </c>
      <c r="H33" s="66">
        <v>2.5279714427942267E-2</v>
      </c>
      <c r="I33" s="66">
        <v>7.7999999999999996E-3</v>
      </c>
      <c r="J33" s="66">
        <v>1.5E-3</v>
      </c>
    </row>
    <row r="34" spans="1:10">
      <c r="A34" s="67" t="s">
        <v>241</v>
      </c>
      <c r="B34" s="14"/>
      <c r="E34" s="69">
        <v>38967363.590000004</v>
      </c>
      <c r="G34" s="69">
        <v>147989.95194793635</v>
      </c>
      <c r="I34" s="68">
        <v>0.41570000000000001</v>
      </c>
      <c r="J34" s="68">
        <v>7.8799999999999995E-2</v>
      </c>
    </row>
    <row r="35" spans="1:10">
      <c r="A35" s="67" t="s">
        <v>1008</v>
      </c>
      <c r="B35" s="14"/>
      <c r="E35" s="69">
        <v>0</v>
      </c>
      <c r="G35" s="69">
        <v>0</v>
      </c>
      <c r="I35" s="68">
        <v>0</v>
      </c>
      <c r="J35" s="68">
        <v>0</v>
      </c>
    </row>
    <row r="36" spans="1:10">
      <c r="A36" t="s">
        <v>237</v>
      </c>
      <c r="B36" t="s">
        <v>237</v>
      </c>
      <c r="C36" t="s">
        <v>237</v>
      </c>
      <c r="E36" s="65">
        <v>0</v>
      </c>
      <c r="F36" s="65">
        <v>0</v>
      </c>
      <c r="G36" s="65">
        <v>0</v>
      </c>
      <c r="H36" s="66"/>
      <c r="I36" s="66">
        <v>0</v>
      </c>
      <c r="J36" s="66">
        <v>0</v>
      </c>
    </row>
    <row r="37" spans="1:10">
      <c r="A37" s="67" t="s">
        <v>1009</v>
      </c>
      <c r="B37" s="14"/>
      <c r="E37" s="69">
        <v>2676979.36</v>
      </c>
      <c r="G37" s="69">
        <v>23311.033643723898</v>
      </c>
      <c r="I37" s="68">
        <v>6.5500000000000003E-2</v>
      </c>
      <c r="J37" s="68">
        <v>1.24E-2</v>
      </c>
    </row>
    <row r="38" spans="1:10">
      <c r="A38" t="s">
        <v>1010</v>
      </c>
      <c r="B38" t="s">
        <v>1011</v>
      </c>
      <c r="C38" t="s">
        <v>105</v>
      </c>
      <c r="D38" t="s">
        <v>1012</v>
      </c>
      <c r="E38" s="65">
        <v>251407.35999999999</v>
      </c>
      <c r="F38" s="65">
        <v>1361.1950200000024</v>
      </c>
      <c r="G38" s="65">
        <v>11050.104475009901</v>
      </c>
      <c r="H38" s="66">
        <v>6.842459018571799E-3</v>
      </c>
      <c r="I38" s="66">
        <v>3.1E-2</v>
      </c>
      <c r="J38" s="66">
        <v>5.8999999999999999E-3</v>
      </c>
    </row>
    <row r="39" spans="1:10">
      <c r="A39" t="s">
        <v>1013</v>
      </c>
      <c r="B39" t="s">
        <v>1014</v>
      </c>
      <c r="C39" t="s">
        <v>105</v>
      </c>
      <c r="D39" t="s">
        <v>1015</v>
      </c>
      <c r="E39" s="65">
        <v>2425572</v>
      </c>
      <c r="F39" s="65">
        <v>156.54570900000007</v>
      </c>
      <c r="G39" s="65">
        <v>12260.929168713999</v>
      </c>
      <c r="H39" s="66">
        <v>2.3806525599241925E-2</v>
      </c>
      <c r="I39" s="66">
        <v>3.44E-2</v>
      </c>
      <c r="J39" s="66">
        <v>6.4999999999999997E-3</v>
      </c>
    </row>
    <row r="40" spans="1:10">
      <c r="A40" s="67" t="s">
        <v>1016</v>
      </c>
      <c r="B40" s="14"/>
      <c r="E40" s="69">
        <v>19132654.84</v>
      </c>
      <c r="G40" s="69">
        <v>57800.054266120402</v>
      </c>
      <c r="I40" s="68">
        <v>0.1623</v>
      </c>
      <c r="J40" s="68">
        <v>3.0800000000000001E-2</v>
      </c>
    </row>
    <row r="41" spans="1:10">
      <c r="A41" t="s">
        <v>1017</v>
      </c>
      <c r="B41" t="s">
        <v>1018</v>
      </c>
      <c r="C41" t="s">
        <v>105</v>
      </c>
      <c r="D41" t="s">
        <v>1019</v>
      </c>
      <c r="E41" s="65">
        <v>1948067</v>
      </c>
      <c r="F41" s="65">
        <v>95.926868000000042</v>
      </c>
      <c r="G41" s="65">
        <v>6034.0957809826004</v>
      </c>
      <c r="H41" s="66">
        <v>1.3792314360000005E-2</v>
      </c>
      <c r="I41" s="66">
        <v>1.6899999999999998E-2</v>
      </c>
      <c r="J41" s="66">
        <v>3.2000000000000002E-3</v>
      </c>
    </row>
    <row r="42" spans="1:10">
      <c r="A42" t="s">
        <v>1020</v>
      </c>
      <c r="B42" t="s">
        <v>1021</v>
      </c>
      <c r="C42" t="s">
        <v>105</v>
      </c>
      <c r="D42" t="s">
        <v>1022</v>
      </c>
      <c r="E42" s="65">
        <v>4506570.8</v>
      </c>
      <c r="F42" s="65">
        <v>102.41306300000002</v>
      </c>
      <c r="G42" s="65">
        <v>14902.859214723299</v>
      </c>
      <c r="H42" s="66">
        <v>9.8399242728117349E-3</v>
      </c>
      <c r="I42" s="66">
        <v>4.19E-2</v>
      </c>
      <c r="J42" s="66">
        <v>7.9000000000000008E-3</v>
      </c>
    </row>
    <row r="43" spans="1:10">
      <c r="A43" t="s">
        <v>1023</v>
      </c>
      <c r="B43" t="s">
        <v>1024</v>
      </c>
      <c r="C43" t="s">
        <v>105</v>
      </c>
      <c r="D43" t="s">
        <v>1025</v>
      </c>
      <c r="E43" s="65">
        <v>746600.05</v>
      </c>
      <c r="F43" s="65">
        <v>97.227968959999856</v>
      </c>
      <c r="G43" s="65">
        <v>2343.9442254631099</v>
      </c>
      <c r="H43" s="66">
        <v>8.9100580204955801E-4</v>
      </c>
      <c r="I43" s="66">
        <v>6.6E-3</v>
      </c>
      <c r="J43" s="66">
        <v>1.1999999999999999E-3</v>
      </c>
    </row>
    <row r="44" spans="1:10">
      <c r="A44" t="s">
        <v>1026</v>
      </c>
      <c r="B44" t="s">
        <v>1027</v>
      </c>
      <c r="C44" t="s">
        <v>105</v>
      </c>
      <c r="D44" t="s">
        <v>1028</v>
      </c>
      <c r="E44" s="65">
        <v>5066909.1500000004</v>
      </c>
      <c r="F44" s="65">
        <v>92.259668000000076</v>
      </c>
      <c r="G44" s="65">
        <v>15094.650084115099</v>
      </c>
      <c r="H44" s="66">
        <v>2.0990455684684706E-2</v>
      </c>
      <c r="I44" s="66">
        <v>4.24E-2</v>
      </c>
      <c r="J44" s="66">
        <v>8.0000000000000002E-3</v>
      </c>
    </row>
    <row r="45" spans="1:10">
      <c r="A45" t="s">
        <v>1029</v>
      </c>
      <c r="B45" t="s">
        <v>1030</v>
      </c>
      <c r="C45" t="s">
        <v>105</v>
      </c>
      <c r="D45" t="s">
        <v>969</v>
      </c>
      <c r="E45" s="65">
        <v>3171742.84</v>
      </c>
      <c r="F45" s="65">
        <v>98.686722000000387</v>
      </c>
      <c r="G45" s="65">
        <v>10107.057507143199</v>
      </c>
      <c r="H45" s="66">
        <v>9.9999905414867758E-3</v>
      </c>
      <c r="I45" s="66">
        <v>2.8400000000000002E-2</v>
      </c>
      <c r="J45" s="66">
        <v>5.4000000000000003E-3</v>
      </c>
    </row>
    <row r="46" spans="1:10">
      <c r="A46" t="s">
        <v>1031</v>
      </c>
      <c r="B46" t="s">
        <v>1032</v>
      </c>
      <c r="C46" t="s">
        <v>105</v>
      </c>
      <c r="D46" t="s">
        <v>1033</v>
      </c>
      <c r="E46" s="65">
        <v>3692765</v>
      </c>
      <c r="F46" s="65">
        <v>78.140688999999966</v>
      </c>
      <c r="G46" s="65">
        <v>9317.4474536930902</v>
      </c>
      <c r="H46" s="66">
        <v>8.1651137222222253E-2</v>
      </c>
      <c r="I46" s="66">
        <v>2.6200000000000001E-2</v>
      </c>
      <c r="J46" s="66">
        <v>5.0000000000000001E-3</v>
      </c>
    </row>
    <row r="47" spans="1:10">
      <c r="A47" s="67" t="s">
        <v>1034</v>
      </c>
      <c r="B47" s="14"/>
      <c r="E47" s="69">
        <v>17157729.390000001</v>
      </c>
      <c r="G47" s="69">
        <v>66878.864038092041</v>
      </c>
      <c r="I47" s="68">
        <v>0.18779999999999999</v>
      </c>
      <c r="J47" s="68">
        <v>3.56E-2</v>
      </c>
    </row>
    <row r="48" spans="1:10">
      <c r="A48" t="s">
        <v>1035</v>
      </c>
      <c r="B48" t="s">
        <v>1036</v>
      </c>
      <c r="C48" t="s">
        <v>105</v>
      </c>
      <c r="D48" t="s">
        <v>1037</v>
      </c>
      <c r="E48" s="65">
        <v>1291321.1000000001</v>
      </c>
      <c r="F48" s="65">
        <v>380.39106900000115</v>
      </c>
      <c r="G48" s="65">
        <v>15861.0744707991</v>
      </c>
      <c r="H48" s="66">
        <v>3.2175986012498062E-2</v>
      </c>
      <c r="I48" s="66">
        <v>4.4499999999999998E-2</v>
      </c>
      <c r="J48" s="66">
        <v>8.3999999999999995E-3</v>
      </c>
    </row>
    <row r="49" spans="1:10">
      <c r="A49" t="s">
        <v>1038</v>
      </c>
      <c r="B49" t="s">
        <v>1039</v>
      </c>
      <c r="C49" t="s">
        <v>105</v>
      </c>
      <c r="D49" t="s">
        <v>1040</v>
      </c>
      <c r="E49" s="65">
        <v>2187634.61</v>
      </c>
      <c r="F49" s="65">
        <v>172.93362899999934</v>
      </c>
      <c r="G49" s="65">
        <v>12215.8104667552</v>
      </c>
      <c r="H49" s="66">
        <v>2.262306810608784E-2</v>
      </c>
      <c r="I49" s="66">
        <v>3.4299999999999997E-2</v>
      </c>
      <c r="J49" s="66">
        <v>6.4999999999999997E-3</v>
      </c>
    </row>
    <row r="50" spans="1:10">
      <c r="A50" t="s">
        <v>1041</v>
      </c>
      <c r="B50" t="s">
        <v>1042</v>
      </c>
      <c r="C50" t="s">
        <v>105</v>
      </c>
      <c r="D50" t="s">
        <v>1043</v>
      </c>
      <c r="E50" s="65">
        <v>1111851.21</v>
      </c>
      <c r="F50" s="65">
        <v>99.246240999999884</v>
      </c>
      <c r="G50" s="65">
        <v>3563.10634601335</v>
      </c>
      <c r="H50" s="66">
        <v>6.5942511394463449E-3</v>
      </c>
      <c r="I50" s="66">
        <v>0.01</v>
      </c>
      <c r="J50" s="66">
        <v>1.9E-3</v>
      </c>
    </row>
    <row r="51" spans="1:10">
      <c r="A51" t="s">
        <v>1044</v>
      </c>
      <c r="B51" t="s">
        <v>1045</v>
      </c>
      <c r="C51" t="s">
        <v>105</v>
      </c>
      <c r="D51" t="s">
        <v>1046</v>
      </c>
      <c r="E51" s="65">
        <v>766363.99</v>
      </c>
      <c r="F51" s="65">
        <v>92.650949000000125</v>
      </c>
      <c r="G51" s="65">
        <v>2292.73049227</v>
      </c>
      <c r="H51" s="66">
        <v>1.3555078569877064E-2</v>
      </c>
      <c r="I51" s="66">
        <v>6.4000000000000003E-3</v>
      </c>
      <c r="J51" s="66">
        <v>1.1999999999999999E-3</v>
      </c>
    </row>
    <row r="52" spans="1:10">
      <c r="A52" t="s">
        <v>1047</v>
      </c>
      <c r="B52" t="s">
        <v>1048</v>
      </c>
      <c r="C52" t="s">
        <v>105</v>
      </c>
      <c r="D52" t="s">
        <v>969</v>
      </c>
      <c r="E52" s="65">
        <v>798348.82</v>
      </c>
      <c r="F52" s="65">
        <v>111.59273699999993</v>
      </c>
      <c r="G52" s="65">
        <v>2876.7138366169602</v>
      </c>
      <c r="H52" s="66">
        <v>2.8877180806986764E-4</v>
      </c>
      <c r="I52" s="66">
        <v>8.0999999999999996E-3</v>
      </c>
      <c r="J52" s="66">
        <v>1.5E-3</v>
      </c>
    </row>
    <row r="53" spans="1:10">
      <c r="A53" t="s">
        <v>1049</v>
      </c>
      <c r="B53" t="s">
        <v>1050</v>
      </c>
      <c r="C53" t="s">
        <v>109</v>
      </c>
      <c r="D53" t="s">
        <v>1051</v>
      </c>
      <c r="E53" s="65">
        <v>1106313</v>
      </c>
      <c r="F53" s="65">
        <v>100</v>
      </c>
      <c r="G53" s="65">
        <v>4133.1853680000004</v>
      </c>
      <c r="H53" s="66">
        <v>5.3517210147783247E-2</v>
      </c>
      <c r="I53" s="66">
        <v>1.1599999999999999E-2</v>
      </c>
      <c r="J53" s="66">
        <v>2.2000000000000001E-3</v>
      </c>
    </row>
    <row r="54" spans="1:10">
      <c r="A54" t="s">
        <v>1052</v>
      </c>
      <c r="B54" t="s">
        <v>1053</v>
      </c>
      <c r="C54" t="s">
        <v>105</v>
      </c>
      <c r="D54" t="s">
        <v>1054</v>
      </c>
      <c r="E54" s="65">
        <v>2099511.86</v>
      </c>
      <c r="F54" s="65">
        <v>78.836785000000049</v>
      </c>
      <c r="G54" s="65">
        <v>5344.6009254590599</v>
      </c>
      <c r="H54" s="66">
        <v>1.0703679281852542E-2</v>
      </c>
      <c r="I54" s="66">
        <v>1.4999999999999999E-2</v>
      </c>
      <c r="J54" s="66">
        <v>2.8E-3</v>
      </c>
    </row>
    <row r="55" spans="1:10">
      <c r="A55" t="s">
        <v>1055</v>
      </c>
      <c r="B55" t="s">
        <v>1056</v>
      </c>
      <c r="C55" t="s">
        <v>105</v>
      </c>
      <c r="D55" t="s">
        <v>1057</v>
      </c>
      <c r="E55" s="65">
        <v>1977090</v>
      </c>
      <c r="F55" s="65">
        <v>100</v>
      </c>
      <c r="G55" s="65">
        <v>6384.0236100000002</v>
      </c>
      <c r="H55" s="66">
        <v>2.5860337200000003E-2</v>
      </c>
      <c r="I55" s="66">
        <v>1.7899999999999999E-2</v>
      </c>
      <c r="J55" s="66">
        <v>3.3999999999999998E-3</v>
      </c>
    </row>
    <row r="56" spans="1:10">
      <c r="A56" t="s">
        <v>1058</v>
      </c>
      <c r="B56" t="s">
        <v>1059</v>
      </c>
      <c r="C56" t="s">
        <v>105</v>
      </c>
      <c r="D56" t="s">
        <v>383</v>
      </c>
      <c r="E56" s="65">
        <v>456180.39</v>
      </c>
      <c r="F56" s="65">
        <v>16.883753999999978</v>
      </c>
      <c r="G56" s="65">
        <v>248.698790370761</v>
      </c>
      <c r="H56" s="66">
        <v>3.9505175800049232E-3</v>
      </c>
      <c r="I56" s="66">
        <v>6.9999999999999999E-4</v>
      </c>
      <c r="J56" s="66">
        <v>1E-4</v>
      </c>
    </row>
    <row r="57" spans="1:10">
      <c r="A57" t="s">
        <v>1060</v>
      </c>
      <c r="B57" t="s">
        <v>1061</v>
      </c>
      <c r="C57" t="s">
        <v>105</v>
      </c>
      <c r="D57" t="s">
        <v>1062</v>
      </c>
      <c r="E57" s="65">
        <v>2677035.56</v>
      </c>
      <c r="F57" s="65">
        <v>105.26114299999996</v>
      </c>
      <c r="G57" s="65">
        <v>9098.92880135204</v>
      </c>
      <c r="H57" s="66">
        <v>8.8240255268492593E-2</v>
      </c>
      <c r="I57" s="66">
        <v>2.5600000000000001E-2</v>
      </c>
      <c r="J57" s="66">
        <v>4.7999999999999996E-3</v>
      </c>
    </row>
    <row r="58" spans="1:10">
      <c r="A58" t="s">
        <v>1063</v>
      </c>
      <c r="B58" t="s">
        <v>1064</v>
      </c>
      <c r="C58" t="s">
        <v>105</v>
      </c>
      <c r="D58" t="s">
        <v>1065</v>
      </c>
      <c r="E58" s="65">
        <v>1513035.85</v>
      </c>
      <c r="F58" s="65">
        <v>45.917874000000005</v>
      </c>
      <c r="G58" s="65">
        <v>2243.3603275292098</v>
      </c>
      <c r="H58" s="66">
        <v>2.4406677412702714E-2</v>
      </c>
      <c r="I58" s="66">
        <v>6.3E-3</v>
      </c>
      <c r="J58" s="66">
        <v>1.1999999999999999E-3</v>
      </c>
    </row>
    <row r="59" spans="1:10">
      <c r="A59" t="s">
        <v>1066</v>
      </c>
      <c r="B59" t="s">
        <v>1067</v>
      </c>
      <c r="C59" t="s">
        <v>105</v>
      </c>
      <c r="D59" t="s">
        <v>1007</v>
      </c>
      <c r="E59" s="65">
        <v>228250</v>
      </c>
      <c r="F59" s="65">
        <v>89.408646000000005</v>
      </c>
      <c r="G59" s="65">
        <v>658.95893218435504</v>
      </c>
      <c r="H59" s="66">
        <v>3.8041666666667894E-3</v>
      </c>
      <c r="I59" s="66">
        <v>1.9E-3</v>
      </c>
      <c r="J59" s="66">
        <v>4.0000000000000002E-4</v>
      </c>
    </row>
    <row r="60" spans="1:10">
      <c r="A60" t="s">
        <v>1068</v>
      </c>
      <c r="B60" t="s">
        <v>1069</v>
      </c>
      <c r="C60" t="s">
        <v>105</v>
      </c>
      <c r="D60" t="s">
        <v>255</v>
      </c>
      <c r="E60" s="65">
        <v>682102</v>
      </c>
      <c r="F60" s="65">
        <v>63.779611000000116</v>
      </c>
      <c r="G60" s="65">
        <v>1404.75062517878</v>
      </c>
      <c r="H60" s="66">
        <v>0.106</v>
      </c>
      <c r="I60" s="66">
        <v>3.8999999999999998E-3</v>
      </c>
      <c r="J60" s="66">
        <v>6.9999999999999999E-4</v>
      </c>
    </row>
    <row r="61" spans="1:10">
      <c r="A61" t="s">
        <v>1070</v>
      </c>
      <c r="B61" t="s">
        <v>1071</v>
      </c>
      <c r="C61" t="s">
        <v>105</v>
      </c>
      <c r="D61" t="s">
        <v>255</v>
      </c>
      <c r="E61" s="65">
        <v>262691</v>
      </c>
      <c r="F61" s="65">
        <v>65.185332000000059</v>
      </c>
      <c r="G61" s="65">
        <v>552.92104556322397</v>
      </c>
      <c r="H61" s="66">
        <v>2.9499999999999998E-2</v>
      </c>
      <c r="I61" s="66">
        <v>1.6000000000000001E-3</v>
      </c>
      <c r="J61" s="66">
        <v>2.9999999999999997E-4</v>
      </c>
    </row>
    <row r="62" spans="1:10">
      <c r="A62" s="77" t="s">
        <v>243</v>
      </c>
      <c r="B62" s="14"/>
    </row>
    <row r="63" spans="1:10">
      <c r="A63" s="77" t="s">
        <v>298</v>
      </c>
      <c r="B63" s="14"/>
    </row>
    <row r="64" spans="1:10">
      <c r="A64" s="77" t="s">
        <v>299</v>
      </c>
      <c r="B64" s="14"/>
    </row>
    <row r="65" spans="1:2">
      <c r="A65" s="77" t="s">
        <v>300</v>
      </c>
      <c r="B65" s="14"/>
    </row>
    <row r="66" spans="1:2" hidden="1">
      <c r="B66" s="14"/>
    </row>
    <row r="67" spans="1:2" hidden="1">
      <c r="B67" s="14"/>
    </row>
    <row r="68" spans="1:2" hidden="1">
      <c r="B68" s="14"/>
    </row>
    <row r="69" spans="1:2" hidden="1">
      <c r="B69" s="14"/>
    </row>
    <row r="70" spans="1:2" hidden="1">
      <c r="B70" s="14"/>
    </row>
    <row r="71" spans="1:2" hidden="1">
      <c r="B71" s="14"/>
    </row>
    <row r="72" spans="1:2" hidden="1">
      <c r="B72" s="14"/>
    </row>
    <row r="73" spans="1:2" hidden="1">
      <c r="B73" s="14"/>
    </row>
    <row r="74" spans="1:2" hidden="1">
      <c r="B74" s="14"/>
    </row>
    <row r="75" spans="1:2" hidden="1">
      <c r="B75" s="14"/>
    </row>
    <row r="76" spans="1:2" hidden="1">
      <c r="B76" s="14"/>
    </row>
    <row r="77" spans="1:2" hidden="1">
      <c r="B77" s="14"/>
    </row>
    <row r="78" spans="1:2" hidden="1">
      <c r="B78" s="14"/>
    </row>
    <row r="79" spans="1:2" hidden="1">
      <c r="B79" s="14"/>
    </row>
    <row r="80" spans="1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3.57031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2098828.0699999998</v>
      </c>
      <c r="G10" s="7"/>
      <c r="H10" s="63">
        <v>919.476272136543</v>
      </c>
      <c r="I10" s="7"/>
      <c r="J10" s="64">
        <v>1</v>
      </c>
      <c r="K10" s="64">
        <v>5.0000000000000001E-4</v>
      </c>
      <c r="L10" s="14"/>
      <c r="M10" s="14"/>
      <c r="N10" s="14"/>
      <c r="O10" s="14"/>
      <c r="BF10" s="14"/>
    </row>
    <row r="11" spans="1:58">
      <c r="A11" s="67" t="s">
        <v>1072</v>
      </c>
      <c r="B11" s="14"/>
      <c r="C11" s="14"/>
      <c r="F11" s="69">
        <v>2098828.0699999998</v>
      </c>
      <c r="H11" s="69">
        <v>919.476272136543</v>
      </c>
      <c r="J11" s="68">
        <v>1</v>
      </c>
      <c r="K11" s="68">
        <v>5.0000000000000001E-4</v>
      </c>
    </row>
    <row r="12" spans="1:58">
      <c r="A12" t="s">
        <v>1073</v>
      </c>
      <c r="B12" t="s">
        <v>1074</v>
      </c>
      <c r="C12" t="s">
        <v>557</v>
      </c>
      <c r="D12" t="s">
        <v>105</v>
      </c>
      <c r="E12" t="s">
        <v>1075</v>
      </c>
      <c r="F12" s="65">
        <v>232408.15</v>
      </c>
      <c r="G12" s="65">
        <v>19.813700000000008</v>
      </c>
      <c r="H12" s="65">
        <v>148.69110252784</v>
      </c>
      <c r="I12" s="66">
        <v>0</v>
      </c>
      <c r="J12" s="66">
        <v>0.16170000000000001</v>
      </c>
      <c r="K12" s="66">
        <v>1E-4</v>
      </c>
    </row>
    <row r="13" spans="1:58">
      <c r="A13" t="s">
        <v>1076</v>
      </c>
      <c r="B13" t="s">
        <v>1077</v>
      </c>
      <c r="C13" t="s">
        <v>454</v>
      </c>
      <c r="D13" t="s">
        <v>101</v>
      </c>
      <c r="E13" t="s">
        <v>1078</v>
      </c>
      <c r="F13" s="65">
        <v>1866419.92</v>
      </c>
      <c r="G13" s="65">
        <v>41.297521600000017</v>
      </c>
      <c r="H13" s="65">
        <v>770.78516960870297</v>
      </c>
      <c r="I13" s="66">
        <v>0</v>
      </c>
      <c r="J13" s="66">
        <v>0.83830000000000005</v>
      </c>
      <c r="K13" s="66">
        <v>4.0000000000000002E-4</v>
      </c>
    </row>
    <row r="14" spans="1:58">
      <c r="A14" s="67" t="s">
        <v>860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237</v>
      </c>
      <c r="B15" t="s">
        <v>237</v>
      </c>
      <c r="C15" t="s">
        <v>237</v>
      </c>
      <c r="D15" t="s">
        <v>237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77" t="s">
        <v>243</v>
      </c>
      <c r="B16" s="14"/>
      <c r="C16" s="14"/>
    </row>
    <row r="17" spans="1:3">
      <c r="A17" s="77" t="s">
        <v>298</v>
      </c>
      <c r="B17" s="14"/>
      <c r="C17" s="14"/>
    </row>
    <row r="18" spans="1:3">
      <c r="A18" s="77" t="s">
        <v>299</v>
      </c>
      <c r="B18" s="14"/>
      <c r="C18" s="14"/>
    </row>
    <row r="19" spans="1:3">
      <c r="A19" s="77" t="s">
        <v>300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861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237</v>
      </c>
      <c r="B13" t="s">
        <v>237</v>
      </c>
      <c r="C13" t="s">
        <v>237</v>
      </c>
      <c r="D13" t="s">
        <v>237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862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237</v>
      </c>
      <c r="B15" t="s">
        <v>237</v>
      </c>
      <c r="C15" t="s">
        <v>237</v>
      </c>
      <c r="D15" t="s">
        <v>237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1079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237</v>
      </c>
      <c r="B17" t="s">
        <v>237</v>
      </c>
      <c r="C17" t="s">
        <v>237</v>
      </c>
      <c r="D17" t="s">
        <v>237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863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237</v>
      </c>
      <c r="B19" t="s">
        <v>237</v>
      </c>
      <c r="C19" t="s">
        <v>237</v>
      </c>
      <c r="D19" t="s">
        <v>237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525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237</v>
      </c>
      <c r="B21" t="s">
        <v>237</v>
      </c>
      <c r="C21" t="s">
        <v>237</v>
      </c>
      <c r="D21" t="s">
        <v>237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241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861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237</v>
      </c>
      <c r="B24" t="s">
        <v>237</v>
      </c>
      <c r="C24" t="s">
        <v>237</v>
      </c>
      <c r="D24" t="s">
        <v>237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868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237</v>
      </c>
      <c r="B26" t="s">
        <v>237</v>
      </c>
      <c r="C26" t="s">
        <v>237</v>
      </c>
      <c r="D26" t="s">
        <v>237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863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237</v>
      </c>
      <c r="B28" t="s">
        <v>237</v>
      </c>
      <c r="C28" t="s">
        <v>237</v>
      </c>
      <c r="D28" t="s">
        <v>237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869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237</v>
      </c>
      <c r="B30" t="s">
        <v>237</v>
      </c>
      <c r="C30" t="s">
        <v>237</v>
      </c>
      <c r="D30" t="s">
        <v>237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525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237</v>
      </c>
      <c r="B32" t="s">
        <v>237</v>
      </c>
      <c r="C32" t="s">
        <v>237</v>
      </c>
      <c r="D32" t="s">
        <v>237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7" t="s">
        <v>243</v>
      </c>
      <c r="B33" s="14"/>
      <c r="C33" s="14"/>
    </row>
    <row r="34" spans="1:3">
      <c r="A34" s="77" t="s">
        <v>298</v>
      </c>
      <c r="B34" s="14"/>
      <c r="C34" s="14"/>
    </row>
    <row r="35" spans="1:3">
      <c r="A35" s="77" t="s">
        <v>299</v>
      </c>
      <c r="B35" s="14"/>
      <c r="C35" s="14"/>
    </row>
    <row r="36" spans="1:3">
      <c r="A36" s="77" t="s">
        <v>300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-77251312</v>
      </c>
      <c r="G10" s="7"/>
      <c r="H10" s="63">
        <v>5018.7080785998969</v>
      </c>
      <c r="I10" s="64">
        <v>1</v>
      </c>
      <c r="J10" s="64">
        <v>2.7000000000000001E-3</v>
      </c>
      <c r="AV10" s="14"/>
    </row>
    <row r="11" spans="1:48">
      <c r="A11" s="67" t="s">
        <v>202</v>
      </c>
      <c r="B11" s="14"/>
      <c r="C11" s="14"/>
      <c r="F11" s="69">
        <v>-77251312</v>
      </c>
      <c r="H11" s="69">
        <v>5018.7080785998969</v>
      </c>
      <c r="I11" s="68">
        <v>1</v>
      </c>
      <c r="J11" s="68">
        <v>2.7000000000000001E-3</v>
      </c>
    </row>
    <row r="12" spans="1:48">
      <c r="A12" s="67" t="s">
        <v>861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237</v>
      </c>
      <c r="B13" t="s">
        <v>237</v>
      </c>
      <c r="C13" t="s">
        <v>237</v>
      </c>
      <c r="D13" t="s">
        <v>237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862</v>
      </c>
      <c r="B14" s="14"/>
      <c r="C14" s="14"/>
      <c r="F14" s="69">
        <v>-77251312</v>
      </c>
      <c r="H14" s="69">
        <v>5018.7080785998969</v>
      </c>
      <c r="I14" s="68">
        <v>1</v>
      </c>
      <c r="J14" s="68">
        <v>2.7000000000000001E-3</v>
      </c>
    </row>
    <row r="15" spans="1:48">
      <c r="A15" t="s">
        <v>1080</v>
      </c>
      <c r="B15" t="s">
        <v>1081</v>
      </c>
      <c r="C15" t="s">
        <v>122</v>
      </c>
      <c r="D15" t="s">
        <v>105</v>
      </c>
      <c r="E15" t="s">
        <v>1082</v>
      </c>
      <c r="F15" s="65">
        <v>-5900000</v>
      </c>
      <c r="G15" s="65">
        <v>2.5370504402790677</v>
      </c>
      <c r="H15" s="65">
        <v>-149.68597597646499</v>
      </c>
      <c r="I15" s="66">
        <v>-2.98E-2</v>
      </c>
      <c r="J15" s="66">
        <v>-1E-4</v>
      </c>
    </row>
    <row r="16" spans="1:48">
      <c r="A16" t="s">
        <v>1083</v>
      </c>
      <c r="B16" t="s">
        <v>1084</v>
      </c>
      <c r="C16" t="s">
        <v>122</v>
      </c>
      <c r="D16" t="s">
        <v>109</v>
      </c>
      <c r="E16" t="s">
        <v>1085</v>
      </c>
      <c r="F16" s="65">
        <v>-20987312</v>
      </c>
      <c r="G16" s="65">
        <v>-21.870246825668005</v>
      </c>
      <c r="H16" s="65">
        <v>4589.97693647304</v>
      </c>
      <c r="I16" s="66">
        <v>0.91459999999999997</v>
      </c>
      <c r="J16" s="66">
        <v>2.3999999999999998E-3</v>
      </c>
    </row>
    <row r="17" spans="1:10">
      <c r="A17" t="s">
        <v>1086</v>
      </c>
      <c r="B17" t="s">
        <v>1087</v>
      </c>
      <c r="C17" t="s">
        <v>122</v>
      </c>
      <c r="D17" t="s">
        <v>105</v>
      </c>
      <c r="E17" t="s">
        <v>1085</v>
      </c>
      <c r="F17" s="65">
        <v>-40423000</v>
      </c>
      <c r="G17" s="65">
        <v>-1.1029444704491627</v>
      </c>
      <c r="H17" s="65">
        <v>445.843243289665</v>
      </c>
      <c r="I17" s="66">
        <v>8.8800000000000004E-2</v>
      </c>
      <c r="J17" s="66">
        <v>2.0000000000000001E-4</v>
      </c>
    </row>
    <row r="18" spans="1:10">
      <c r="A18" t="s">
        <v>1088</v>
      </c>
      <c r="B18" t="s">
        <v>1089</v>
      </c>
      <c r="C18" t="s">
        <v>122</v>
      </c>
      <c r="D18" t="s">
        <v>105</v>
      </c>
      <c r="E18" t="s">
        <v>1090</v>
      </c>
      <c r="F18" s="65">
        <v>-5890000</v>
      </c>
      <c r="G18" s="65">
        <v>-0.1029457528534078</v>
      </c>
      <c r="H18" s="65">
        <v>6.0635048430657204</v>
      </c>
      <c r="I18" s="66">
        <v>1.1999999999999999E-3</v>
      </c>
      <c r="J18" s="66">
        <v>0</v>
      </c>
    </row>
    <row r="19" spans="1:10">
      <c r="A19" t="s">
        <v>1091</v>
      </c>
      <c r="B19" t="s">
        <v>1092</v>
      </c>
      <c r="C19" t="s">
        <v>122</v>
      </c>
      <c r="D19" t="s">
        <v>105</v>
      </c>
      <c r="E19" t="s">
        <v>1093</v>
      </c>
      <c r="F19" s="65">
        <v>-4051000</v>
      </c>
      <c r="G19" s="65">
        <v>-3.1229417420535919</v>
      </c>
      <c r="H19" s="65">
        <v>126.510369970591</v>
      </c>
      <c r="I19" s="66">
        <v>2.52E-2</v>
      </c>
      <c r="J19" s="66">
        <v>1E-4</v>
      </c>
    </row>
    <row r="20" spans="1:10">
      <c r="A20" s="67" t="s">
        <v>1079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237</v>
      </c>
      <c r="B21" t="s">
        <v>237</v>
      </c>
      <c r="C21" t="s">
        <v>237</v>
      </c>
      <c r="D21" t="s">
        <v>237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863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237</v>
      </c>
      <c r="B23" t="s">
        <v>237</v>
      </c>
      <c r="C23" t="s">
        <v>237</v>
      </c>
      <c r="D23" t="s">
        <v>237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525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237</v>
      </c>
      <c r="B25" t="s">
        <v>237</v>
      </c>
      <c r="C25" t="s">
        <v>237</v>
      </c>
      <c r="D25" t="s">
        <v>237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241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861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237</v>
      </c>
      <c r="B28" t="s">
        <v>237</v>
      </c>
      <c r="C28" t="s">
        <v>237</v>
      </c>
      <c r="D28" t="s">
        <v>237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868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237</v>
      </c>
      <c r="B30" t="s">
        <v>237</v>
      </c>
      <c r="C30" t="s">
        <v>237</v>
      </c>
      <c r="D30" t="s">
        <v>237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863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237</v>
      </c>
      <c r="B32" t="s">
        <v>237</v>
      </c>
      <c r="C32" t="s">
        <v>237</v>
      </c>
      <c r="D32" t="s">
        <v>237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525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237</v>
      </c>
      <c r="B34" t="s">
        <v>237</v>
      </c>
      <c r="C34" t="s">
        <v>237</v>
      </c>
      <c r="D34" t="s">
        <v>237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77" t="s">
        <v>243</v>
      </c>
      <c r="B35" s="14"/>
      <c r="C35" s="14"/>
    </row>
    <row r="36" spans="1:10">
      <c r="A36" s="77" t="s">
        <v>298</v>
      </c>
      <c r="B36" s="14"/>
      <c r="C36" s="14"/>
    </row>
    <row r="37" spans="1:10">
      <c r="A37" s="77" t="s">
        <v>299</v>
      </c>
      <c r="B37" s="14"/>
      <c r="C37" s="14"/>
    </row>
    <row r="38" spans="1:10">
      <c r="A38" s="77" t="s">
        <v>300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883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237</v>
      </c>
      <c r="B13" t="s">
        <v>237</v>
      </c>
      <c r="C13" s="14"/>
      <c r="D13" t="s">
        <v>237</v>
      </c>
      <c r="G13" s="65">
        <v>0</v>
      </c>
      <c r="H13" t="s">
        <v>237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884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237</v>
      </c>
      <c r="B15" t="s">
        <v>237</v>
      </c>
      <c r="C15" s="14"/>
      <c r="D15" t="s">
        <v>237</v>
      </c>
      <c r="G15" s="65">
        <v>0</v>
      </c>
      <c r="H15" t="s">
        <v>237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885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886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237</v>
      </c>
      <c r="B18" t="s">
        <v>237</v>
      </c>
      <c r="C18" s="14"/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887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237</v>
      </c>
      <c r="B20" t="s">
        <v>237</v>
      </c>
      <c r="C20" s="14"/>
      <c r="D20" t="s">
        <v>237</v>
      </c>
      <c r="G20" s="65">
        <v>0</v>
      </c>
      <c r="H20" t="s">
        <v>237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888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237</v>
      </c>
      <c r="B22" t="s">
        <v>237</v>
      </c>
      <c r="C22" s="14"/>
      <c r="D22" t="s">
        <v>237</v>
      </c>
      <c r="G22" s="65">
        <v>0</v>
      </c>
      <c r="H22" t="s">
        <v>237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889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237</v>
      </c>
      <c r="B24" t="s">
        <v>237</v>
      </c>
      <c r="C24" s="14"/>
      <c r="D24" t="s">
        <v>237</v>
      </c>
      <c r="G24" s="65">
        <v>0</v>
      </c>
      <c r="H24" t="s">
        <v>237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883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237</v>
      </c>
      <c r="B27" t="s">
        <v>237</v>
      </c>
      <c r="C27" s="14"/>
      <c r="D27" t="s">
        <v>237</v>
      </c>
      <c r="G27" s="65">
        <v>0</v>
      </c>
      <c r="H27" t="s">
        <v>237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884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237</v>
      </c>
      <c r="B29" t="s">
        <v>237</v>
      </c>
      <c r="C29" s="14"/>
      <c r="D29" t="s">
        <v>237</v>
      </c>
      <c r="G29" s="65">
        <v>0</v>
      </c>
      <c r="H29" t="s">
        <v>237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885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886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237</v>
      </c>
      <c r="B32" t="s">
        <v>237</v>
      </c>
      <c r="C32" s="14"/>
      <c r="D32" t="s">
        <v>237</v>
      </c>
      <c r="G32" s="65">
        <v>0</v>
      </c>
      <c r="H32" t="s">
        <v>237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887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237</v>
      </c>
      <c r="B34" t="s">
        <v>237</v>
      </c>
      <c r="C34" s="14"/>
      <c r="D34" t="s">
        <v>237</v>
      </c>
      <c r="G34" s="65">
        <v>0</v>
      </c>
      <c r="H34" t="s">
        <v>237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888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237</v>
      </c>
      <c r="B36" t="s">
        <v>237</v>
      </c>
      <c r="C36" s="14"/>
      <c r="D36" t="s">
        <v>237</v>
      </c>
      <c r="G36" s="65">
        <v>0</v>
      </c>
      <c r="H36" t="s">
        <v>237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889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237</v>
      </c>
      <c r="B38" t="s">
        <v>237</v>
      </c>
      <c r="C38" s="14"/>
      <c r="D38" t="s">
        <v>237</v>
      </c>
      <c r="G38" s="65">
        <v>0</v>
      </c>
      <c r="H38" t="s">
        <v>237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7" t="s">
        <v>243</v>
      </c>
      <c r="C39" s="14"/>
    </row>
    <row r="40" spans="1:16">
      <c r="A40" s="77" t="s">
        <v>298</v>
      </c>
      <c r="C40" s="14"/>
    </row>
    <row r="41" spans="1:16">
      <c r="A41" s="77" t="s">
        <v>299</v>
      </c>
      <c r="C41" s="14"/>
    </row>
    <row r="42" spans="1:16">
      <c r="A42" s="77" t="s">
        <v>300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topLeftCell="A3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12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1.41</v>
      </c>
      <c r="I9" s="15"/>
      <c r="J9" s="15"/>
      <c r="K9" s="15"/>
      <c r="L9" s="64">
        <v>7.1900000000000006E-2</v>
      </c>
      <c r="M9" s="63">
        <v>29272539.84</v>
      </c>
      <c r="N9" s="7"/>
      <c r="O9" s="63">
        <v>32407.364729098357</v>
      </c>
      <c r="P9" s="64">
        <v>1</v>
      </c>
      <c r="Q9" s="64">
        <v>1.72E-2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1.41</v>
      </c>
      <c r="L10" s="68">
        <v>7.1900000000000006E-2</v>
      </c>
      <c r="M10" s="69">
        <v>29272539.84</v>
      </c>
      <c r="O10" s="69">
        <v>32407.364729098357</v>
      </c>
      <c r="P10" s="68">
        <v>1</v>
      </c>
      <c r="Q10" s="68">
        <v>1.72E-2</v>
      </c>
    </row>
    <row r="11" spans="1:59">
      <c r="A11" s="67" t="s">
        <v>1094</v>
      </c>
      <c r="H11" s="69">
        <v>0</v>
      </c>
      <c r="L11" s="68">
        <v>0</v>
      </c>
      <c r="M11" s="69">
        <v>475464.86</v>
      </c>
      <c r="O11" s="69">
        <v>527.75740787849656</v>
      </c>
      <c r="P11" s="68">
        <v>1.6299999999999999E-2</v>
      </c>
      <c r="Q11" s="68">
        <v>2.9999999999999997E-4</v>
      </c>
    </row>
    <row r="12" spans="1:59">
      <c r="A12" t="s">
        <v>1095</v>
      </c>
      <c r="B12" t="s">
        <v>1096</v>
      </c>
      <c r="C12" t="s">
        <v>1097</v>
      </c>
      <c r="E12" t="s">
        <v>1098</v>
      </c>
      <c r="F12" t="s">
        <v>1099</v>
      </c>
      <c r="G12" t="s">
        <v>1100</v>
      </c>
      <c r="I12" t="s">
        <v>1101</v>
      </c>
      <c r="J12" t="s">
        <v>101</v>
      </c>
      <c r="K12" s="66">
        <v>0</v>
      </c>
      <c r="L12" s="66">
        <v>0</v>
      </c>
      <c r="M12" s="65">
        <v>465157.18</v>
      </c>
      <c r="N12" s="65">
        <v>111.20436399999996</v>
      </c>
      <c r="O12" s="65">
        <v>517.27508361933496</v>
      </c>
      <c r="P12" s="66">
        <v>1.6E-2</v>
      </c>
      <c r="Q12" s="66">
        <v>2.9999999999999997E-4</v>
      </c>
    </row>
    <row r="13" spans="1:59">
      <c r="A13" t="s">
        <v>1102</v>
      </c>
      <c r="B13" t="s">
        <v>1096</v>
      </c>
      <c r="C13" t="s">
        <v>1103</v>
      </c>
      <c r="E13" t="s">
        <v>1098</v>
      </c>
      <c r="F13" t="s">
        <v>1099</v>
      </c>
      <c r="G13" t="s">
        <v>1100</v>
      </c>
      <c r="I13" t="s">
        <v>1101</v>
      </c>
      <c r="J13" t="s">
        <v>101</v>
      </c>
      <c r="K13" s="66">
        <v>0</v>
      </c>
      <c r="L13" s="66">
        <v>0</v>
      </c>
      <c r="M13" s="65">
        <v>10307.68</v>
      </c>
      <c r="N13" s="65">
        <v>101.694312</v>
      </c>
      <c r="O13" s="65">
        <v>10.482324259161601</v>
      </c>
      <c r="P13" s="66">
        <v>2.9999999999999997E-4</v>
      </c>
      <c r="Q13" s="66">
        <v>0</v>
      </c>
    </row>
    <row r="14" spans="1:59">
      <c r="A14" s="67" t="s">
        <v>1104</v>
      </c>
      <c r="H14" s="69">
        <v>0.56999999999999995</v>
      </c>
      <c r="L14" s="68">
        <v>4.1399999999999999E-2</v>
      </c>
      <c r="M14" s="69">
        <v>6005562.1699999999</v>
      </c>
      <c r="O14" s="69">
        <v>6251.7902189699998</v>
      </c>
      <c r="P14" s="68">
        <v>0.19289999999999999</v>
      </c>
      <c r="Q14" s="68">
        <v>3.3E-3</v>
      </c>
    </row>
    <row r="15" spans="1:59">
      <c r="A15" t="s">
        <v>1105</v>
      </c>
      <c r="B15" t="s">
        <v>1096</v>
      </c>
      <c r="C15" t="s">
        <v>1106</v>
      </c>
      <c r="D15" t="s">
        <v>1107</v>
      </c>
      <c r="E15" t="s">
        <v>237</v>
      </c>
      <c r="F15" t="s">
        <v>1108</v>
      </c>
      <c r="G15" t="s">
        <v>847</v>
      </c>
      <c r="H15" s="65">
        <v>0.56999999999999995</v>
      </c>
      <c r="I15" t="s">
        <v>442</v>
      </c>
      <c r="J15" t="s">
        <v>101</v>
      </c>
      <c r="K15" s="66">
        <v>7.0000000000000007E-2</v>
      </c>
      <c r="L15" s="66">
        <v>4.1399999999999999E-2</v>
      </c>
      <c r="M15" s="65">
        <v>6005562.1699999999</v>
      </c>
      <c r="N15" s="65">
        <v>104.1</v>
      </c>
      <c r="O15" s="65">
        <v>6251.7902189699998</v>
      </c>
      <c r="P15" s="66">
        <v>0.19289999999999999</v>
      </c>
      <c r="Q15" s="66">
        <v>3.3E-3</v>
      </c>
    </row>
    <row r="16" spans="1:59">
      <c r="A16" s="67" t="s">
        <v>1109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237</v>
      </c>
      <c r="C17" t="s">
        <v>237</v>
      </c>
      <c r="E17" t="s">
        <v>237</v>
      </c>
      <c r="H17" s="65">
        <v>0</v>
      </c>
      <c r="I17" t="s">
        <v>237</v>
      </c>
      <c r="J17" t="s">
        <v>237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1110</v>
      </c>
      <c r="H18" s="69">
        <v>1.35</v>
      </c>
      <c r="L18" s="68">
        <v>9.6799999999999997E-2</v>
      </c>
      <c r="M18" s="69">
        <v>15287512.810000001</v>
      </c>
      <c r="O18" s="69">
        <v>17719.351502249861</v>
      </c>
      <c r="P18" s="68">
        <v>0.54679999999999995</v>
      </c>
      <c r="Q18" s="68">
        <v>9.4000000000000004E-3</v>
      </c>
    </row>
    <row r="19" spans="1:17">
      <c r="A19" t="s">
        <v>1111</v>
      </c>
      <c r="B19" t="s">
        <v>1096</v>
      </c>
      <c r="C19" t="s">
        <v>1112</v>
      </c>
      <c r="D19" t="s">
        <v>950</v>
      </c>
      <c r="E19" t="s">
        <v>1113</v>
      </c>
      <c r="F19" t="s">
        <v>469</v>
      </c>
      <c r="G19" t="s">
        <v>1100</v>
      </c>
      <c r="I19" t="s">
        <v>626</v>
      </c>
      <c r="J19" t="s">
        <v>101</v>
      </c>
      <c r="K19" s="66">
        <v>0</v>
      </c>
      <c r="L19" s="66">
        <v>0</v>
      </c>
      <c r="M19" s="65">
        <v>975943</v>
      </c>
      <c r="N19" s="65">
        <v>426.27451000000002</v>
      </c>
      <c r="O19" s="65">
        <v>4160.1962411292998</v>
      </c>
      <c r="P19" s="66">
        <v>0.12839999999999999</v>
      </c>
      <c r="Q19" s="66">
        <v>2.2000000000000001E-3</v>
      </c>
    </row>
    <row r="20" spans="1:17">
      <c r="A20" t="s">
        <v>1114</v>
      </c>
      <c r="B20" t="s">
        <v>1096</v>
      </c>
      <c r="C20" t="s">
        <v>1115</v>
      </c>
      <c r="D20" t="s">
        <v>950</v>
      </c>
      <c r="E20" t="s">
        <v>1113</v>
      </c>
      <c r="F20" t="s">
        <v>1116</v>
      </c>
      <c r="G20" t="s">
        <v>1100</v>
      </c>
      <c r="H20" s="65">
        <v>1.4</v>
      </c>
      <c r="I20" t="s">
        <v>626</v>
      </c>
      <c r="J20" t="s">
        <v>101</v>
      </c>
      <c r="K20" s="66">
        <v>7.0000000000000007E-2</v>
      </c>
      <c r="L20" s="66">
        <v>0.1835</v>
      </c>
      <c r="M20" s="65">
        <v>6312540.7000000002</v>
      </c>
      <c r="N20" s="65">
        <v>88.488451000000055</v>
      </c>
      <c r="O20" s="65">
        <v>5585.8694841745601</v>
      </c>
      <c r="P20" s="66">
        <v>0.1724</v>
      </c>
      <c r="Q20" s="66">
        <v>3.0000000000000001E-3</v>
      </c>
    </row>
    <row r="21" spans="1:17">
      <c r="A21" t="s">
        <v>1117</v>
      </c>
      <c r="B21" t="s">
        <v>1096</v>
      </c>
      <c r="C21" t="s">
        <v>1118</v>
      </c>
      <c r="D21" t="s">
        <v>950</v>
      </c>
      <c r="E21" t="s">
        <v>237</v>
      </c>
      <c r="F21" t="s">
        <v>1119</v>
      </c>
      <c r="G21" t="s">
        <v>847</v>
      </c>
      <c r="H21" s="65">
        <v>1.4</v>
      </c>
      <c r="I21" t="s">
        <v>626</v>
      </c>
      <c r="J21" t="s">
        <v>101</v>
      </c>
      <c r="K21" s="66">
        <v>0.08</v>
      </c>
      <c r="L21" s="66">
        <v>9.7799999999999998E-2</v>
      </c>
      <c r="M21" s="65">
        <v>5740842</v>
      </c>
      <c r="N21" s="65">
        <v>100</v>
      </c>
      <c r="O21" s="65">
        <v>5740.8419999999996</v>
      </c>
      <c r="P21" s="66">
        <v>0.17710000000000001</v>
      </c>
      <c r="Q21" s="66">
        <v>3.0999999999999999E-3</v>
      </c>
    </row>
    <row r="22" spans="1:17">
      <c r="A22" t="s">
        <v>1120</v>
      </c>
      <c r="B22" t="s">
        <v>1096</v>
      </c>
      <c r="C22" t="s">
        <v>1121</v>
      </c>
      <c r="D22" t="s">
        <v>946</v>
      </c>
      <c r="E22" t="s">
        <v>237</v>
      </c>
      <c r="F22" t="s">
        <v>1122</v>
      </c>
      <c r="G22" t="s">
        <v>847</v>
      </c>
      <c r="H22" s="65">
        <v>3.59</v>
      </c>
      <c r="I22" t="s">
        <v>314</v>
      </c>
      <c r="J22" t="s">
        <v>101</v>
      </c>
      <c r="K22" s="66">
        <v>5.2999999999999999E-2</v>
      </c>
      <c r="L22" s="66">
        <v>5.74E-2</v>
      </c>
      <c r="M22" s="65">
        <v>2258187.11</v>
      </c>
      <c r="N22" s="65">
        <v>98.86</v>
      </c>
      <c r="O22" s="65">
        <v>2232.4437769460001</v>
      </c>
      <c r="P22" s="66">
        <v>6.8900000000000003E-2</v>
      </c>
      <c r="Q22" s="66">
        <v>1.1999999999999999E-3</v>
      </c>
    </row>
    <row r="23" spans="1:17">
      <c r="A23" s="67" t="s">
        <v>1123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237</v>
      </c>
      <c r="C24" t="s">
        <v>237</v>
      </c>
      <c r="E24" t="s">
        <v>237</v>
      </c>
      <c r="H24" s="65">
        <v>0</v>
      </c>
      <c r="I24" t="s">
        <v>237</v>
      </c>
      <c r="J24" t="s">
        <v>237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1124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s="67" t="s">
        <v>1125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237</v>
      </c>
      <c r="C27" t="s">
        <v>237</v>
      </c>
      <c r="E27" t="s">
        <v>237</v>
      </c>
      <c r="H27" s="65">
        <v>0</v>
      </c>
      <c r="I27" t="s">
        <v>237</v>
      </c>
      <c r="J27" t="s">
        <v>237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1126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237</v>
      </c>
      <c r="C29" t="s">
        <v>237</v>
      </c>
      <c r="E29" t="s">
        <v>237</v>
      </c>
      <c r="H29" s="65">
        <v>0</v>
      </c>
      <c r="I29" t="s">
        <v>237</v>
      </c>
      <c r="J29" t="s">
        <v>237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237</v>
      </c>
      <c r="C31" t="s">
        <v>237</v>
      </c>
      <c r="E31" t="s">
        <v>237</v>
      </c>
      <c r="H31" s="65">
        <v>0</v>
      </c>
      <c r="I31" t="s">
        <v>237</v>
      </c>
      <c r="J31" t="s">
        <v>237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1128</v>
      </c>
      <c r="H32" s="69">
        <v>2.3199999999999998</v>
      </c>
      <c r="L32" s="68">
        <v>4.5199999999999997E-2</v>
      </c>
      <c r="M32" s="69">
        <v>7504000</v>
      </c>
      <c r="O32" s="69">
        <v>7908.4656000000004</v>
      </c>
      <c r="P32" s="68">
        <v>0.24399999999999999</v>
      </c>
      <c r="Q32" s="68">
        <v>4.1999999999999997E-3</v>
      </c>
    </row>
    <row r="33" spans="1:17">
      <c r="A33" t="s">
        <v>1129</v>
      </c>
      <c r="B33" t="s">
        <v>1096</v>
      </c>
      <c r="C33" t="s">
        <v>1130</v>
      </c>
      <c r="D33" t="s">
        <v>931</v>
      </c>
      <c r="E33" t="s">
        <v>443</v>
      </c>
      <c r="F33" t="s">
        <v>1131</v>
      </c>
      <c r="G33" t="s">
        <v>149</v>
      </c>
      <c r="H33" s="65">
        <v>2.3199999999999998</v>
      </c>
      <c r="I33" t="s">
        <v>422</v>
      </c>
      <c r="J33" t="s">
        <v>101</v>
      </c>
      <c r="K33" s="66">
        <v>5.1799999999999999E-2</v>
      </c>
      <c r="L33" s="66">
        <v>4.5199999999999997E-2</v>
      </c>
      <c r="M33" s="65">
        <v>7504000</v>
      </c>
      <c r="N33" s="65">
        <v>105.39</v>
      </c>
      <c r="O33" s="65">
        <v>7908.4656000000004</v>
      </c>
      <c r="P33" s="66">
        <v>0.24399999999999999</v>
      </c>
      <c r="Q33" s="66">
        <v>4.1999999999999997E-3</v>
      </c>
    </row>
    <row r="34" spans="1:17">
      <c r="A34" s="67" t="s">
        <v>241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s="67" t="s">
        <v>1132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237</v>
      </c>
      <c r="C36" t="s">
        <v>237</v>
      </c>
      <c r="E36" t="s">
        <v>237</v>
      </c>
      <c r="H36" s="65">
        <v>0</v>
      </c>
      <c r="I36" t="s">
        <v>237</v>
      </c>
      <c r="J36" t="s">
        <v>237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1109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237</v>
      </c>
      <c r="C38" t="s">
        <v>237</v>
      </c>
      <c r="E38" t="s">
        <v>237</v>
      </c>
      <c r="H38" s="65">
        <v>0</v>
      </c>
      <c r="I38" t="s">
        <v>237</v>
      </c>
      <c r="J38" t="s">
        <v>237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1110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237</v>
      </c>
      <c r="C40" t="s">
        <v>237</v>
      </c>
      <c r="E40" t="s">
        <v>237</v>
      </c>
      <c r="H40" s="65">
        <v>0</v>
      </c>
      <c r="I40" t="s">
        <v>237</v>
      </c>
      <c r="J40" t="s">
        <v>237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1128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237</v>
      </c>
      <c r="C42" t="s">
        <v>237</v>
      </c>
      <c r="E42" t="s">
        <v>237</v>
      </c>
      <c r="H42" s="65">
        <v>0</v>
      </c>
      <c r="I42" t="s">
        <v>237</v>
      </c>
      <c r="J42" t="s">
        <v>237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77" t="s">
        <v>243</v>
      </c>
    </row>
    <row r="44" spans="1:17">
      <c r="A44" s="77" t="s">
        <v>298</v>
      </c>
    </row>
    <row r="45" spans="1:17">
      <c r="A45" s="77" t="s">
        <v>299</v>
      </c>
    </row>
    <row r="46" spans="1:17">
      <c r="A46" s="77" t="s">
        <v>300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895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237</v>
      </c>
      <c r="B12" t="s">
        <v>237</v>
      </c>
      <c r="D12" t="s">
        <v>237</v>
      </c>
      <c r="F12" s="65">
        <v>0</v>
      </c>
      <c r="G12" t="s">
        <v>237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896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237</v>
      </c>
      <c r="B14" t="s">
        <v>237</v>
      </c>
      <c r="D14" t="s">
        <v>237</v>
      </c>
      <c r="F14" s="65">
        <v>0</v>
      </c>
      <c r="G14" t="s">
        <v>237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237</v>
      </c>
      <c r="B16" t="s">
        <v>237</v>
      </c>
      <c r="D16" t="s">
        <v>237</v>
      </c>
      <c r="F16" s="65">
        <v>0</v>
      </c>
      <c r="G16" t="s">
        <v>237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237</v>
      </c>
      <c r="B18" t="s">
        <v>237</v>
      </c>
      <c r="D18" t="s">
        <v>237</v>
      </c>
      <c r="F18" s="65">
        <v>0</v>
      </c>
      <c r="G18" t="s">
        <v>237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525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237</v>
      </c>
      <c r="B20" t="s">
        <v>237</v>
      </c>
      <c r="D20" t="s">
        <v>237</v>
      </c>
      <c r="F20" s="65">
        <v>0</v>
      </c>
      <c r="G20" t="s">
        <v>237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241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237</v>
      </c>
      <c r="B22" t="s">
        <v>237</v>
      </c>
      <c r="D22" t="s">
        <v>237</v>
      </c>
      <c r="F22" s="65">
        <v>0</v>
      </c>
      <c r="G22" t="s">
        <v>237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7" t="s">
        <v>243</v>
      </c>
    </row>
    <row r="24" spans="1:14">
      <c r="A24" s="77" t="s">
        <v>298</v>
      </c>
    </row>
    <row r="25" spans="1:14">
      <c r="A25" s="77" t="s">
        <v>299</v>
      </c>
    </row>
    <row r="26" spans="1:14">
      <c r="A26" s="77" t="s">
        <v>300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13.8554687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f>F10</f>
        <v>80655.000449066501</v>
      </c>
      <c r="G9" s="64">
        <v>1</v>
      </c>
      <c r="H9" s="64">
        <v>4.5699999999999998E-2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f>F11</f>
        <v>80655.000449066501</v>
      </c>
      <c r="G10" s="68">
        <v>1</v>
      </c>
      <c r="H10" s="68">
        <v>4.5699999999999998E-2</v>
      </c>
    </row>
    <row r="11" spans="1:54">
      <c r="A11" s="67" t="s">
        <v>1135</v>
      </c>
      <c r="D11" s="68">
        <v>0</v>
      </c>
      <c r="E11" s="16"/>
      <c r="F11" s="69">
        <f>F12+F13</f>
        <v>80655.000449066501</v>
      </c>
      <c r="G11" s="68">
        <v>1</v>
      </c>
      <c r="H11" s="68">
        <v>4.5699999999999998E-2</v>
      </c>
    </row>
    <row r="12" spans="1:54">
      <c r="A12" t="s">
        <v>1138</v>
      </c>
      <c r="B12" t="s">
        <v>1136</v>
      </c>
      <c r="C12" t="s">
        <v>1137</v>
      </c>
      <c r="D12" s="66">
        <v>0</v>
      </c>
      <c r="E12" t="s">
        <v>101</v>
      </c>
      <c r="F12" s="65">
        <v>49360.000152427703</v>
      </c>
      <c r="G12" s="66">
        <f>F12/F9</f>
        <v>0.61198933578332149</v>
      </c>
      <c r="H12" s="66">
        <f>F12/'סכום נכסי הקרן'!C41</f>
        <v>2.6462366166074947E-2</v>
      </c>
      <c r="I12" t="s">
        <v>1170</v>
      </c>
    </row>
    <row r="13" spans="1:54">
      <c r="A13" t="s">
        <v>1139</v>
      </c>
      <c r="B13" t="s">
        <v>1136</v>
      </c>
      <c r="C13" t="s">
        <v>1137</v>
      </c>
      <c r="D13" s="66">
        <v>0</v>
      </c>
      <c r="E13" t="s">
        <v>101</v>
      </c>
      <c r="F13" s="65">
        <v>31295.000296638798</v>
      </c>
      <c r="G13" s="66">
        <f>F13/F9</f>
        <v>0.38801066421667851</v>
      </c>
      <c r="H13" s="66">
        <f>F13/'סכום נכסי הקרן'!C41</f>
        <v>1.6777547699751153E-2</v>
      </c>
      <c r="I13" t="s">
        <v>1170</v>
      </c>
      <c r="L13" s="76"/>
    </row>
    <row r="14" spans="1:54">
      <c r="A14" t="s">
        <v>1140</v>
      </c>
      <c r="B14" t="s">
        <v>1141</v>
      </c>
      <c r="C14" t="s">
        <v>122</v>
      </c>
      <c r="D14" s="66">
        <v>0</v>
      </c>
      <c r="E14" t="s">
        <v>101</v>
      </c>
      <c r="F14" s="65">
        <v>5291.899847959</v>
      </c>
      <c r="G14" s="66">
        <v>6.1600000000000002E-2</v>
      </c>
      <c r="H14" s="66">
        <v>2.8E-3</v>
      </c>
      <c r="L14" s="76"/>
    </row>
    <row r="15" spans="1:54">
      <c r="A15" s="67" t="s">
        <v>1142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t="s">
        <v>237</v>
      </c>
      <c r="D16" s="66">
        <v>0</v>
      </c>
      <c r="E16" t="s">
        <v>237</v>
      </c>
      <c r="F16" s="65">
        <v>0</v>
      </c>
      <c r="G16" s="66">
        <v>0</v>
      </c>
      <c r="H16" s="66">
        <v>0</v>
      </c>
    </row>
    <row r="17" spans="1:8">
      <c r="A17" s="67" t="s">
        <v>241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s="67" t="s">
        <v>1135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237</v>
      </c>
      <c r="D19" s="66">
        <v>0</v>
      </c>
      <c r="E19" t="s">
        <v>237</v>
      </c>
      <c r="F19" s="65">
        <v>0</v>
      </c>
      <c r="G19" s="66">
        <v>0</v>
      </c>
      <c r="H19" s="66">
        <v>0</v>
      </c>
    </row>
    <row r="20" spans="1:8">
      <c r="A20" s="67" t="s">
        <v>1142</v>
      </c>
      <c r="D20" s="68">
        <v>0</v>
      </c>
      <c r="E20" s="16"/>
      <c r="F20" s="69">
        <v>0</v>
      </c>
      <c r="G20" s="68">
        <v>0</v>
      </c>
      <c r="H20" s="68">
        <v>0</v>
      </c>
    </row>
    <row r="21" spans="1:8">
      <c r="A21" t="s">
        <v>237</v>
      </c>
      <c r="D21" s="66">
        <v>0</v>
      </c>
      <c r="E21" t="s">
        <v>237</v>
      </c>
      <c r="F21" s="65">
        <v>0</v>
      </c>
      <c r="G21" s="66">
        <v>0</v>
      </c>
      <c r="H21" s="66"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237</v>
      </c>
      <c r="C11" t="s">
        <v>237</v>
      </c>
      <c r="D11" s="16"/>
      <c r="E11" s="66">
        <v>0</v>
      </c>
      <c r="F11" t="s">
        <v>237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237</v>
      </c>
      <c r="C13" t="s">
        <v>237</v>
      </c>
      <c r="D13" s="16"/>
      <c r="E13" s="66">
        <v>0</v>
      </c>
      <c r="F13" t="s">
        <v>237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11872.490610714</v>
      </c>
      <c r="I9" s="64">
        <v>1</v>
      </c>
      <c r="J9" s="64">
        <v>6.3E-3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237</v>
      </c>
      <c r="B11" t="s">
        <v>237</v>
      </c>
      <c r="C11" t="s">
        <v>237</v>
      </c>
      <c r="D11" s="16"/>
      <c r="E11" s="66">
        <v>0</v>
      </c>
      <c r="F11" t="s">
        <v>237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241</v>
      </c>
      <c r="C12" s="16"/>
      <c r="D12" s="16"/>
      <c r="E12" s="16"/>
      <c r="F12" s="16"/>
      <c r="G12" s="68">
        <v>0</v>
      </c>
      <c r="H12" s="69">
        <v>11872.490610714</v>
      </c>
      <c r="I12" s="68">
        <v>1</v>
      </c>
      <c r="J12" s="68">
        <v>6.3E-3</v>
      </c>
    </row>
    <row r="13" spans="1:59">
      <c r="A13" t="s">
        <v>1143</v>
      </c>
      <c r="B13" t="s">
        <v>1144</v>
      </c>
      <c r="C13" t="s">
        <v>237</v>
      </c>
      <c r="D13" t="s">
        <v>847</v>
      </c>
      <c r="E13" s="66">
        <v>0</v>
      </c>
      <c r="F13" t="s">
        <v>201</v>
      </c>
      <c r="G13" s="66">
        <v>0</v>
      </c>
      <c r="H13" s="65">
        <v>-0.33293057599999998</v>
      </c>
      <c r="I13" s="66">
        <v>0</v>
      </c>
      <c r="J13" s="66">
        <v>0</v>
      </c>
    </row>
    <row r="14" spans="1:59">
      <c r="A14" t="s">
        <v>1145</v>
      </c>
      <c r="B14" t="s">
        <v>1146</v>
      </c>
      <c r="C14" t="s">
        <v>237</v>
      </c>
      <c r="D14" t="s">
        <v>847</v>
      </c>
      <c r="E14" s="66">
        <v>0</v>
      </c>
      <c r="F14" t="s">
        <v>112</v>
      </c>
      <c r="G14" s="66">
        <v>0</v>
      </c>
      <c r="H14" s="65">
        <v>1486.18093767</v>
      </c>
      <c r="I14" s="66">
        <v>0.12520000000000001</v>
      </c>
      <c r="J14" s="66">
        <v>8.0000000000000004E-4</v>
      </c>
    </row>
    <row r="15" spans="1:59">
      <c r="A15" t="s">
        <v>1147</v>
      </c>
      <c r="B15" t="s">
        <v>1148</v>
      </c>
      <c r="C15" t="s">
        <v>237</v>
      </c>
      <c r="D15" t="s">
        <v>847</v>
      </c>
      <c r="E15" s="66">
        <v>0</v>
      </c>
      <c r="F15" t="s">
        <v>109</v>
      </c>
      <c r="G15" s="66">
        <v>0</v>
      </c>
      <c r="H15" s="65">
        <v>-2.1098312799999999</v>
      </c>
      <c r="I15" s="66">
        <v>-2.0000000000000001E-4</v>
      </c>
      <c r="J15" s="66">
        <v>0</v>
      </c>
    </row>
    <row r="16" spans="1:59">
      <c r="A16" t="s">
        <v>1149</v>
      </c>
      <c r="B16" t="s">
        <v>1150</v>
      </c>
      <c r="C16" t="s">
        <v>237</v>
      </c>
      <c r="D16" t="s">
        <v>847</v>
      </c>
      <c r="E16" s="66">
        <v>0</v>
      </c>
      <c r="F16" t="s">
        <v>105</v>
      </c>
      <c r="G16" s="66">
        <v>0</v>
      </c>
      <c r="H16" s="65">
        <v>10388.7524349</v>
      </c>
      <c r="I16" s="66">
        <v>0.875</v>
      </c>
      <c r="J16" s="66">
        <v>5.4999999999999997E-3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B10+B22</f>
        <v>94481.735931281859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SUM(B11:B21)</f>
        <v>62027.495138871862</v>
      </c>
    </row>
    <row r="11" spans="1:16">
      <c r="A11" s="72" t="s">
        <v>1151</v>
      </c>
      <c r="B11" s="73">
        <f>5718210.268/1000</f>
        <v>5718.2102679999998</v>
      </c>
      <c r="C11" s="74">
        <v>44407</v>
      </c>
    </row>
    <row r="12" spans="1:16">
      <c r="A12" s="72" t="s">
        <v>1152</v>
      </c>
      <c r="B12" s="73">
        <f>5428795/1000</f>
        <v>5428.7950000000001</v>
      </c>
      <c r="C12" s="74">
        <v>44961</v>
      </c>
    </row>
    <row r="13" spans="1:16">
      <c r="A13" s="72" t="s">
        <v>1153</v>
      </c>
      <c r="B13" s="73">
        <f>4742062.68/1000</f>
        <v>4742.06268</v>
      </c>
      <c r="C13" s="74">
        <v>44561</v>
      </c>
    </row>
    <row r="14" spans="1:16">
      <c r="A14" s="72" t="s">
        <v>1154</v>
      </c>
      <c r="B14" s="73">
        <f>2206482.257/1000</f>
        <v>2206.4822570000001</v>
      </c>
      <c r="C14" s="74">
        <v>45347</v>
      </c>
    </row>
    <row r="15" spans="1:16">
      <c r="A15" s="72" t="s">
        <v>1155</v>
      </c>
      <c r="B15" s="73">
        <f>7306166/1000</f>
        <v>7306.1660000000002</v>
      </c>
      <c r="C15" s="74">
        <v>44854</v>
      </c>
    </row>
    <row r="16" spans="1:16">
      <c r="A16" s="72" t="s">
        <v>1156</v>
      </c>
      <c r="B16" s="73">
        <f>3065722.67487186/1000</f>
        <v>3065.7226748718599</v>
      </c>
      <c r="C16" s="74">
        <v>45307</v>
      </c>
    </row>
    <row r="17" spans="1:3">
      <c r="A17" s="72" t="s">
        <v>1157</v>
      </c>
      <c r="B17" s="73">
        <f>12213684/1000</f>
        <v>12213.683999999999</v>
      </c>
      <c r="C17" s="74">
        <v>44926</v>
      </c>
    </row>
    <row r="18" spans="1:3">
      <c r="A18" s="72" t="s">
        <v>1158</v>
      </c>
      <c r="B18" s="73">
        <f>1174252/1000</f>
        <v>1174.252</v>
      </c>
      <c r="C18" s="74">
        <v>44926</v>
      </c>
    </row>
    <row r="19" spans="1:3">
      <c r="A19" s="75" t="s">
        <v>1159</v>
      </c>
      <c r="B19" s="73">
        <f>5398080.75/1000</f>
        <v>5398.0807500000001</v>
      </c>
      <c r="C19" s="74">
        <v>46197</v>
      </c>
    </row>
    <row r="20" spans="1:3">
      <c r="A20" s="72" t="s">
        <v>1160</v>
      </c>
      <c r="B20" s="73">
        <f>11301828/1000</f>
        <v>11301.828</v>
      </c>
      <c r="C20" s="74">
        <v>46196</v>
      </c>
    </row>
    <row r="21" spans="1:3">
      <c r="A21" s="72" t="s">
        <v>1169</v>
      </c>
      <c r="B21" s="73">
        <f>3472211.509/1000</f>
        <v>3472.2115090000002</v>
      </c>
      <c r="C21" s="74">
        <v>47331</v>
      </c>
    </row>
    <row r="22" spans="1:3">
      <c r="A22" s="70" t="s">
        <v>241</v>
      </c>
      <c r="B22" s="71">
        <f>SUM(B23:B40)</f>
        <v>32454.240792410001</v>
      </c>
    </row>
    <row r="23" spans="1:3">
      <c r="A23" s="72" t="s">
        <v>1161</v>
      </c>
      <c r="B23" s="73">
        <f>888088.015000001/1000</f>
        <v>888.08801500000095</v>
      </c>
      <c r="C23" s="74">
        <v>45503</v>
      </c>
    </row>
    <row r="24" spans="1:3">
      <c r="A24" s="72" t="s">
        <v>1162</v>
      </c>
      <c r="B24" s="73">
        <f>4206082.484/1000</f>
        <v>4206.0824840000005</v>
      </c>
      <c r="C24" s="74">
        <v>44926</v>
      </c>
    </row>
    <row r="25" spans="1:3">
      <c r="A25" s="72" t="s">
        <v>1163</v>
      </c>
      <c r="B25" s="73">
        <f>6982538.134/1000</f>
        <v>6982.5381339999994</v>
      </c>
      <c r="C25" s="74">
        <v>44926</v>
      </c>
    </row>
    <row r="26" spans="1:3">
      <c r="A26" s="72" t="s">
        <v>1164</v>
      </c>
      <c r="B26" s="73">
        <f>6236671.424/1000</f>
        <v>6236.6714239999992</v>
      </c>
      <c r="C26" s="74">
        <v>44926</v>
      </c>
    </row>
    <row r="27" spans="1:3">
      <c r="A27" s="72" t="s">
        <v>1165</v>
      </c>
      <c r="B27" s="73">
        <f>1360913.714/1000</f>
        <v>1360.913714</v>
      </c>
      <c r="C27" s="74">
        <v>44926</v>
      </c>
    </row>
    <row r="28" spans="1:3">
      <c r="A28" s="72" t="s">
        <v>1166</v>
      </c>
      <c r="B28" s="73">
        <f>717390.06213/1000</f>
        <v>717.39006212999993</v>
      </c>
      <c r="C28" s="74">
        <v>44977</v>
      </c>
    </row>
    <row r="29" spans="1:3">
      <c r="A29" s="72" t="s">
        <v>1167</v>
      </c>
      <c r="B29" s="73">
        <f>963101.140029998/1000</f>
        <v>963.10114002999808</v>
      </c>
      <c r="C29" s="74">
        <v>45859</v>
      </c>
    </row>
    <row r="30" spans="1:3">
      <c r="A30" s="72" t="s">
        <v>1168</v>
      </c>
      <c r="B30" s="73">
        <f>5339810.11913/1000</f>
        <v>5339.8101191299993</v>
      </c>
      <c r="C30" s="74">
        <v>45658</v>
      </c>
    </row>
    <row r="31" spans="1:3">
      <c r="A31" s="72" t="s">
        <v>1047</v>
      </c>
      <c r="B31" s="73">
        <f>5759645.70012/1000</f>
        <v>5759.6457001200006</v>
      </c>
      <c r="C31" s="74">
        <v>45748</v>
      </c>
    </row>
    <row r="32" spans="1:3" hidden="1"/>
    <row r="33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237</v>
      </c>
      <c r="B12" t="s">
        <v>237</v>
      </c>
      <c r="C12" t="s">
        <v>237</v>
      </c>
      <c r="D12" t="s">
        <v>237</v>
      </c>
      <c r="G12" s="65">
        <v>0</v>
      </c>
      <c r="H12" t="s">
        <v>237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237</v>
      </c>
      <c r="B14" t="s">
        <v>237</v>
      </c>
      <c r="C14" t="s">
        <v>237</v>
      </c>
      <c r="D14" t="s">
        <v>237</v>
      </c>
      <c r="G14" s="65">
        <v>0</v>
      </c>
      <c r="H14" t="s">
        <v>237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237</v>
      </c>
      <c r="B16" t="s">
        <v>237</v>
      </c>
      <c r="C16" t="s">
        <v>237</v>
      </c>
      <c r="D16" t="s">
        <v>237</v>
      </c>
      <c r="G16" s="65">
        <v>0</v>
      </c>
      <c r="H16" t="s">
        <v>237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525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237</v>
      </c>
      <c r="B18" t="s">
        <v>237</v>
      </c>
      <c r="C18" t="s">
        <v>237</v>
      </c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237</v>
      </c>
      <c r="B21" t="s">
        <v>237</v>
      </c>
      <c r="C21" t="s">
        <v>237</v>
      </c>
      <c r="D21" t="s">
        <v>237</v>
      </c>
      <c r="G21" s="65">
        <v>0</v>
      </c>
      <c r="H21" t="s">
        <v>237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237</v>
      </c>
      <c r="B23" t="s">
        <v>237</v>
      </c>
      <c r="C23" t="s">
        <v>237</v>
      </c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7" t="s">
        <v>243</v>
      </c>
      <c r="C24" s="14"/>
    </row>
    <row r="25" spans="1:15">
      <c r="A25" s="77" t="s">
        <v>298</v>
      </c>
      <c r="C25" s="14"/>
    </row>
    <row r="26" spans="1:15">
      <c r="A26" s="77" t="s">
        <v>300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895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237</v>
      </c>
      <c r="B12" t="s">
        <v>237</v>
      </c>
      <c r="C12" t="s">
        <v>237</v>
      </c>
      <c r="D12" t="s">
        <v>237</v>
      </c>
      <c r="G12" s="65">
        <v>0</v>
      </c>
      <c r="H12" t="s">
        <v>237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896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237</v>
      </c>
      <c r="B14" t="s">
        <v>237</v>
      </c>
      <c r="C14" t="s">
        <v>237</v>
      </c>
      <c r="D14" t="s">
        <v>237</v>
      </c>
      <c r="G14" s="65">
        <v>0</v>
      </c>
      <c r="H14" t="s">
        <v>237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237</v>
      </c>
      <c r="B16" t="s">
        <v>237</v>
      </c>
      <c r="C16" t="s">
        <v>237</v>
      </c>
      <c r="D16" t="s">
        <v>237</v>
      </c>
      <c r="G16" s="65">
        <v>0</v>
      </c>
      <c r="H16" t="s">
        <v>237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525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237</v>
      </c>
      <c r="B18" t="s">
        <v>237</v>
      </c>
      <c r="C18" t="s">
        <v>237</v>
      </c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237</v>
      </c>
      <c r="B21" t="s">
        <v>237</v>
      </c>
      <c r="C21" t="s">
        <v>237</v>
      </c>
      <c r="D21" t="s">
        <v>237</v>
      </c>
      <c r="G21" s="65">
        <v>0</v>
      </c>
      <c r="H21" t="s">
        <v>237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237</v>
      </c>
      <c r="B23" t="s">
        <v>237</v>
      </c>
      <c r="C23" t="s">
        <v>237</v>
      </c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7" t="s">
        <v>243</v>
      </c>
      <c r="C24" s="14"/>
    </row>
    <row r="25" spans="1:15">
      <c r="A25" s="77" t="s">
        <v>298</v>
      </c>
      <c r="C25" s="14"/>
    </row>
    <row r="26" spans="1:15">
      <c r="A26" s="77" t="s">
        <v>300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895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237</v>
      </c>
      <c r="B12" t="s">
        <v>237</v>
      </c>
      <c r="C12" t="s">
        <v>237</v>
      </c>
      <c r="D12" t="s">
        <v>237</v>
      </c>
      <c r="E12" s="13"/>
      <c r="F12" s="13"/>
      <c r="G12" s="65">
        <v>0</v>
      </c>
      <c r="H12" t="s">
        <v>237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896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237</v>
      </c>
      <c r="B14" t="s">
        <v>237</v>
      </c>
      <c r="C14" t="s">
        <v>237</v>
      </c>
      <c r="D14" t="s">
        <v>237</v>
      </c>
      <c r="E14" s="13"/>
      <c r="F14" s="13"/>
      <c r="G14" s="65">
        <v>0</v>
      </c>
      <c r="H14" t="s">
        <v>237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237</v>
      </c>
      <c r="B16" t="s">
        <v>237</v>
      </c>
      <c r="C16" t="s">
        <v>237</v>
      </c>
      <c r="D16" t="s">
        <v>237</v>
      </c>
      <c r="E16" s="13"/>
      <c r="F16" s="13"/>
      <c r="G16" s="65">
        <v>0</v>
      </c>
      <c r="H16" t="s">
        <v>237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525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237</v>
      </c>
      <c r="B18" t="s">
        <v>237</v>
      </c>
      <c r="C18" t="s">
        <v>237</v>
      </c>
      <c r="D18" t="s">
        <v>237</v>
      </c>
      <c r="E18" s="13"/>
      <c r="F18" s="13"/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237</v>
      </c>
      <c r="B21" t="s">
        <v>237</v>
      </c>
      <c r="C21" t="s">
        <v>237</v>
      </c>
      <c r="D21" t="s">
        <v>237</v>
      </c>
      <c r="G21" s="65">
        <v>0</v>
      </c>
      <c r="H21" t="s">
        <v>237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237</v>
      </c>
      <c r="B23" t="s">
        <v>237</v>
      </c>
      <c r="C23" t="s">
        <v>237</v>
      </c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7" t="s">
        <v>243</v>
      </c>
      <c r="C24" s="14"/>
    </row>
    <row r="25" spans="1:22">
      <c r="A25" s="77" t="s">
        <v>298</v>
      </c>
      <c r="C25" s="14"/>
    </row>
    <row r="26" spans="1:22">
      <c r="A26" s="77" t="s">
        <v>299</v>
      </c>
      <c r="C26" s="14"/>
    </row>
    <row r="27" spans="1:22">
      <c r="A27" s="77" t="s">
        <v>300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8E81F-6C98-4BE8-81B9-EDD372E23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CEF56-DA42-45B0-8812-4C8AB016DA37}">
  <ds:schemaRefs>
    <ds:schemaRef ds:uri="http://schemas.microsoft.com/office/2006/documentManagement/types"/>
    <ds:schemaRef ds:uri="1ca4df27-5183-4bee-9dbd-0c46c9c4aa40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95593D9-730D-4481-BE9F-F7302ED44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520042177_b35012_0321</dc:title>
  <dc:creator>Yuli</dc:creator>
  <cp:lastModifiedBy>User</cp:lastModifiedBy>
  <dcterms:created xsi:type="dcterms:W3CDTF">2015-11-10T09:34:27Z</dcterms:created>
  <dcterms:modified xsi:type="dcterms:W3CDTF">2022-01-17T11:46:03Z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