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3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L15" i="6" l="1"/>
  <c r="L14" i="6"/>
  <c r="L31" i="6"/>
  <c r="O81" i="6" l="1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4" i="6"/>
  <c r="N14" i="6"/>
  <c r="O13" i="6"/>
  <c r="N13" i="6"/>
  <c r="O12" i="6"/>
  <c r="N12" i="6"/>
  <c r="O11" i="6"/>
  <c r="N11" i="6"/>
  <c r="I30" i="6"/>
  <c r="I13" i="6"/>
  <c r="J31" i="6"/>
  <c r="J14" i="6"/>
  <c r="O15" i="6"/>
  <c r="J15" i="6" l="1"/>
  <c r="N15" i="6"/>
  <c r="I12" i="6"/>
  <c r="I11" i="6" s="1"/>
  <c r="C42" i="1"/>
  <c r="D41" i="1" s="1"/>
  <c r="D39" i="1"/>
  <c r="D37" i="1"/>
  <c r="D34" i="1"/>
  <c r="D33" i="1"/>
  <c r="D30" i="1"/>
  <c r="D29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7" i="1" l="1"/>
  <c r="D31" i="1"/>
  <c r="D35" i="1"/>
  <c r="D40" i="1"/>
  <c r="D28" i="1"/>
  <c r="D32" i="1"/>
  <c r="D36" i="1"/>
</calcChain>
</file>

<file path=xl/sharedStrings.xml><?xml version="1.0" encoding="utf-8"?>
<sst xmlns="http://schemas.openxmlformats.org/spreadsheetml/2006/main" count="3617" uniqueCount="871">
  <si>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</si>
  <si>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</si>
  <si>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</si>
  <si>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</si>
  <si>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</si>
  <si>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</si>
  <si>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</si>
  <si>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</si>
  <si>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</si>
  <si>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</si>
  <si>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</si>
  <si>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</si>
  <si>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</si>
  <si>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</si>
  <si>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</si>
  <si>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</si>
  <si>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</si>
  <si>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</si>
  <si>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</si>
  <si>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</si>
  <si>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</si>
  <si>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</si>
  <si>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</si>
  <si>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</si>
  <si>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</si>
  <si>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</si>
  <si>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</si>
  <si>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</si>
  <si>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</si>
  <si>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</si>
  <si>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</si>
  <si>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</si>
  <si>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</si>
  <si>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</si>
  <si>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</si>
  <si>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</si>
  <si>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</si>
  <si>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</si>
  <si>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</si>
  <si>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</si>
  <si>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</si>
  <si>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</si>
  <si>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</si>
  <si>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</si>
  <si>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</si>
  <si>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</si>
  <si>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</si>
  <si>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</si>
  <si>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</si>
  <si>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</si>
  <si>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</si>
  <si>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</si>
  <si>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</si>
  <si>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</si>
  <si>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</si>
  <si>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</si>
  <si>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</si>
  <si>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</si>
  <si>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</si>
  <si>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</si>
  <si>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</si>
  <si>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</si>
  <si>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</si>
  <si>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</si>
  <si>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</si>
  <si>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</si>
  <si>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</si>
  <si>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</si>
  <si>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</si>
  <si>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</si>
  <si>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</si>
  <si>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</si>
  <si>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</si>
  <si>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</si>
  <si>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</si>
  <si>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</si>
  <si>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</si>
  <si>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</si>
  <si>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</si>
  <si>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</si>
  <si>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</si>
  <si>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</si>
  <si>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</si>
  <si>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</si>
  <si>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</si>
  <si>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</si>
  <si>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</si>
  <si>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</si>
  <si>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</si>
  <si>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</si>
  <si>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</si>
  <si>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</si>
  <si>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</si>
  <si>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</si>
  <si>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</si>
  <si>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</si>
  <si>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</si>
  <si>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</si>
  <si>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</si>
  <si>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</si>
  <si>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</si>
  <si>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</si>
  <si>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</si>
  <si>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</si>
  <si>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</si>
  <si>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</si>
  <si>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</si>
  <si>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</si>
  <si>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</si>
  <si>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</si>
  <si>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</si>
  <si>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</si>
  <si>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</si>
  <si>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</si>
  <si>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</si>
  <si>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</si>
  <si>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</si>
  <si>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</si>
  <si>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</si>
  <si>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</si>
  <si>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</si>
  <si>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</si>
  <si>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</si>
  <si>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</si>
  <si>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</si>
  <si>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</si>
  <si>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</si>
  <si>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</si>
  <si>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</si>
  <si>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</si>
  <si>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</si>
  <si>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</si>
  <si>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</si>
  <si>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</si>
  <si>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</si>
  <si>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</si>
  <si>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</si>
  <si>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</si>
  <si>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</si>
  <si>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</si>
  <si>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</si>
  <si>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</si>
  <si>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</si>
  <si>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</si>
  <si>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</si>
  <si>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</si>
  <si>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</si>
  <si>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</si>
  <si>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</si>
  <si>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</si>
  <si>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</si>
  <si>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</si>
  <si>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</si>
  <si>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</si>
  <si>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</si>
  <si>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</si>
  <si>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</si>
  <si>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</si>
  <si>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</si>
  <si>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</si>
  <si>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</si>
  <si>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</si>
  <si>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</si>
  <si>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</si>
  <si>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</si>
  <si>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</si>
  <si>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</si>
  <si>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</si>
  <si>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</si>
  <si>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</si>
  <si>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</si>
  <si>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</si>
  <si>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</si>
  <si>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</si>
  <si>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</si>
  <si>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</si>
  <si>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</si>
  <si>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</si>
  <si>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</si>
  <si>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</si>
  <si>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</si>
  <si>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</si>
  <si>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</si>
  <si>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</si>
  <si>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</si>
  <si>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</si>
  <si>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</si>
  <si>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</si>
  <si>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</si>
  <si>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</si>
  <si>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</si>
  <si>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</si>
  <si>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</si>
  <si>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</si>
  <si>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</si>
  <si>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</si>
  <si>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</si>
  <si>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</si>
  <si>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אלטשולר שחם כללי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</si>
  <si>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</si>
  <si>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</si>
  <si>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</si>
  <si>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</si>
  <si>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</si>
  <si>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</si>
  <si>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</si>
  <si>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</si>
  <si>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</si>
  <si>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</si>
  <si>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</si>
  <si>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</si>
  <si>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</si>
  <si>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</si>
  <si>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</si>
  <si>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</si>
  <si>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</si>
  <si>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</si>
  <si>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</si>
  <si>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לי"ש - 70002- בנק מזרחי</t>
  </si>
  <si>
    <t>70002- 20- בנק מזרחי</t>
  </si>
  <si>
    <t>לי"ש - 70002(לשלם)-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</si>
  <si>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</si>
  <si>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</si>
  <si>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</si>
  <si>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</si>
  <si>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</si>
  <si>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</si>
  <si>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</si>
  <si>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</si>
  <si>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</si>
  <si>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</si>
  <si>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</si>
  <si>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</si>
  <si>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</si>
  <si>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</si>
  <si>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16/08/22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</si>
  <si>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</si>
  <si>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</si>
  <si>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</si>
  <si>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</si>
  <si>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</si>
  <si>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 913- בנק ישראל- מק"מ</t>
  </si>
  <si>
    <t>8230914</t>
  </si>
  <si>
    <t>31/10/22</t>
  </si>
  <si>
    <t>מ.ק.מ 1023- בנק ישראל- מק"מ</t>
  </si>
  <si>
    <t>8231029</t>
  </si>
  <si>
    <t>03/11/22</t>
  </si>
  <si>
    <t>מ.ק.מ.     1213- בנק ישראל- מק"מ</t>
  </si>
  <si>
    <t>8231219</t>
  </si>
  <si>
    <t>14/12/22</t>
  </si>
  <si>
    <t>מ.ק.מ.  713- בנק ישראל- מק"מ</t>
  </si>
  <si>
    <t>8230716</t>
  </si>
  <si>
    <t>מ.ק.מ. 1123- בנק ישראל- מק"מ</t>
  </si>
  <si>
    <t>8231128</t>
  </si>
  <si>
    <t>01/12/22</t>
  </si>
  <si>
    <t>מ.ק.מ. 813- בנק ישראל- מק"מ</t>
  </si>
  <si>
    <t>8230815</t>
  </si>
  <si>
    <t>02/11/22</t>
  </si>
  <si>
    <t>סה"כ שחר</t>
  </si>
  <si>
    <t>ממשל שקלית 1123- האוצר - ממשלתית שקלית</t>
  </si>
  <si>
    <t>1155068</t>
  </si>
  <si>
    <t>17/08/21</t>
  </si>
  <si>
    <t>ממשלתי 0323</t>
  </si>
  <si>
    <t>1126747</t>
  </si>
  <si>
    <t>02/11/21</t>
  </si>
  <si>
    <t>ממשלתי 0324- האוצר - ממשלתית שקלית</t>
  </si>
  <si>
    <t>1130848</t>
  </si>
  <si>
    <t>30/11/21</t>
  </si>
  <si>
    <t>ממשלתי שקלי 723</t>
  </si>
  <si>
    <t>1167105</t>
  </si>
  <si>
    <t>07/04/22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</si>
  <si>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</si>
  <si>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</si>
  <si>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</si>
  <si>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</si>
  <si>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2.5 30/04/24- ממשלת ארה"ב</t>
  </si>
  <si>
    <t>US91282CEK36</t>
  </si>
  <si>
    <t>Aaa</t>
  </si>
  <si>
    <t>Moodys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</si>
  <si>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</si>
  <si>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</si>
  <si>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</si>
  <si>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</si>
  <si>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</si>
  <si>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</si>
  <si>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</si>
  <si>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</si>
  <si>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</si>
  <si>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</si>
  <si>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</si>
  <si>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</si>
  <si>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</si>
  <si>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Aaa.il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</si>
  <si>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</si>
  <si>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</si>
  <si>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</si>
  <si>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</si>
  <si>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</si>
  <si>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</si>
  <si>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</si>
  <si>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</si>
  <si>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</si>
  <si>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</si>
  <si>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</si>
  <si>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18/02/19</t>
  </si>
  <si>
    <t>לאומי אג"ח 181- לאומי</t>
  </si>
  <si>
    <t>6040505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</si>
  <si>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</si>
  <si>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</si>
  <si>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</si>
  <si>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</si>
  <si>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</si>
  <si>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</si>
  <si>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15/06/21</t>
  </si>
  <si>
    <t>מז טפ הנפק   45- מזרחי טפחות הנפ</t>
  </si>
  <si>
    <t>2310217</t>
  </si>
  <si>
    <t>23/11/20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</si>
  <si>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</si>
  <si>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</si>
  <si>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</si>
  <si>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</si>
  <si>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</si>
  <si>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02/02/20</t>
  </si>
  <si>
    <t>נמלי ישראל אג "ח א- נמלי ישראל</t>
  </si>
  <si>
    <t>1145564</t>
  </si>
  <si>
    <t>513569780</t>
  </si>
  <si>
    <t>נדלן מניב בישראל</t>
  </si>
  <si>
    <t>06/09/18</t>
  </si>
  <si>
    <t>פועלים  אגח 200- פועלים</t>
  </si>
  <si>
    <t>6620496</t>
  </si>
  <si>
    <t>520000118</t>
  </si>
  <si>
    <t>12/12/21</t>
  </si>
  <si>
    <t>פועלים הנפקות  אג"ח 36- פועלים הנפקות</t>
  </si>
  <si>
    <t>1940659</t>
  </si>
  <si>
    <t>520032640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</si>
  <si>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</si>
  <si>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</si>
  <si>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</si>
  <si>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</si>
  <si>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</si>
  <si>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</si>
  <si>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</si>
  <si>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</si>
  <si>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29/07/19</t>
  </si>
  <si>
    <t>חשמל אגח 33- חשמל</t>
  </si>
  <si>
    <t>6000392</t>
  </si>
  <si>
    <t>02/05/22</t>
  </si>
  <si>
    <t>עזריאלי  אגח ז- עזריאלי קבוצה</t>
  </si>
  <si>
    <t>1178672</t>
  </si>
  <si>
    <t>510960719</t>
  </si>
  <si>
    <t>ilAA+</t>
  </si>
  <si>
    <t>21/07/21</t>
  </si>
  <si>
    <t>עזריאלי אג"ח ה- עזריאלי קבוצה</t>
  </si>
  <si>
    <t>1156603</t>
  </si>
  <si>
    <t>19/12/19</t>
  </si>
  <si>
    <t>עזריאלי אגח ח- עזריאלי קבוצה</t>
  </si>
  <si>
    <t>1178680</t>
  </si>
  <si>
    <t>אמות אג ו'- אמות</t>
  </si>
  <si>
    <t>1158609</t>
  </si>
  <si>
    <t>520026683</t>
  </si>
  <si>
    <t>Aa2.il</t>
  </si>
  <si>
    <t>29/05/22</t>
  </si>
  <si>
    <t>גב ים אגח י- גב ים</t>
  </si>
  <si>
    <t>7590284</t>
  </si>
  <si>
    <t>520001736</t>
  </si>
  <si>
    <t>07/03/22</t>
  </si>
  <si>
    <t>מליסרון   אגח ו- מליסרון</t>
  </si>
  <si>
    <t>3230125</t>
  </si>
  <si>
    <t>520037789</t>
  </si>
  <si>
    <t>ilAA</t>
  </si>
  <si>
    <t>28/11/17</t>
  </si>
  <si>
    <t>מליסרון  אגח16- מליסרון</t>
  </si>
  <si>
    <t>3230265</t>
  </si>
  <si>
    <t>23/12/19</t>
  </si>
  <si>
    <t>מליסרון אג"ח יג- מליסרון</t>
  </si>
  <si>
    <t>3230224</t>
  </si>
  <si>
    <t>15/10/17</t>
  </si>
  <si>
    <t>אלוני חץ אג8- אלוני חץ</t>
  </si>
  <si>
    <t>3900271</t>
  </si>
  <si>
    <t>520038506</t>
  </si>
  <si>
    <t>Aa3.il</t>
  </si>
  <si>
    <t>26/09/17</t>
  </si>
  <si>
    <t>דיסקונט מנפיקים אג"ח יד</t>
  </si>
  <si>
    <t>7480163</t>
  </si>
  <si>
    <t>12/12/19</t>
  </si>
  <si>
    <t>גב ים אג8- גב ים</t>
  </si>
  <si>
    <t>7590151</t>
  </si>
  <si>
    <t>שופרסל אג"ח ז- שופרסל</t>
  </si>
  <si>
    <t>7770258</t>
  </si>
  <si>
    <t>520022732</t>
  </si>
  <si>
    <t>רשתות שיווק</t>
  </si>
  <si>
    <t>20/01/19</t>
  </si>
  <si>
    <t>בי קומיוניק אג"ח 3</t>
  </si>
  <si>
    <t>1139203</t>
  </si>
  <si>
    <t>512832742</t>
  </si>
  <si>
    <t>לא מדורג</t>
  </si>
  <si>
    <t>18/04/19</t>
  </si>
  <si>
    <t>שמוס  אג"ח א- שמוס</t>
  </si>
  <si>
    <t>1155951</t>
  </si>
  <si>
    <t>11111116</t>
  </si>
  <si>
    <t>נדלן מניב בחו"ל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</si>
  <si>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</si>
  <si>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</si>
  <si>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</si>
  <si>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</si>
  <si>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</si>
  <si>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</si>
  <si>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</si>
  <si>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</si>
  <si>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</si>
  <si>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</si>
  <si>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</si>
  <si>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</si>
  <si>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</si>
  <si>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</si>
  <si>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</si>
  <si>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</si>
  <si>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</si>
  <si>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</si>
  <si>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</si>
  <si>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</si>
  <si>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</si>
  <si>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</si>
  <si>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BBB+</t>
  </si>
  <si>
    <t>08/07/19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</si>
  <si>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</si>
  <si>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</si>
  <si>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</si>
  <si>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</si>
  <si>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</si>
  <si>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</si>
  <si>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</si>
  <si>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</si>
  <si>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</si>
  <si>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</si>
  <si>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</si>
  <si>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</si>
  <si>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</si>
  <si>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</si>
  <si>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</si>
  <si>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</si>
  <si>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</si>
  <si>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</si>
  <si>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</si>
  <si>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</si>
  <si>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</si>
  <si>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</si>
  <si>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</si>
  <si>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</si>
  <si>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</si>
  <si>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</si>
  <si>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</si>
  <si>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</si>
  <si>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</si>
  <si>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</si>
  <si>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</si>
  <si>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</si>
  <si>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</si>
  <si>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</si>
  <si>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</si>
  <si>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</si>
  <si>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</si>
  <si>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</si>
  <si>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</si>
  <si>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</si>
  <si>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</si>
  <si>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</si>
  <si>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</si>
  <si>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</si>
  <si>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</si>
  <si>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</si>
  <si>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</si>
  <si>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</si>
  <si>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</si>
  <si>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</si>
  <si>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</si>
  <si>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514401702</t>
  </si>
  <si>
    <t>אנרג'יקס- אנרג'יקס</t>
  </si>
  <si>
    <t>1123355</t>
  </si>
  <si>
    <t>513901371</t>
  </si>
  <si>
    <t>אנרגיה מתחדשת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</si>
  <si>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</si>
  <si>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</si>
  <si>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</si>
  <si>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</si>
  <si>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</si>
  <si>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</si>
  <si>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</si>
  <si>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</si>
  <si>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</si>
  <si>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</si>
  <si>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</si>
  <si>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</si>
  <si>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</si>
  <si>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</si>
  <si>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</si>
  <si>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</si>
  <si>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</si>
  <si>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</si>
  <si>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קנון- קנון הולדינגס</t>
  </si>
  <si>
    <t>1134139</t>
  </si>
  <si>
    <t>201406588</t>
  </si>
  <si>
    <t>השקעה ואחזקות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</si>
  <si>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</si>
  <si>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</si>
  <si>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</si>
  <si>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</si>
  <si>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</si>
  <si>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</si>
  <si>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אמות- אמות</t>
  </si>
  <si>
    <t>1097278</t>
  </si>
  <si>
    <t>ביג- ביג</t>
  </si>
  <si>
    <t>1097260</t>
  </si>
  <si>
    <t>513623314</t>
  </si>
  <si>
    <t>מליסרון- מליסרון</t>
  </si>
  <si>
    <t>323014</t>
  </si>
  <si>
    <t>עזריאלי קבוצה- עזריאלי קבוצה</t>
  </si>
  <si>
    <t>1119478</t>
  </si>
  <si>
    <t>סה"כ תל אביב 90</t>
  </si>
  <si>
    <t>520041146</t>
  </si>
  <si>
    <t>אנלייט אנרגיה- אנלייט אנרגיה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</si>
  <si>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</si>
  <si>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</si>
  <si>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</si>
  <si>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</si>
  <si>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</si>
  <si>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</si>
  <si>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</si>
  <si>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</si>
  <si>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</si>
  <si>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</si>
  <si>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</si>
  <si>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</si>
  <si>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</si>
  <si>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</si>
  <si>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</si>
  <si>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</si>
  <si>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</si>
  <si>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</si>
  <si>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</si>
  <si>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</si>
  <si>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</si>
  <si>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</si>
  <si>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</si>
  <si>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</si>
  <si>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</si>
  <si>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</si>
  <si>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</si>
  <si>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</si>
  <si>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</si>
  <si>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</si>
  <si>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</si>
  <si>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</si>
  <si>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</si>
  <si>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</si>
  <si>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</si>
  <si>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</si>
  <si>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</si>
  <si>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</si>
  <si>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</si>
  <si>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</si>
  <si>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</si>
  <si>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</si>
  <si>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</si>
  <si>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</si>
  <si>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</si>
  <si>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</si>
  <si>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</si>
  <si>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</si>
  <si>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</si>
  <si>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</si>
  <si>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</si>
  <si>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</si>
  <si>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</si>
  <si>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</si>
  <si>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</si>
  <si>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</si>
  <si>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</si>
  <si>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</si>
  <si>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</si>
  <si>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</si>
  <si>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</si>
  <si>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</si>
  <si>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</si>
  <si>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יעקובי קבוצה- יעקובי קבוצה</t>
  </si>
  <si>
    <t>1142421</t>
  </si>
  <si>
    <t>514010081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</si>
  <si>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</si>
  <si>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</si>
  <si>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</si>
  <si>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</si>
  <si>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</si>
  <si>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</si>
  <si>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</si>
  <si>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</si>
  <si>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</si>
  <si>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</si>
  <si>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</si>
  <si>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</si>
  <si>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</si>
  <si>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</si>
  <si>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</si>
  <si>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ZIM INTEGRATED- ZIM</t>
  </si>
  <si>
    <t>IL0065100930</t>
  </si>
  <si>
    <t>INDUSTRIAL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</si>
  <si>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</si>
  <si>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</si>
  <si>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</si>
  <si>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</si>
  <si>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</si>
  <si>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</si>
  <si>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</si>
  <si>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</si>
  <si>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</si>
  <si>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</si>
  <si>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</si>
  <si>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</si>
  <si>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</si>
  <si>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Danone</t>
  </si>
  <si>
    <t>FR0000120644</t>
  </si>
  <si>
    <t>5213</t>
  </si>
  <si>
    <t>Consumer Durables &amp; Apparel</t>
  </si>
  <si>
    <t>UNILEVER NA</t>
  </si>
  <si>
    <t>GB00B10RZP78</t>
  </si>
  <si>
    <t>5240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</si>
  <si>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</si>
  <si>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</si>
  <si>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</si>
  <si>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</si>
  <si>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</si>
  <si>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</si>
  <si>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</si>
  <si>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</si>
  <si>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</si>
  <si>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</si>
  <si>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</si>
  <si>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</si>
  <si>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</si>
  <si>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</si>
  <si>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</si>
  <si>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AP MOLLER-MAERSK- MAERSK</t>
  </si>
  <si>
    <t>DK0010244508</t>
  </si>
  <si>
    <t>5329</t>
  </si>
  <si>
    <t>CATERPILLAR</t>
  </si>
  <si>
    <t>US1491231015</t>
  </si>
  <si>
    <t>4923</t>
  </si>
  <si>
    <t>Other</t>
  </si>
  <si>
    <t>ELOXX PHARMACEUTICALS-ELO</t>
  </si>
  <si>
    <t>US29014R2022</t>
  </si>
  <si>
    <t>NASDAQ</t>
  </si>
  <si>
    <t>4962</t>
  </si>
  <si>
    <t>LGI HOMES INC</t>
  </si>
  <si>
    <t>US50187T1060</t>
  </si>
  <si>
    <t>4803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</si>
  <si>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</si>
  <si>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</si>
  <si>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</si>
  <si>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</si>
  <si>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</si>
  <si>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</si>
  <si>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</si>
  <si>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</si>
  <si>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</si>
  <si>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</si>
  <si>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Software &amp; Services</t>
  </si>
  <si>
    <t>AAPL - Apple</t>
  </si>
  <si>
    <t>US0378331005</t>
  </si>
  <si>
    <t>930</t>
  </si>
  <si>
    <t>Technology Hardware &amp; Equip</t>
  </si>
  <si>
    <t>SONY CORP- SONY</t>
  </si>
  <si>
    <t>US8356993076</t>
  </si>
  <si>
    <t>4942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</si>
  <si>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</si>
  <si>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</si>
  <si>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</si>
  <si>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</si>
  <si>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</si>
  <si>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סה"כ שמחקות מדדי מניות בחו"ל</t>
  </si>
  <si>
    <t>MTF סל (SP500 (4A מנוטרלת מט"ח- מגדל קרנות נאמנ</t>
  </si>
  <si>
    <t>1150572</t>
  </si>
  <si>
    <t>מור סל NASDAQ 100 מנוטרלת מט"ח- מור קרנות נאמנ</t>
  </si>
  <si>
    <t>1165844</t>
  </si>
  <si>
    <t>514884485</t>
  </si>
  <si>
    <t>MVIS US Listed semico 25 (4D) ETF קסם- קסם קרנות נאמנו</t>
  </si>
  <si>
    <t>1174119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</si>
  <si>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</si>
  <si>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</si>
  <si>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</si>
  <si>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</si>
  <si>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</si>
  <si>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</si>
  <si>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</si>
  <si>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2235</t>
  </si>
  <si>
    <t>GLOBAL X COPPER- GLOBAL X</t>
  </si>
  <si>
    <t>US37954Y8306</t>
  </si>
  <si>
    <t>5099</t>
  </si>
  <si>
    <t>SMH US-VANECK VECTORS</t>
  </si>
  <si>
    <t>US92189F6768</t>
  </si>
  <si>
    <t>4816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</si>
  <si>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</si>
  <si>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</si>
  <si>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</si>
  <si>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</si>
  <si>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</si>
  <si>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</si>
  <si>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</si>
  <si>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</si>
  <si>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</si>
  <si>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</si>
  <si>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</si>
  <si>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</si>
  <si>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</si>
  <si>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</si>
  <si>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</si>
  <si>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</si>
  <si>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</si>
  <si>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</si>
  <si>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</si>
  <si>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</si>
  <si>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</si>
  <si>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</si>
  <si>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</si>
  <si>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</si>
  <si>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</si>
  <si>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</si>
  <si>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</si>
  <si>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</si>
  <si>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</si>
  <si>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</si>
  <si>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</si>
  <si>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</si>
  <si>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</si>
  <si>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</si>
  <si>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</si>
  <si>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</si>
  <si>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NDX CALL 11500 15/09/2023</t>
  </si>
  <si>
    <t>BBG017L4F5Q5</t>
  </si>
  <si>
    <t>NDX CALL 11800 15/09/2023</t>
  </si>
  <si>
    <t>BBG017L4F638</t>
  </si>
  <si>
    <t>NDX CALL 12000 15/09/2023</t>
  </si>
  <si>
    <t>BBG017L4F6N6</t>
  </si>
  <si>
    <t>QNAZ2 CALL 12000 30/12/2022</t>
  </si>
  <si>
    <t>BBG019G4L474</t>
  </si>
  <si>
    <t>SPX CALL 4200 15/09/23</t>
  </si>
  <si>
    <t>BBG0176PTR55</t>
  </si>
  <si>
    <t>SPX CALL 4500 15/09/23</t>
  </si>
  <si>
    <t>BBG0176PTRY3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</si>
  <si>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</si>
  <si>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</si>
  <si>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</si>
  <si>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</si>
  <si>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</si>
  <si>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</si>
  <si>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NASDAQ 100 MINI - NQH3 - 17/03/2023</t>
  </si>
  <si>
    <t>BBG013ZHH944</t>
  </si>
  <si>
    <t>S&amp;P500 EMINI  ESH3 17/03/23</t>
  </si>
  <si>
    <t>BBG011BQCMM0</t>
  </si>
  <si>
    <t>SOYBEAN- S X3- 14/11/23</t>
  </si>
  <si>
    <t>BBG00QSFNS92</t>
  </si>
  <si>
    <t>USD HSBC OPT - שווי הוגן אופציות</t>
  </si>
  <si>
    <t>336966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</si>
  <si>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</si>
  <si>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</si>
  <si>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</si>
  <si>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</si>
  <si>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</si>
  <si>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</si>
  <si>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</si>
  <si>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</si>
  <si>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</si>
  <si>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</si>
  <si>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</si>
  <si>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</si>
  <si>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</si>
  <si>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</si>
  <si>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</si>
  <si>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</si>
  <si>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</si>
  <si>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</si>
  <si>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</si>
  <si>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</si>
  <si>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</si>
  <si>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13/08/18</t>
  </si>
  <si>
    <t>מקורות אג"ח 8 22.04.13- מקורות</t>
  </si>
  <si>
    <t>1124346</t>
  </si>
  <si>
    <t>520010869</t>
  </si>
  <si>
    <t>04/09/18</t>
  </si>
  <si>
    <t>מימון ישיר אג"ח 8-רמ- 8 מימון ישיר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</si>
  <si>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</si>
  <si>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</si>
  <si>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</si>
  <si>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</si>
  <si>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</si>
  <si>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</si>
  <si>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</si>
  <si>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אורמת אגח 4 - רמ</t>
  </si>
  <si>
    <t>1167212</t>
  </si>
  <si>
    <t>880326081</t>
  </si>
  <si>
    <t>ilAA-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</si>
  <si>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</si>
  <si>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</si>
  <si>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</si>
  <si>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</si>
  <si>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</si>
  <si>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</si>
  <si>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</si>
  <si>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</si>
  <si>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</si>
  <si>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</si>
  <si>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</si>
  <si>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</si>
  <si>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</si>
  <si>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</si>
  <si>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</si>
  <si>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</si>
  <si>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</si>
  <si>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</si>
  <si>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</si>
  <si>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</si>
  <si>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</si>
  <si>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</si>
  <si>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</si>
  <si>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</si>
  <si>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</si>
  <si>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</si>
  <si>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</si>
  <si>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פורוורד אירו/שקל 3.6802 21/02/23 154250</t>
  </si>
  <si>
    <t>154250</t>
  </si>
  <si>
    <t>20/12/22</t>
  </si>
  <si>
    <t>פורוורד דולר/שקל 3.4116 03/01/23 154187</t>
  </si>
  <si>
    <t>154187</t>
  </si>
  <si>
    <t>20/09/22</t>
  </si>
  <si>
    <t>פורוורד דולר/שקל 3.418 14/02/23 154247</t>
  </si>
  <si>
    <t>154247</t>
  </si>
  <si>
    <t>13/12/22</t>
  </si>
  <si>
    <t>פורוורד דולר/שקל 3.5562 03/01/23 154191</t>
  </si>
  <si>
    <t>154191</t>
  </si>
  <si>
    <t>שטרלינג/שקל 10.07.28 שער 4.05 153359</t>
  </si>
  <si>
    <t>153359</t>
  </si>
  <si>
    <t>10/07/20</t>
  </si>
  <si>
    <t>פורוורד אירו/דולר 1.01155 24/01/23 154204</t>
  </si>
  <si>
    <t>154204</t>
  </si>
  <si>
    <t>26/10/22</t>
  </si>
  <si>
    <t>סה"כ כנגד חסכון עמיתים/מבוטחים</t>
  </si>
  <si>
    <t>לא</t>
  </si>
  <si>
    <t>1311</t>
  </si>
  <si>
    <t>AA+</t>
  </si>
  <si>
    <t>18/12/22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</si>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</sst>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117292.3346962097</v>
      </c>
      <c r="D11" s="76">
        <f>C11/$C$42</f>
        <v>3.7182890545850188E-2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1251719.3082506827</v>
      </c>
      <c r="D13" s="78">
        <f t="shared" ref="D13:D22" si="0">C13/$C$42</f>
        <v>0.39680804507267142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535916.05353007</v>
      </c>
      <c r="D15" s="78">
        <f t="shared" si="0"/>
        <v>0.16989096526882008</v>
      </c>
    </row>
    <row r="16" spans="1:36">
      <c r="A16" s="10" t="s">
        <v>13</v>
      </c>
      <c r="B16" s="70" t="s">
        <v>19</v>
      </c>
      <c r="C16" s="77">
        <v>644352.53709197871</v>
      </c>
      <c r="D16" s="78">
        <f t="shared" si="0"/>
        <v>0.20426645885842484</v>
      </c>
    </row>
    <row r="17" spans="1:4">
      <c r="A17" s="10" t="s">
        <v>13</v>
      </c>
      <c r="B17" s="70" t="s">
        <v>195</v>
      </c>
      <c r="C17" s="77">
        <v>265160.19552800001</v>
      </c>
      <c r="D17" s="78">
        <f t="shared" si="0"/>
        <v>8.4058541020349098E-2</v>
      </c>
    </row>
    <row r="18" spans="1:4">
      <c r="A18" s="10" t="s">
        <v>13</v>
      </c>
      <c r="B18" s="70" t="s">
        <v>20</v>
      </c>
      <c r="C18" s="77">
        <v>122664.72752134599</v>
      </c>
      <c r="D18" s="78">
        <f t="shared" si="0"/>
        <v>3.8885994972100546E-2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-6395.1490800070378</v>
      </c>
      <c r="D20" s="78">
        <f t="shared" si="0"/>
        <v>-2.0273288010011826E-3</v>
      </c>
    </row>
    <row r="21" spans="1:4">
      <c r="A21" s="10" t="s">
        <v>13</v>
      </c>
      <c r="B21" s="70" t="s">
        <v>23</v>
      </c>
      <c r="C21" s="77">
        <v>-18111.44952851631</v>
      </c>
      <c r="D21" s="78">
        <f t="shared" si="0"/>
        <v>-5.7415179533234582E-3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68043.847098612998</v>
      </c>
      <c r="D26" s="78">
        <f t="shared" si="1"/>
        <v>2.1570607538329203E-2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4358.9218499999997</v>
      </c>
      <c r="D28" s="78">
        <f t="shared" si="1"/>
        <v>1.381823581790314E-3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-1817.4062230617999</v>
      </c>
      <c r="D31" s="78">
        <f t="shared" si="1"/>
        <v>-5.7613668313857532E-4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107747.59656999999</v>
      </c>
      <c r="D33" s="78">
        <f t="shared" si="1"/>
        <v>3.4157109245180693E-2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63539.073182442</v>
      </c>
      <c r="D37" s="78">
        <f t="shared" si="1"/>
        <v>2.0142547333946555E-2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3154470.5904877577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3.8151000000000002</v>
      </c>
    </row>
    <row r="48" spans="1:4">
      <c r="C48" t="s">
        <v>201</v>
      </c>
      <c r="D48">
        <v>0.50470000000000004</v>
      </c>
    </row>
    <row r="49" spans="3:4">
      <c r="C49" t="s">
        <v>110</v>
      </c>
      <c r="D49">
        <v>3.7530000000000001</v>
      </c>
    </row>
    <row r="50" spans="3:4">
      <c r="C50" t="s">
        <v>202</v>
      </c>
      <c r="D50">
        <v>0.35720000000000002</v>
      </c>
    </row>
    <row r="51" spans="3:4">
      <c r="C51" t="s">
        <v>203</v>
      </c>
      <c r="D51">
        <v>2.6669999999999999E-2</v>
      </c>
    </row>
    <row r="52" spans="3:4">
      <c r="C52" t="s">
        <v>204</v>
      </c>
      <c r="D52">
        <v>0.45119999999999999</v>
      </c>
    </row>
    <row r="53" spans="3:4">
      <c r="C53" t="s">
        <v>106</v>
      </c>
      <c r="D53">
        <v>3.5190000000000001</v>
      </c>
    </row>
    <row r="54" spans="3:4">
      <c r="C54" t="s">
        <v>113</v>
      </c>
      <c r="D54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117292.3346962097</v>
      </c>
      <c r="K11" s="76">
        <f>J11/$J$11</f>
        <v>1</v>
      </c>
      <c r="L11" s="76">
        <f>J11/'סכום נכסי הקרן'!$C$42</f>
        <v>3.7182890545850188E-2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117292.3346962097</v>
      </c>
      <c r="K12" s="80">
        <f t="shared" ref="K12:K25" si="0">J12/$J$11</f>
        <v>1</v>
      </c>
      <c r="L12" s="80">
        <f>J12/'סכום נכסי הקרן'!$C$42</f>
        <v>3.7182890545850188E-2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111329.36269999969</v>
      </c>
      <c r="K13" s="80">
        <f t="shared" si="0"/>
        <v>0.94916145192561585</v>
      </c>
      <c r="L13" s="80">
        <f>J13/'סכום נכסי הקרן'!$C$42</f>
        <v>3.5292566377290419E-2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f>103903.58956+23936.1931399996-16510.4199999999</f>
        <v>111329.36269999969</v>
      </c>
      <c r="K14" s="78">
        <f t="shared" si="0"/>
        <v>0.94916145192561585</v>
      </c>
      <c r="L14" s="78">
        <f>J14/'סכום נכסי הקרן'!$C$42</f>
        <v>3.5292566377290419E-2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5962.9719962099998</v>
      </c>
      <c r="K15" s="80">
        <f t="shared" si="0"/>
        <v>5.0838548074384038E-2</v>
      </c>
      <c r="L15" s="80">
        <f>J15/'סכום נכסי הקרן'!$C$42</f>
        <v>1.8903241685597645E-3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110</v>
      </c>
      <c r="H16" s="78">
        <v>0</v>
      </c>
      <c r="I16" s="78">
        <v>0</v>
      </c>
      <c r="J16" s="77">
        <v>0.81087317999999997</v>
      </c>
      <c r="K16" s="78">
        <f t="shared" si="0"/>
        <v>6.9132666009265078E-6</v>
      </c>
      <c r="L16" s="78">
        <f>J16/'סכום נכסי הקרן'!$C$42</f>
        <v>2.5705523533653209E-7</v>
      </c>
    </row>
    <row r="17" spans="2:12">
      <c r="B17" t="s">
        <v>215</v>
      </c>
      <c r="C17" t="s">
        <v>214</v>
      </c>
      <c r="D17" t="s">
        <v>209</v>
      </c>
      <c r="E17" t="s">
        <v>210</v>
      </c>
      <c r="F17" t="s">
        <v>211</v>
      </c>
      <c r="G17" t="s">
        <v>110</v>
      </c>
      <c r="H17" s="78">
        <v>0</v>
      </c>
      <c r="I17" s="78">
        <v>0</v>
      </c>
      <c r="J17" s="77">
        <v>3029.0808275999998</v>
      </c>
      <c r="K17" s="78">
        <f t="shared" si="0"/>
        <v>2.5825053576138634E-2</v>
      </c>
      <c r="L17" s="78">
        <f>J17/'סכום נכסי הקרן'!$C$42</f>
        <v>9.6025014046227978E-4</v>
      </c>
    </row>
    <row r="18" spans="2:12">
      <c r="B18" t="s">
        <v>216</v>
      </c>
      <c r="C18" t="s">
        <v>217</v>
      </c>
      <c r="D18" t="s">
        <v>209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2889.3647900699998</v>
      </c>
      <c r="K18" s="78">
        <f t="shared" si="0"/>
        <v>2.4633875671019188E-2</v>
      </c>
      <c r="L18" s="78">
        <f>J18/'סכום נכסי הקרן'!$C$42</f>
        <v>9.1595870279558825E-4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113</v>
      </c>
      <c r="H19" s="78">
        <v>0</v>
      </c>
      <c r="I19" s="78">
        <v>0</v>
      </c>
      <c r="J19" s="77">
        <v>3417.8318728959998</v>
      </c>
      <c r="K19" s="78">
        <f t="shared" si="0"/>
        <v>2.9139430822553547E-2</v>
      </c>
      <c r="L19" s="78">
        <f>J19/'סכום נכסי הקרן'!$C$42</f>
        <v>1.0834882668433819E-3</v>
      </c>
    </row>
    <row r="20" spans="2:12">
      <c r="B20" t="s">
        <v>220</v>
      </c>
      <c r="C20" t="s">
        <v>219</v>
      </c>
      <c r="D20" t="s">
        <v>209</v>
      </c>
      <c r="E20" t="s">
        <v>210</v>
      </c>
      <c r="F20" t="s">
        <v>211</v>
      </c>
      <c r="G20" t="s">
        <v>113</v>
      </c>
      <c r="H20" s="78">
        <v>0</v>
      </c>
      <c r="I20" s="78">
        <v>0</v>
      </c>
      <c r="J20" s="77">
        <v>-3374.1163675359999</v>
      </c>
      <c r="K20" s="78">
        <f t="shared" si="0"/>
        <v>-2.8766725261928257E-2</v>
      </c>
      <c r="L20" s="78">
        <f>J20/'סכום נכסי הקרן'!$C$42</f>
        <v>-1.069629996776822E-3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</v>
      </c>
      <c r="I11" s="7"/>
      <c r="J11" s="7"/>
      <c r="K11" s="76">
        <v>2.7E-2</v>
      </c>
      <c r="L11" s="75">
        <v>1191638444</v>
      </c>
      <c r="M11" s="7"/>
      <c r="N11" s="75">
        <v>0</v>
      </c>
      <c r="O11" s="75">
        <v>1251719.3082506827</v>
      </c>
      <c r="P11" s="7"/>
      <c r="Q11" s="76">
        <v>1</v>
      </c>
      <c r="R11" s="76">
        <v>0.3977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2.15</v>
      </c>
      <c r="K12" s="80">
        <v>2.58E-2</v>
      </c>
      <c r="L12" s="81">
        <v>1171638444</v>
      </c>
      <c r="N12" s="81">
        <v>0</v>
      </c>
      <c r="O12" s="81">
        <v>1183107.9811108001</v>
      </c>
      <c r="Q12" s="80">
        <v>0.94520000000000004</v>
      </c>
      <c r="R12" s="80">
        <v>0.37590000000000001</v>
      </c>
    </row>
    <row r="13" spans="2:53">
      <c r="B13" s="79" t="s">
        <v>230</v>
      </c>
      <c r="C13" s="16"/>
      <c r="D13" s="16"/>
      <c r="H13" s="81">
        <v>5.47</v>
      </c>
      <c r="K13" s="80">
        <v>2.0000000000000001E-4</v>
      </c>
      <c r="L13" s="81">
        <v>331000000</v>
      </c>
      <c r="N13" s="81">
        <v>0</v>
      </c>
      <c r="O13" s="81">
        <v>354398</v>
      </c>
      <c r="Q13" s="80">
        <v>0.28310000000000002</v>
      </c>
      <c r="R13" s="80">
        <v>0.11260000000000001</v>
      </c>
    </row>
    <row r="14" spans="2:53">
      <c r="B14" s="79" t="s">
        <v>231</v>
      </c>
      <c r="C14" s="16"/>
      <c r="D14" s="16"/>
      <c r="H14" s="81">
        <v>5.47</v>
      </c>
      <c r="K14" s="80">
        <v>2.0000000000000001E-4</v>
      </c>
      <c r="L14" s="81">
        <v>331000000</v>
      </c>
      <c r="N14" s="81">
        <v>0</v>
      </c>
      <c r="O14" s="81">
        <v>354398</v>
      </c>
      <c r="Q14" s="80">
        <v>0.28310000000000002</v>
      </c>
      <c r="R14" s="80">
        <v>0.11260000000000001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6.31</v>
      </c>
      <c r="I15" t="s">
        <v>102</v>
      </c>
      <c r="J15" s="78">
        <v>5.0000000000000001E-3</v>
      </c>
      <c r="K15" s="78">
        <v>8.6E-3</v>
      </c>
      <c r="L15" s="77">
        <v>191000000</v>
      </c>
      <c r="M15" s="77">
        <v>105.8</v>
      </c>
      <c r="N15" s="77">
        <v>0</v>
      </c>
      <c r="O15" s="77">
        <v>202078</v>
      </c>
      <c r="P15" s="78">
        <v>9.4000000000000004E-3</v>
      </c>
      <c r="Q15" s="78">
        <v>0.16139999999999999</v>
      </c>
      <c r="R15" s="78">
        <v>6.4199999999999993E-2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4.3499999999999996</v>
      </c>
      <c r="I16" t="s">
        <v>102</v>
      </c>
      <c r="J16" s="78">
        <v>7.4999999999999997E-3</v>
      </c>
      <c r="K16" s="78">
        <v>-1.09E-2</v>
      </c>
      <c r="L16" s="77">
        <v>140000000</v>
      </c>
      <c r="M16" s="77">
        <v>108.8</v>
      </c>
      <c r="N16" s="77">
        <v>0</v>
      </c>
      <c r="O16" s="77">
        <v>152320</v>
      </c>
      <c r="P16" s="78">
        <v>7.0000000000000001E-3</v>
      </c>
      <c r="Q16" s="78">
        <v>0.1217</v>
      </c>
      <c r="R16" s="78">
        <v>4.8399999999999999E-2</v>
      </c>
    </row>
    <row r="17" spans="2:18">
      <c r="B17" s="79" t="s">
        <v>239</v>
      </c>
      <c r="C17" s="16"/>
      <c r="D17" s="16"/>
      <c r="H17" s="81">
        <v>0.73</v>
      </c>
      <c r="K17" s="80">
        <v>3.6700000000000003E-2</v>
      </c>
      <c r="L17" s="81">
        <v>840638444</v>
      </c>
      <c r="N17" s="81">
        <v>0</v>
      </c>
      <c r="O17" s="81">
        <v>828709.98111080006</v>
      </c>
      <c r="Q17" s="80">
        <v>0.66210000000000002</v>
      </c>
      <c r="R17" s="80">
        <v>0.26329999999999998</v>
      </c>
    </row>
    <row r="18" spans="2:18">
      <c r="B18" s="79" t="s">
        <v>240</v>
      </c>
      <c r="C18" s="16"/>
      <c r="D18" s="16"/>
      <c r="H18" s="81">
        <v>0.72</v>
      </c>
      <c r="K18" s="80">
        <v>3.7199999999999997E-2</v>
      </c>
      <c r="L18" s="81">
        <v>571318969</v>
      </c>
      <c r="N18" s="81">
        <v>0</v>
      </c>
      <c r="O18" s="81">
        <v>556604.70785580005</v>
      </c>
      <c r="Q18" s="80">
        <v>0.44469999999999998</v>
      </c>
      <c r="R18" s="80">
        <v>0.1769</v>
      </c>
    </row>
    <row r="19" spans="2:18">
      <c r="B19" t="s">
        <v>241</v>
      </c>
      <c r="C19" t="s">
        <v>242</v>
      </c>
      <c r="D19" t="s">
        <v>100</v>
      </c>
      <c r="E19" t="s">
        <v>234</v>
      </c>
      <c r="G19" t="s">
        <v>243</v>
      </c>
      <c r="H19" s="77">
        <v>0.68</v>
      </c>
      <c r="I19" t="s">
        <v>102</v>
      </c>
      <c r="J19" s="78">
        <v>0</v>
      </c>
      <c r="K19" s="78">
        <v>3.6999999999999998E-2</v>
      </c>
      <c r="L19" s="77">
        <v>121500000</v>
      </c>
      <c r="M19" s="77">
        <v>97.55</v>
      </c>
      <c r="N19" s="77">
        <v>0</v>
      </c>
      <c r="O19" s="77">
        <v>118523.25</v>
      </c>
      <c r="P19" s="78">
        <v>9.2999999999999992E-3</v>
      </c>
      <c r="Q19" s="78">
        <v>9.4700000000000006E-2</v>
      </c>
      <c r="R19" s="78">
        <v>3.7699999999999997E-2</v>
      </c>
    </row>
    <row r="20" spans="2:18">
      <c r="B20" t="s">
        <v>244</v>
      </c>
      <c r="C20" t="s">
        <v>245</v>
      </c>
      <c r="D20" t="s">
        <v>100</v>
      </c>
      <c r="E20" t="s">
        <v>234</v>
      </c>
      <c r="G20" t="s">
        <v>246</v>
      </c>
      <c r="H20" s="77">
        <v>0.78</v>
      </c>
      <c r="I20" t="s">
        <v>102</v>
      </c>
      <c r="J20" s="78">
        <v>0</v>
      </c>
      <c r="K20" s="78">
        <v>3.7199999999999997E-2</v>
      </c>
      <c r="L20" s="77">
        <v>65001291</v>
      </c>
      <c r="M20" s="77">
        <v>97.2</v>
      </c>
      <c r="N20" s="77">
        <v>0</v>
      </c>
      <c r="O20" s="77">
        <v>63181.254851999998</v>
      </c>
      <c r="P20" s="78">
        <v>4.3E-3</v>
      </c>
      <c r="Q20" s="78">
        <v>5.0500000000000003E-2</v>
      </c>
      <c r="R20" s="78">
        <v>2.01E-2</v>
      </c>
    </row>
    <row r="21" spans="2:18">
      <c r="B21" t="s">
        <v>247</v>
      </c>
      <c r="C21" t="s">
        <v>248</v>
      </c>
      <c r="D21" t="s">
        <v>100</v>
      </c>
      <c r="E21" t="s">
        <v>234</v>
      </c>
      <c r="G21" t="s">
        <v>249</v>
      </c>
      <c r="H21" s="77">
        <v>0.93</v>
      </c>
      <c r="I21" t="s">
        <v>102</v>
      </c>
      <c r="J21" s="78">
        <v>0</v>
      </c>
      <c r="K21" s="78">
        <v>3.6999999999999998E-2</v>
      </c>
      <c r="L21" s="77">
        <v>60000000</v>
      </c>
      <c r="M21" s="77">
        <v>96.67</v>
      </c>
      <c r="N21" s="77">
        <v>0</v>
      </c>
      <c r="O21" s="77">
        <v>58002</v>
      </c>
      <c r="P21" s="78">
        <v>1.8E-3</v>
      </c>
      <c r="Q21" s="78">
        <v>4.6300000000000001E-2</v>
      </c>
      <c r="R21" s="78">
        <v>1.84E-2</v>
      </c>
    </row>
    <row r="22" spans="2:18">
      <c r="B22" t="s">
        <v>250</v>
      </c>
      <c r="C22" t="s">
        <v>251</v>
      </c>
      <c r="D22" t="s">
        <v>100</v>
      </c>
      <c r="E22" t="s">
        <v>234</v>
      </c>
      <c r="G22" t="s">
        <v>243</v>
      </c>
      <c r="H22" s="77">
        <v>0.51</v>
      </c>
      <c r="I22" t="s">
        <v>102</v>
      </c>
      <c r="J22" s="78">
        <v>0</v>
      </c>
      <c r="K22" s="78">
        <v>3.73E-2</v>
      </c>
      <c r="L22" s="77">
        <v>102568409</v>
      </c>
      <c r="M22" s="77">
        <v>98.15</v>
      </c>
      <c r="N22" s="77">
        <v>0</v>
      </c>
      <c r="O22" s="77">
        <v>100670.89343349999</v>
      </c>
      <c r="P22" s="78">
        <v>9.2999999999999992E-3</v>
      </c>
      <c r="Q22" s="78">
        <v>8.0399999999999999E-2</v>
      </c>
      <c r="R22" s="78">
        <v>3.2000000000000001E-2</v>
      </c>
    </row>
    <row r="23" spans="2:18">
      <c r="B23" t="s">
        <v>252</v>
      </c>
      <c r="C23" t="s">
        <v>253</v>
      </c>
      <c r="D23" t="s">
        <v>100</v>
      </c>
      <c r="E23" t="s">
        <v>234</v>
      </c>
      <c r="G23" t="s">
        <v>254</v>
      </c>
      <c r="H23" s="77">
        <v>0.85</v>
      </c>
      <c r="I23" t="s">
        <v>102</v>
      </c>
      <c r="J23" s="78">
        <v>0</v>
      </c>
      <c r="K23" s="78">
        <v>3.6999999999999998E-2</v>
      </c>
      <c r="L23" s="77">
        <v>138500000</v>
      </c>
      <c r="M23" s="77">
        <v>96.94</v>
      </c>
      <c r="N23" s="77">
        <v>0</v>
      </c>
      <c r="O23" s="77">
        <v>134261.9</v>
      </c>
      <c r="P23" s="78">
        <v>6.3E-3</v>
      </c>
      <c r="Q23" s="78">
        <v>0.10730000000000001</v>
      </c>
      <c r="R23" s="78">
        <v>4.2700000000000002E-2</v>
      </c>
    </row>
    <row r="24" spans="2:18">
      <c r="B24" t="s">
        <v>255</v>
      </c>
      <c r="C24" t="s">
        <v>256</v>
      </c>
      <c r="D24" t="s">
        <v>100</v>
      </c>
      <c r="E24" t="s">
        <v>234</v>
      </c>
      <c r="G24" t="s">
        <v>257</v>
      </c>
      <c r="H24" s="77">
        <v>0.59</v>
      </c>
      <c r="I24" t="s">
        <v>102</v>
      </c>
      <c r="J24" s="78">
        <v>0</v>
      </c>
      <c r="K24" s="78">
        <v>3.7400000000000003E-2</v>
      </c>
      <c r="L24" s="77">
        <v>83749269</v>
      </c>
      <c r="M24" s="77">
        <v>97.87</v>
      </c>
      <c r="N24" s="77">
        <v>0</v>
      </c>
      <c r="O24" s="77">
        <v>81965.409570300006</v>
      </c>
      <c r="P24" s="78">
        <v>7.0000000000000001E-3</v>
      </c>
      <c r="Q24" s="78">
        <v>6.5500000000000003E-2</v>
      </c>
      <c r="R24" s="78">
        <v>2.5999999999999999E-2</v>
      </c>
    </row>
    <row r="25" spans="2:18">
      <c r="B25" s="79" t="s">
        <v>258</v>
      </c>
      <c r="C25" s="16"/>
      <c r="D25" s="16"/>
      <c r="H25" s="81">
        <v>0.76</v>
      </c>
      <c r="K25" s="80">
        <v>3.5900000000000001E-2</v>
      </c>
      <c r="L25" s="81">
        <v>269319475</v>
      </c>
      <c r="N25" s="81">
        <v>0</v>
      </c>
      <c r="O25" s="81">
        <v>272105.27325500001</v>
      </c>
      <c r="Q25" s="80">
        <v>0.21740000000000001</v>
      </c>
      <c r="R25" s="80">
        <v>8.6499999999999994E-2</v>
      </c>
    </row>
    <row r="26" spans="2:18">
      <c r="B26" t="s">
        <v>259</v>
      </c>
      <c r="C26" t="s">
        <v>260</v>
      </c>
      <c r="D26" t="s">
        <v>100</v>
      </c>
      <c r="E26" t="s">
        <v>234</v>
      </c>
      <c r="G26" t="s">
        <v>261</v>
      </c>
      <c r="H26" s="77">
        <v>0.92</v>
      </c>
      <c r="I26" t="s">
        <v>102</v>
      </c>
      <c r="J26" s="78">
        <v>1.4999999999999999E-2</v>
      </c>
      <c r="K26" s="78">
        <v>3.6799999999999999E-2</v>
      </c>
      <c r="L26" s="77">
        <v>100000000</v>
      </c>
      <c r="M26" s="77">
        <v>98.2</v>
      </c>
      <c r="N26" s="77">
        <v>0</v>
      </c>
      <c r="O26" s="77">
        <v>98200</v>
      </c>
      <c r="P26" s="78">
        <v>7.3000000000000001E-3</v>
      </c>
      <c r="Q26" s="78">
        <v>7.85E-2</v>
      </c>
      <c r="R26" s="78">
        <v>3.1199999999999999E-2</v>
      </c>
    </row>
    <row r="27" spans="2:18">
      <c r="B27" t="s">
        <v>262</v>
      </c>
      <c r="C27" t="s">
        <v>263</v>
      </c>
      <c r="D27" t="s">
        <v>100</v>
      </c>
      <c r="E27" t="s">
        <v>234</v>
      </c>
      <c r="G27" t="s">
        <v>264</v>
      </c>
      <c r="H27" s="77">
        <v>0.25</v>
      </c>
      <c r="I27" t="s">
        <v>102</v>
      </c>
      <c r="J27" s="78">
        <v>4.2500000000000003E-2</v>
      </c>
      <c r="K27" s="78">
        <v>3.4599999999999999E-2</v>
      </c>
      <c r="L27" s="77">
        <v>83319475</v>
      </c>
      <c r="M27" s="77">
        <v>103.38</v>
      </c>
      <c r="N27" s="77">
        <v>0</v>
      </c>
      <c r="O27" s="77">
        <v>86135.673255000002</v>
      </c>
      <c r="P27" s="78">
        <v>6.1000000000000004E-3</v>
      </c>
      <c r="Q27" s="78">
        <v>6.88E-2</v>
      </c>
      <c r="R27" s="78">
        <v>2.7400000000000001E-2</v>
      </c>
    </row>
    <row r="28" spans="2:18">
      <c r="B28" t="s">
        <v>265</v>
      </c>
      <c r="C28" t="s">
        <v>266</v>
      </c>
      <c r="D28" t="s">
        <v>100</v>
      </c>
      <c r="E28" t="s">
        <v>234</v>
      </c>
      <c r="G28" t="s">
        <v>267</v>
      </c>
      <c r="H28" s="77">
        <v>1.21</v>
      </c>
      <c r="I28" t="s">
        <v>102</v>
      </c>
      <c r="J28" s="78">
        <v>3.7499999999999999E-2</v>
      </c>
      <c r="K28" s="78">
        <v>3.6200000000000003E-2</v>
      </c>
      <c r="L28" s="77">
        <v>70000000</v>
      </c>
      <c r="M28" s="77">
        <v>102.96</v>
      </c>
      <c r="N28" s="77">
        <v>0</v>
      </c>
      <c r="O28" s="77">
        <v>72072</v>
      </c>
      <c r="P28" s="78">
        <v>3.2000000000000002E-3</v>
      </c>
      <c r="Q28" s="78">
        <v>5.7599999999999998E-2</v>
      </c>
      <c r="R28" s="78">
        <v>2.29E-2</v>
      </c>
    </row>
    <row r="29" spans="2:18">
      <c r="B29" t="s">
        <v>268</v>
      </c>
      <c r="C29" t="s">
        <v>269</v>
      </c>
      <c r="D29" t="s">
        <v>100</v>
      </c>
      <c r="E29" t="s">
        <v>234</v>
      </c>
      <c r="G29" t="s">
        <v>270</v>
      </c>
      <c r="H29" s="77">
        <v>0.57999999999999996</v>
      </c>
      <c r="I29" t="s">
        <v>102</v>
      </c>
      <c r="J29" s="78">
        <v>1.5E-3</v>
      </c>
      <c r="K29" s="78">
        <v>3.61E-2</v>
      </c>
      <c r="L29" s="77">
        <v>16000000</v>
      </c>
      <c r="M29" s="77">
        <v>98.11</v>
      </c>
      <c r="N29" s="77">
        <v>0</v>
      </c>
      <c r="O29" s="77">
        <v>15697.6</v>
      </c>
      <c r="P29" s="78">
        <v>1E-3</v>
      </c>
      <c r="Q29" s="78">
        <v>1.2500000000000001E-2</v>
      </c>
      <c r="R29" s="78">
        <v>5.0000000000000001E-3</v>
      </c>
    </row>
    <row r="30" spans="2:18">
      <c r="B30" s="79" t="s">
        <v>271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222</v>
      </c>
      <c r="C31" t="s">
        <v>222</v>
      </c>
      <c r="D31" s="16"/>
      <c r="E31" t="s">
        <v>222</v>
      </c>
      <c r="H31" s="77">
        <v>0</v>
      </c>
      <c r="I31" t="s">
        <v>222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272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227</v>
      </c>
      <c r="C34" s="16"/>
      <c r="D34" s="16"/>
      <c r="H34" s="81">
        <v>1.31</v>
      </c>
      <c r="K34" s="80">
        <v>4.8599999999999997E-2</v>
      </c>
      <c r="L34" s="81">
        <v>20000000</v>
      </c>
      <c r="N34" s="81">
        <v>0</v>
      </c>
      <c r="O34" s="81">
        <v>68611.327139882706</v>
      </c>
      <c r="Q34" s="80">
        <v>5.4800000000000001E-2</v>
      </c>
      <c r="R34" s="80">
        <v>2.18E-2</v>
      </c>
    </row>
    <row r="35" spans="2:18">
      <c r="B35" s="79" t="s">
        <v>273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222</v>
      </c>
      <c r="C36" t="s">
        <v>222</v>
      </c>
      <c r="D36" s="16"/>
      <c r="E36" t="s">
        <v>222</v>
      </c>
      <c r="H36" s="77">
        <v>0</v>
      </c>
      <c r="I36" t="s">
        <v>222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274</v>
      </c>
      <c r="C37" s="16"/>
      <c r="D37" s="16"/>
      <c r="H37" s="81">
        <v>1.31</v>
      </c>
      <c r="K37" s="80">
        <v>4.8599999999999997E-2</v>
      </c>
      <c r="L37" s="81">
        <v>20000000</v>
      </c>
      <c r="N37" s="81">
        <v>0</v>
      </c>
      <c r="O37" s="81">
        <v>68611.327139882706</v>
      </c>
      <c r="Q37" s="80">
        <v>5.4800000000000001E-2</v>
      </c>
      <c r="R37" s="80">
        <v>2.18E-2</v>
      </c>
    </row>
    <row r="38" spans="2:18">
      <c r="B38" t="s">
        <v>275</v>
      </c>
      <c r="C38" t="s">
        <v>276</v>
      </c>
      <c r="D38" t="s">
        <v>123</v>
      </c>
      <c r="E38" t="s">
        <v>277</v>
      </c>
      <c r="F38" t="s">
        <v>278</v>
      </c>
      <c r="G38" t="s">
        <v>279</v>
      </c>
      <c r="H38" s="77">
        <v>1.31</v>
      </c>
      <c r="I38" t="s">
        <v>106</v>
      </c>
      <c r="J38" s="78">
        <v>2.5000000000000001E-2</v>
      </c>
      <c r="K38" s="78">
        <v>4.8599999999999997E-2</v>
      </c>
      <c r="L38" s="77">
        <v>20000000</v>
      </c>
      <c r="M38" s="77">
        <v>97.486966666499995</v>
      </c>
      <c r="N38" s="77">
        <v>0</v>
      </c>
      <c r="O38" s="77">
        <v>68611.327139882706</v>
      </c>
      <c r="P38" s="78">
        <v>4.0000000000000002E-4</v>
      </c>
      <c r="Q38" s="78">
        <v>5.4800000000000001E-2</v>
      </c>
      <c r="R38" s="78">
        <v>2.18E-2</v>
      </c>
    </row>
    <row r="39" spans="2:18">
      <c r="B39" t="s">
        <v>280</v>
      </c>
      <c r="C39" s="16"/>
      <c r="D39" s="16"/>
    </row>
    <row r="40" spans="2:18">
      <c r="B40" t="s">
        <v>281</v>
      </c>
      <c r="C40" s="16"/>
      <c r="D40" s="16"/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F23" sqref="F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4.68</v>
      </c>
      <c r="L11" s="7"/>
      <c r="M11" s="7"/>
      <c r="N11" s="76">
        <v>4.1500000000000002E-2</v>
      </c>
      <c r="O11" s="75">
        <v>480820385.66000003</v>
      </c>
      <c r="P11" s="33"/>
      <c r="Q11" s="75">
        <v>2708.7247600000001</v>
      </c>
      <c r="R11" s="75">
        <v>535916.05353007</v>
      </c>
      <c r="S11" s="7"/>
      <c r="T11" s="76">
        <v>1</v>
      </c>
      <c r="U11" s="76">
        <v>0.17030000000000001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4.5999999999999996</v>
      </c>
      <c r="N12" s="80">
        <v>2.2499999999999999E-2</v>
      </c>
      <c r="O12" s="81">
        <v>452977013.88</v>
      </c>
      <c r="Q12" s="81">
        <v>2708.7247600000001</v>
      </c>
      <c r="R12" s="81">
        <v>458778.07882468402</v>
      </c>
      <c r="T12" s="80">
        <v>0.85609999999999997</v>
      </c>
      <c r="U12" s="80">
        <v>0.14580000000000001</v>
      </c>
    </row>
    <row r="13" spans="2:66">
      <c r="B13" s="79" t="s">
        <v>284</v>
      </c>
      <c r="C13" s="16"/>
      <c r="D13" s="16"/>
      <c r="E13" s="16"/>
      <c r="F13" s="16"/>
      <c r="K13" s="81">
        <v>4.58</v>
      </c>
      <c r="N13" s="80">
        <v>1.6899999999999998E-2</v>
      </c>
      <c r="O13" s="81">
        <v>386369859.50999999</v>
      </c>
      <c r="Q13" s="81">
        <v>2432.9252700000002</v>
      </c>
      <c r="R13" s="81">
        <v>399330.57047251798</v>
      </c>
      <c r="T13" s="80">
        <v>0.74509999999999998</v>
      </c>
      <c r="U13" s="80">
        <v>0.12690000000000001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290</v>
      </c>
      <c r="G14" t="s">
        <v>291</v>
      </c>
      <c r="H14" t="s">
        <v>292</v>
      </c>
      <c r="I14" t="s">
        <v>150</v>
      </c>
      <c r="J14" t="s">
        <v>293</v>
      </c>
      <c r="K14" s="77">
        <v>2.69</v>
      </c>
      <c r="L14" t="s">
        <v>102</v>
      </c>
      <c r="M14" s="78">
        <v>1E-3</v>
      </c>
      <c r="N14" s="78">
        <v>1.49E-2</v>
      </c>
      <c r="O14" s="77">
        <v>18497367</v>
      </c>
      <c r="P14" s="77">
        <v>103.3</v>
      </c>
      <c r="Q14" s="77">
        <v>0</v>
      </c>
      <c r="R14" s="77">
        <v>19107.780111</v>
      </c>
      <c r="S14" s="78">
        <v>1.23E-2</v>
      </c>
      <c r="T14" s="78">
        <v>3.5700000000000003E-2</v>
      </c>
      <c r="U14" s="78">
        <v>6.1000000000000004E-3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290</v>
      </c>
      <c r="G15" t="s">
        <v>291</v>
      </c>
      <c r="H15" t="s">
        <v>292</v>
      </c>
      <c r="I15" t="s">
        <v>150</v>
      </c>
      <c r="J15" t="s">
        <v>296</v>
      </c>
      <c r="K15" s="77">
        <v>3.92</v>
      </c>
      <c r="L15" t="s">
        <v>102</v>
      </c>
      <c r="M15" s="78">
        <v>1E-3</v>
      </c>
      <c r="N15" s="78">
        <v>1.55E-2</v>
      </c>
      <c r="O15" s="77">
        <v>26208000</v>
      </c>
      <c r="P15" s="77">
        <v>99.41</v>
      </c>
      <c r="Q15" s="77">
        <v>0</v>
      </c>
      <c r="R15" s="77">
        <v>26053.372800000001</v>
      </c>
      <c r="S15" s="78">
        <v>5.6099999999999997E-2</v>
      </c>
      <c r="T15" s="78">
        <v>4.8599999999999997E-2</v>
      </c>
      <c r="U15" s="78">
        <v>8.3000000000000001E-3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291</v>
      </c>
      <c r="H16" t="s">
        <v>292</v>
      </c>
      <c r="I16" t="s">
        <v>150</v>
      </c>
      <c r="J16" t="s">
        <v>300</v>
      </c>
      <c r="K16" s="77">
        <v>4.72</v>
      </c>
      <c r="L16" t="s">
        <v>102</v>
      </c>
      <c r="M16" s="78">
        <v>2E-3</v>
      </c>
      <c r="N16" s="78">
        <v>1.7000000000000001E-2</v>
      </c>
      <c r="O16" s="77">
        <v>28657000</v>
      </c>
      <c r="P16" s="77">
        <v>98.04</v>
      </c>
      <c r="Q16" s="77">
        <v>0</v>
      </c>
      <c r="R16" s="77">
        <v>28095.322800000002</v>
      </c>
      <c r="S16" s="78">
        <v>0.01</v>
      </c>
      <c r="T16" s="78">
        <v>5.2400000000000002E-2</v>
      </c>
      <c r="U16" s="78">
        <v>8.8999999999999999E-3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303</v>
      </c>
      <c r="G17" t="s">
        <v>291</v>
      </c>
      <c r="H17" t="s">
        <v>210</v>
      </c>
      <c r="I17" t="s">
        <v>211</v>
      </c>
      <c r="J17" t="s">
        <v>304</v>
      </c>
      <c r="K17" s="77">
        <v>2.46</v>
      </c>
      <c r="L17" t="s">
        <v>102</v>
      </c>
      <c r="M17" s="78">
        <v>8.3000000000000001E-3</v>
      </c>
      <c r="N17" s="78">
        <v>2.0199999999999999E-2</v>
      </c>
      <c r="O17" s="77">
        <v>127790</v>
      </c>
      <c r="P17" s="77">
        <v>106.54</v>
      </c>
      <c r="Q17" s="77">
        <v>0</v>
      </c>
      <c r="R17" s="77">
        <v>136.14746600000001</v>
      </c>
      <c r="S17" s="78">
        <v>0</v>
      </c>
      <c r="T17" s="78">
        <v>2.9999999999999997E-4</v>
      </c>
      <c r="U17" s="78">
        <v>0</v>
      </c>
    </row>
    <row r="18" spans="2:21">
      <c r="B18" t="s">
        <v>305</v>
      </c>
      <c r="C18" t="s">
        <v>306</v>
      </c>
      <c r="D18" t="s">
        <v>100</v>
      </c>
      <c r="E18" t="s">
        <v>123</v>
      </c>
      <c r="F18" t="s">
        <v>303</v>
      </c>
      <c r="G18" t="s">
        <v>291</v>
      </c>
      <c r="H18" t="s">
        <v>292</v>
      </c>
      <c r="I18" t="s">
        <v>150</v>
      </c>
      <c r="J18" t="s">
        <v>279</v>
      </c>
      <c r="K18" s="77">
        <v>0.68</v>
      </c>
      <c r="L18" t="s">
        <v>102</v>
      </c>
      <c r="M18" s="78">
        <v>0.01</v>
      </c>
      <c r="N18" s="78">
        <v>1.7000000000000001E-2</v>
      </c>
      <c r="O18" s="77">
        <v>12410000</v>
      </c>
      <c r="P18" s="77">
        <v>107.43</v>
      </c>
      <c r="Q18" s="77">
        <v>0</v>
      </c>
      <c r="R18" s="77">
        <v>13332.063</v>
      </c>
      <c r="S18" s="78">
        <v>5.4000000000000003E-3</v>
      </c>
      <c r="T18" s="78">
        <v>2.4899999999999999E-2</v>
      </c>
      <c r="U18" s="78">
        <v>4.1999999999999997E-3</v>
      </c>
    </row>
    <row r="19" spans="2:21">
      <c r="B19" t="s">
        <v>307</v>
      </c>
      <c r="C19" t="s">
        <v>308</v>
      </c>
      <c r="D19" t="s">
        <v>100</v>
      </c>
      <c r="E19" t="s">
        <v>123</v>
      </c>
      <c r="F19" t="s">
        <v>303</v>
      </c>
      <c r="G19" t="s">
        <v>291</v>
      </c>
      <c r="H19" t="s">
        <v>210</v>
      </c>
      <c r="I19" t="s">
        <v>211</v>
      </c>
      <c r="J19" t="s">
        <v>309</v>
      </c>
      <c r="K19" s="77">
        <v>4.8899999999999997</v>
      </c>
      <c r="L19" t="s">
        <v>102</v>
      </c>
      <c r="M19" s="78">
        <v>1E-3</v>
      </c>
      <c r="N19" s="78">
        <v>1.6400000000000001E-2</v>
      </c>
      <c r="O19" s="77">
        <v>27632000</v>
      </c>
      <c r="P19" s="77">
        <v>97.6</v>
      </c>
      <c r="Q19" s="77">
        <v>0</v>
      </c>
      <c r="R19" s="77">
        <v>26968.831999999999</v>
      </c>
      <c r="S19" s="78">
        <v>8.8000000000000005E-3</v>
      </c>
      <c r="T19" s="78">
        <v>5.0299999999999997E-2</v>
      </c>
      <c r="U19" s="78">
        <v>8.6E-3</v>
      </c>
    </row>
    <row r="20" spans="2:21">
      <c r="B20" t="s">
        <v>310</v>
      </c>
      <c r="C20" t="s">
        <v>311</v>
      </c>
      <c r="D20" t="s">
        <v>100</v>
      </c>
      <c r="E20" t="s">
        <v>123</v>
      </c>
      <c r="F20" t="s">
        <v>312</v>
      </c>
      <c r="G20" t="s">
        <v>291</v>
      </c>
      <c r="H20" t="s">
        <v>292</v>
      </c>
      <c r="I20" t="s">
        <v>150</v>
      </c>
      <c r="J20" t="s">
        <v>313</v>
      </c>
      <c r="K20" s="77">
        <v>3.9</v>
      </c>
      <c r="L20" t="s">
        <v>102</v>
      </c>
      <c r="M20" s="78">
        <v>5.0000000000000001E-3</v>
      </c>
      <c r="N20" s="78">
        <v>1.7399999999999999E-2</v>
      </c>
      <c r="O20" s="77">
        <v>31562156</v>
      </c>
      <c r="P20" s="77">
        <v>102.12</v>
      </c>
      <c r="Q20" s="77">
        <v>0</v>
      </c>
      <c r="R20" s="77">
        <v>32231.273707200002</v>
      </c>
      <c r="S20" s="78">
        <v>4.1399999999999999E-2</v>
      </c>
      <c r="T20" s="78">
        <v>6.0100000000000001E-2</v>
      </c>
      <c r="U20" s="78">
        <v>1.0200000000000001E-2</v>
      </c>
    </row>
    <row r="21" spans="2:21">
      <c r="B21" t="s">
        <v>314</v>
      </c>
      <c r="C21" t="s">
        <v>315</v>
      </c>
      <c r="D21" t="s">
        <v>100</v>
      </c>
      <c r="E21" t="s">
        <v>123</v>
      </c>
      <c r="F21" t="s">
        <v>312</v>
      </c>
      <c r="G21" t="s">
        <v>291</v>
      </c>
      <c r="H21" t="s">
        <v>210</v>
      </c>
      <c r="I21" t="s">
        <v>211</v>
      </c>
      <c r="J21" t="s">
        <v>316</v>
      </c>
      <c r="K21" s="77">
        <v>1.74</v>
      </c>
      <c r="L21" t="s">
        <v>102</v>
      </c>
      <c r="M21" s="78">
        <v>8.6E-3</v>
      </c>
      <c r="N21" s="78">
        <v>1.49E-2</v>
      </c>
      <c r="O21" s="77">
        <v>7150000</v>
      </c>
      <c r="P21" s="77">
        <v>107.95</v>
      </c>
      <c r="Q21" s="77">
        <v>0</v>
      </c>
      <c r="R21" s="77">
        <v>7718.4250000000002</v>
      </c>
      <c r="S21" s="78">
        <v>2.8999999999999998E-3</v>
      </c>
      <c r="T21" s="78">
        <v>1.44E-2</v>
      </c>
      <c r="U21" s="78">
        <v>2.5000000000000001E-3</v>
      </c>
    </row>
    <row r="22" spans="2:21">
      <c r="B22" t="s">
        <v>317</v>
      </c>
      <c r="C22" t="s">
        <v>318</v>
      </c>
      <c r="D22" t="s">
        <v>100</v>
      </c>
      <c r="E22" t="s">
        <v>123</v>
      </c>
      <c r="F22" t="s">
        <v>312</v>
      </c>
      <c r="G22" t="s">
        <v>291</v>
      </c>
      <c r="H22" t="s">
        <v>292</v>
      </c>
      <c r="I22" t="s">
        <v>150</v>
      </c>
      <c r="J22" t="s">
        <v>319</v>
      </c>
      <c r="K22" s="77">
        <v>7.44</v>
      </c>
      <c r="L22" t="s">
        <v>102</v>
      </c>
      <c r="M22" s="78">
        <v>2E-3</v>
      </c>
      <c r="N22" s="78">
        <v>1.84E-2</v>
      </c>
      <c r="O22" s="77">
        <v>15000000</v>
      </c>
      <c r="P22" s="77">
        <v>95.74</v>
      </c>
      <c r="Q22" s="77">
        <v>0</v>
      </c>
      <c r="R22" s="77">
        <v>14361</v>
      </c>
      <c r="S22" s="78">
        <v>1.5699999999999999E-2</v>
      </c>
      <c r="T22" s="78">
        <v>2.6800000000000001E-2</v>
      </c>
      <c r="U22" s="78">
        <v>4.5999999999999999E-3</v>
      </c>
    </row>
    <row r="23" spans="2:21">
      <c r="B23" t="s">
        <v>320</v>
      </c>
      <c r="C23" t="s">
        <v>321</v>
      </c>
      <c r="D23" t="s">
        <v>100</v>
      </c>
      <c r="E23" t="s">
        <v>123</v>
      </c>
      <c r="F23" t="s">
        <v>312</v>
      </c>
      <c r="G23" t="s">
        <v>291</v>
      </c>
      <c r="H23" t="s">
        <v>292</v>
      </c>
      <c r="I23" t="s">
        <v>150</v>
      </c>
      <c r="J23" t="s">
        <v>322</v>
      </c>
      <c r="K23" s="77">
        <v>3.46</v>
      </c>
      <c r="L23" t="s">
        <v>102</v>
      </c>
      <c r="M23" s="78">
        <v>3.8E-3</v>
      </c>
      <c r="N23" s="78">
        <v>1.6500000000000001E-2</v>
      </c>
      <c r="O23" s="77">
        <v>33200000</v>
      </c>
      <c r="P23" s="77">
        <v>101.89</v>
      </c>
      <c r="Q23" s="77">
        <v>0</v>
      </c>
      <c r="R23" s="77">
        <v>33827.480000000003</v>
      </c>
      <c r="S23" s="78">
        <v>1.11E-2</v>
      </c>
      <c r="T23" s="78">
        <v>6.3100000000000003E-2</v>
      </c>
      <c r="U23" s="78">
        <v>1.0699999999999999E-2</v>
      </c>
    </row>
    <row r="24" spans="2:21">
      <c r="B24" t="s">
        <v>323</v>
      </c>
      <c r="C24" t="s">
        <v>324</v>
      </c>
      <c r="D24" t="s">
        <v>100</v>
      </c>
      <c r="E24" t="s">
        <v>123</v>
      </c>
      <c r="F24" t="s">
        <v>325</v>
      </c>
      <c r="G24" t="s">
        <v>326</v>
      </c>
      <c r="H24" t="s">
        <v>210</v>
      </c>
      <c r="I24" t="s">
        <v>211</v>
      </c>
      <c r="J24" t="s">
        <v>327</v>
      </c>
      <c r="K24" s="77">
        <v>2.88</v>
      </c>
      <c r="L24" t="s">
        <v>102</v>
      </c>
      <c r="M24" s="78">
        <v>8.3000000000000001E-3</v>
      </c>
      <c r="N24" s="78">
        <v>1.6400000000000001E-2</v>
      </c>
      <c r="O24" s="77">
        <v>16103206.800000001</v>
      </c>
      <c r="P24" s="77">
        <v>106.3</v>
      </c>
      <c r="Q24" s="77">
        <v>2027.05818</v>
      </c>
      <c r="R24" s="77">
        <v>19144.767008399998</v>
      </c>
      <c r="S24" s="78">
        <v>1.17E-2</v>
      </c>
      <c r="T24" s="78">
        <v>3.5700000000000003E-2</v>
      </c>
      <c r="U24" s="78">
        <v>6.1000000000000004E-3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291</v>
      </c>
      <c r="H25" t="s">
        <v>292</v>
      </c>
      <c r="I25" t="s">
        <v>150</v>
      </c>
      <c r="J25" t="s">
        <v>331</v>
      </c>
      <c r="K25" s="77">
        <v>4.83</v>
      </c>
      <c r="L25" t="s">
        <v>102</v>
      </c>
      <c r="M25" s="78">
        <v>1E-3</v>
      </c>
      <c r="N25" s="78">
        <v>1.6500000000000001E-2</v>
      </c>
      <c r="O25" s="77">
        <v>12728700</v>
      </c>
      <c r="P25" s="77">
        <v>97.57</v>
      </c>
      <c r="Q25" s="77">
        <v>0</v>
      </c>
      <c r="R25" s="77">
        <v>12419.392589999999</v>
      </c>
      <c r="S25" s="78">
        <v>4.3E-3</v>
      </c>
      <c r="T25" s="78">
        <v>2.3199999999999998E-2</v>
      </c>
      <c r="U25" s="78">
        <v>3.8999999999999998E-3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291</v>
      </c>
      <c r="H26" t="s">
        <v>292</v>
      </c>
      <c r="I26" t="s">
        <v>150</v>
      </c>
      <c r="J26" t="s">
        <v>293</v>
      </c>
      <c r="K26" s="77">
        <v>4.34</v>
      </c>
      <c r="L26" t="s">
        <v>102</v>
      </c>
      <c r="M26" s="78">
        <v>1.7500000000000002E-2</v>
      </c>
      <c r="N26" s="78">
        <v>2.9999999999999997E-4</v>
      </c>
      <c r="O26" s="77">
        <v>38669245</v>
      </c>
      <c r="P26" s="77">
        <v>107.76</v>
      </c>
      <c r="Q26" s="77">
        <v>0</v>
      </c>
      <c r="R26" s="77">
        <v>41669.978411999997</v>
      </c>
      <c r="S26" s="78">
        <v>1.17E-2</v>
      </c>
      <c r="T26" s="78">
        <v>7.7799999999999994E-2</v>
      </c>
      <c r="U26" s="78">
        <v>1.32E-2</v>
      </c>
    </row>
    <row r="27" spans="2:21">
      <c r="B27" t="s">
        <v>335</v>
      </c>
      <c r="C27" t="s">
        <v>336</v>
      </c>
      <c r="D27" t="s">
        <v>100</v>
      </c>
      <c r="E27" t="s">
        <v>123</v>
      </c>
      <c r="F27" t="s">
        <v>337</v>
      </c>
      <c r="G27" t="s">
        <v>338</v>
      </c>
      <c r="H27" t="s">
        <v>339</v>
      </c>
      <c r="I27" t="s">
        <v>150</v>
      </c>
      <c r="J27" t="s">
        <v>340</v>
      </c>
      <c r="K27" s="77">
        <v>7.3</v>
      </c>
      <c r="L27" t="s">
        <v>102</v>
      </c>
      <c r="M27" s="78">
        <v>2.3900000000000001E-2</v>
      </c>
      <c r="N27" s="78">
        <v>1.17E-2</v>
      </c>
      <c r="O27" s="77">
        <v>335000</v>
      </c>
      <c r="P27" s="77">
        <v>109.95</v>
      </c>
      <c r="Q27" s="77">
        <v>0</v>
      </c>
      <c r="R27" s="77">
        <v>368.33249999999998</v>
      </c>
      <c r="S27" s="78">
        <v>1E-4</v>
      </c>
      <c r="T27" s="78">
        <v>6.9999999999999999E-4</v>
      </c>
      <c r="U27" s="78">
        <v>1E-4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337</v>
      </c>
      <c r="G28" t="s">
        <v>338</v>
      </c>
      <c r="H28" t="s">
        <v>339</v>
      </c>
      <c r="I28" t="s">
        <v>150</v>
      </c>
      <c r="J28" t="s">
        <v>343</v>
      </c>
      <c r="K28" s="77">
        <v>4.83</v>
      </c>
      <c r="L28" t="s">
        <v>102</v>
      </c>
      <c r="M28" s="78">
        <v>3.85E-2</v>
      </c>
      <c r="N28" s="78">
        <v>2.0500000000000001E-2</v>
      </c>
      <c r="O28" s="77">
        <v>28037904.870000001</v>
      </c>
      <c r="P28" s="77">
        <v>119.26</v>
      </c>
      <c r="Q28" s="77">
        <v>0</v>
      </c>
      <c r="R28" s="77">
        <v>33438.005347961996</v>
      </c>
      <c r="S28" s="78">
        <v>1.0699999999999999E-2</v>
      </c>
      <c r="T28" s="78">
        <v>6.2399999999999997E-2</v>
      </c>
      <c r="U28" s="78">
        <v>1.06E-2</v>
      </c>
    </row>
    <row r="29" spans="2:21">
      <c r="B29" t="s">
        <v>344</v>
      </c>
      <c r="C29" t="s">
        <v>345</v>
      </c>
      <c r="D29" t="s">
        <v>100</v>
      </c>
      <c r="E29" t="s">
        <v>123</v>
      </c>
      <c r="F29" t="s">
        <v>337</v>
      </c>
      <c r="G29" t="s">
        <v>338</v>
      </c>
      <c r="H29" t="s">
        <v>339</v>
      </c>
      <c r="I29" t="s">
        <v>150</v>
      </c>
      <c r="J29" t="s">
        <v>346</v>
      </c>
      <c r="K29" s="77">
        <v>12.25</v>
      </c>
      <c r="L29" t="s">
        <v>102</v>
      </c>
      <c r="M29" s="78">
        <v>1.2500000000000001E-2</v>
      </c>
      <c r="N29" s="78">
        <v>2.4299999999999999E-2</v>
      </c>
      <c r="O29" s="77">
        <v>8000000</v>
      </c>
      <c r="P29" s="77">
        <v>92.8</v>
      </c>
      <c r="Q29" s="77">
        <v>0</v>
      </c>
      <c r="R29" s="77">
        <v>7424</v>
      </c>
      <c r="S29" s="78">
        <v>1.9E-3</v>
      </c>
      <c r="T29" s="78">
        <v>1.3899999999999999E-2</v>
      </c>
      <c r="U29" s="78">
        <v>2.3999999999999998E-3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326</v>
      </c>
      <c r="H30" t="s">
        <v>350</v>
      </c>
      <c r="I30" t="s">
        <v>211</v>
      </c>
      <c r="J30" t="s">
        <v>351</v>
      </c>
      <c r="K30" s="77">
        <v>8.44</v>
      </c>
      <c r="L30" t="s">
        <v>102</v>
      </c>
      <c r="M30" s="78">
        <v>8.9999999999999993E-3</v>
      </c>
      <c r="N30" s="78">
        <v>2.69E-2</v>
      </c>
      <c r="O30" s="77">
        <v>21600000</v>
      </c>
      <c r="P30" s="77">
        <v>91.48</v>
      </c>
      <c r="Q30" s="77">
        <v>103.23905999999999</v>
      </c>
      <c r="R30" s="77">
        <v>19862.91906</v>
      </c>
      <c r="S30" s="78">
        <v>1.1299999999999999E-2</v>
      </c>
      <c r="T30" s="78">
        <v>3.7100000000000001E-2</v>
      </c>
      <c r="U30" s="78">
        <v>6.3E-3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349</v>
      </c>
      <c r="G31" t="s">
        <v>326</v>
      </c>
      <c r="H31" t="s">
        <v>339</v>
      </c>
      <c r="I31" t="s">
        <v>150</v>
      </c>
      <c r="J31" t="s">
        <v>354</v>
      </c>
      <c r="K31" s="77">
        <v>3.76</v>
      </c>
      <c r="L31" t="s">
        <v>102</v>
      </c>
      <c r="M31" s="78">
        <v>1.77E-2</v>
      </c>
      <c r="N31" s="78">
        <v>2.2200000000000001E-2</v>
      </c>
      <c r="O31" s="77">
        <v>21275000</v>
      </c>
      <c r="P31" s="77">
        <v>106.04</v>
      </c>
      <c r="Q31" s="77">
        <v>202.988</v>
      </c>
      <c r="R31" s="77">
        <v>22762.998</v>
      </c>
      <c r="S31" s="78">
        <v>7.1000000000000004E-3</v>
      </c>
      <c r="T31" s="78">
        <v>4.2500000000000003E-2</v>
      </c>
      <c r="U31" s="78">
        <v>7.1999999999999998E-3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349</v>
      </c>
      <c r="G32" t="s">
        <v>326</v>
      </c>
      <c r="H32" t="s">
        <v>350</v>
      </c>
      <c r="I32" t="s">
        <v>211</v>
      </c>
      <c r="J32" t="s">
        <v>351</v>
      </c>
      <c r="K32" s="77">
        <v>11.89</v>
      </c>
      <c r="L32" t="s">
        <v>102</v>
      </c>
      <c r="M32" s="78">
        <v>1.6899999999999998E-2</v>
      </c>
      <c r="N32" s="78">
        <v>2.8899999999999999E-2</v>
      </c>
      <c r="O32" s="77">
        <v>9500000</v>
      </c>
      <c r="P32" s="77">
        <v>92.36</v>
      </c>
      <c r="Q32" s="77">
        <v>85.262500000000003</v>
      </c>
      <c r="R32" s="77">
        <v>8859.4624999999996</v>
      </c>
      <c r="S32" s="78">
        <v>3.5000000000000001E-3</v>
      </c>
      <c r="T32" s="78">
        <v>1.6500000000000001E-2</v>
      </c>
      <c r="U32" s="78">
        <v>2.8E-3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359</v>
      </c>
      <c r="G33" t="s">
        <v>326</v>
      </c>
      <c r="H33" t="s">
        <v>360</v>
      </c>
      <c r="I33" t="s">
        <v>150</v>
      </c>
      <c r="J33" t="s">
        <v>361</v>
      </c>
      <c r="K33" s="77">
        <v>5</v>
      </c>
      <c r="L33" t="s">
        <v>102</v>
      </c>
      <c r="M33" s="78">
        <v>1.14E-2</v>
      </c>
      <c r="N33" s="78">
        <v>2.4400000000000002E-2</v>
      </c>
      <c r="O33" s="77">
        <v>4240000</v>
      </c>
      <c r="P33" s="77">
        <v>99.9</v>
      </c>
      <c r="Q33" s="77">
        <v>0</v>
      </c>
      <c r="R33" s="77">
        <v>4235.76</v>
      </c>
      <c r="S33" s="78">
        <v>1.8E-3</v>
      </c>
      <c r="T33" s="78">
        <v>7.9000000000000008E-3</v>
      </c>
      <c r="U33" s="78">
        <v>1.2999999999999999E-3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326</v>
      </c>
      <c r="H34" t="s">
        <v>360</v>
      </c>
      <c r="I34" t="s">
        <v>150</v>
      </c>
      <c r="J34" t="s">
        <v>365</v>
      </c>
      <c r="K34" s="77">
        <v>6.87</v>
      </c>
      <c r="L34" t="s">
        <v>102</v>
      </c>
      <c r="M34" s="78">
        <v>5.8999999999999999E-3</v>
      </c>
      <c r="N34" s="78">
        <v>2.8400000000000002E-2</v>
      </c>
      <c r="O34" s="77">
        <v>4652000</v>
      </c>
      <c r="P34" s="77">
        <v>89.83</v>
      </c>
      <c r="Q34" s="77">
        <v>14.37753</v>
      </c>
      <c r="R34" s="77">
        <v>4193.2691299999997</v>
      </c>
      <c r="S34" s="78">
        <v>4.1999999999999997E-3</v>
      </c>
      <c r="T34" s="78">
        <v>7.7999999999999996E-3</v>
      </c>
      <c r="U34" s="78">
        <v>1.2999999999999999E-3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368</v>
      </c>
      <c r="G35" t="s">
        <v>326</v>
      </c>
      <c r="H35" t="s">
        <v>369</v>
      </c>
      <c r="I35" t="s">
        <v>211</v>
      </c>
      <c r="J35" t="s">
        <v>370</v>
      </c>
      <c r="K35" s="77">
        <v>0.76</v>
      </c>
      <c r="L35" t="s">
        <v>102</v>
      </c>
      <c r="M35" s="78">
        <v>4.9000000000000002E-2</v>
      </c>
      <c r="N35" s="78">
        <v>1.3299999999999999E-2</v>
      </c>
      <c r="O35" s="77">
        <v>858215.15</v>
      </c>
      <c r="P35" s="77">
        <v>115.39</v>
      </c>
      <c r="Q35" s="77">
        <v>0</v>
      </c>
      <c r="R35" s="77">
        <v>990.29446158500002</v>
      </c>
      <c r="S35" s="78">
        <v>6.4999999999999997E-3</v>
      </c>
      <c r="T35" s="78">
        <v>1.8E-3</v>
      </c>
      <c r="U35" s="78">
        <v>2.9999999999999997E-4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368</v>
      </c>
      <c r="G36" t="s">
        <v>326</v>
      </c>
      <c r="H36" t="s">
        <v>369</v>
      </c>
      <c r="I36" t="s">
        <v>211</v>
      </c>
      <c r="J36" t="s">
        <v>373</v>
      </c>
      <c r="K36" s="77">
        <v>3.86</v>
      </c>
      <c r="L36" t="s">
        <v>102</v>
      </c>
      <c r="M36" s="78">
        <v>2.35E-2</v>
      </c>
      <c r="N36" s="78">
        <v>2.18E-2</v>
      </c>
      <c r="O36" s="77">
        <v>18086630.52</v>
      </c>
      <c r="P36" s="77">
        <v>110.48</v>
      </c>
      <c r="Q36" s="77">
        <v>0</v>
      </c>
      <c r="R36" s="77">
        <v>19982.109398495999</v>
      </c>
      <c r="S36" s="78">
        <v>2.4400000000000002E-2</v>
      </c>
      <c r="T36" s="78">
        <v>3.73E-2</v>
      </c>
      <c r="U36" s="78">
        <v>6.3E-3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368</v>
      </c>
      <c r="G37" t="s">
        <v>326</v>
      </c>
      <c r="H37" t="s">
        <v>369</v>
      </c>
      <c r="I37" t="s">
        <v>211</v>
      </c>
      <c r="J37" t="s">
        <v>376</v>
      </c>
      <c r="K37" s="77">
        <v>0.41</v>
      </c>
      <c r="L37" t="s">
        <v>102</v>
      </c>
      <c r="M37" s="78">
        <v>5.8500000000000003E-2</v>
      </c>
      <c r="N37" s="78">
        <v>1.41E-2</v>
      </c>
      <c r="O37" s="77">
        <v>408951.12</v>
      </c>
      <c r="P37" s="77">
        <v>119.5</v>
      </c>
      <c r="Q37" s="77">
        <v>0</v>
      </c>
      <c r="R37" s="77">
        <v>488.6965884</v>
      </c>
      <c r="S37" s="78">
        <v>3.3999999999999998E-3</v>
      </c>
      <c r="T37" s="78">
        <v>8.9999999999999998E-4</v>
      </c>
      <c r="U37" s="78">
        <v>2.0000000000000001E-4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379</v>
      </c>
      <c r="G38" t="s">
        <v>326</v>
      </c>
      <c r="H38" t="s">
        <v>380</v>
      </c>
      <c r="I38" t="s">
        <v>150</v>
      </c>
      <c r="J38" t="s">
        <v>381</v>
      </c>
      <c r="K38" s="77">
        <v>0.15</v>
      </c>
      <c r="L38" t="s">
        <v>102</v>
      </c>
      <c r="M38" s="78">
        <v>4.4499999999999998E-2</v>
      </c>
      <c r="N38" s="78">
        <v>1.9400000000000001E-2</v>
      </c>
      <c r="O38" s="77">
        <v>1430693.05</v>
      </c>
      <c r="P38" s="77">
        <v>115.95</v>
      </c>
      <c r="Q38" s="77">
        <v>0</v>
      </c>
      <c r="R38" s="77">
        <v>1658.8885914750001</v>
      </c>
      <c r="S38" s="78">
        <v>6.8999999999999999E-3</v>
      </c>
      <c r="T38" s="78">
        <v>3.0999999999999999E-3</v>
      </c>
      <c r="U38" s="78">
        <v>5.0000000000000001E-4</v>
      </c>
    </row>
    <row r="39" spans="2:21">
      <c r="B39" s="79" t="s">
        <v>239</v>
      </c>
      <c r="C39" s="16"/>
      <c r="D39" s="16"/>
      <c r="E39" s="16"/>
      <c r="F39" s="16"/>
      <c r="K39" s="81">
        <v>5.05</v>
      </c>
      <c r="N39" s="80">
        <v>4.6399999999999997E-2</v>
      </c>
      <c r="O39" s="81">
        <v>48485349.020000003</v>
      </c>
      <c r="Q39" s="81">
        <v>275.79948999999999</v>
      </c>
      <c r="R39" s="81">
        <v>44579.14267247</v>
      </c>
      <c r="T39" s="80">
        <v>8.3199999999999996E-2</v>
      </c>
      <c r="U39" s="80">
        <v>1.4200000000000001E-2</v>
      </c>
    </row>
    <row r="40" spans="2:21">
      <c r="B40" t="s">
        <v>382</v>
      </c>
      <c r="C40" t="s">
        <v>383</v>
      </c>
      <c r="D40" t="s">
        <v>100</v>
      </c>
      <c r="E40" t="s">
        <v>123</v>
      </c>
      <c r="F40" t="s">
        <v>299</v>
      </c>
      <c r="G40" t="s">
        <v>291</v>
      </c>
      <c r="H40" t="s">
        <v>292</v>
      </c>
      <c r="I40" t="s">
        <v>150</v>
      </c>
      <c r="J40" t="s">
        <v>384</v>
      </c>
      <c r="K40" s="77">
        <v>4.09</v>
      </c>
      <c r="L40" t="s">
        <v>102</v>
      </c>
      <c r="M40" s="78">
        <v>2.6800000000000001E-2</v>
      </c>
      <c r="N40" s="78">
        <v>4.2000000000000003E-2</v>
      </c>
      <c r="O40" s="77">
        <v>14317089.4</v>
      </c>
      <c r="P40" s="77">
        <v>94.29</v>
      </c>
      <c r="Q40" s="77">
        <v>0</v>
      </c>
      <c r="R40" s="77">
        <v>13499.583595259999</v>
      </c>
      <c r="S40" s="78">
        <v>5.4999999999999997E-3</v>
      </c>
      <c r="T40" s="78">
        <v>2.52E-2</v>
      </c>
      <c r="U40" s="78">
        <v>4.3E-3</v>
      </c>
    </row>
    <row r="41" spans="2:21">
      <c r="B41" t="s">
        <v>385</v>
      </c>
      <c r="C41" t="s">
        <v>386</v>
      </c>
      <c r="D41" t="s">
        <v>100</v>
      </c>
      <c r="E41" t="s">
        <v>123</v>
      </c>
      <c r="F41" t="s">
        <v>364</v>
      </c>
      <c r="G41" t="s">
        <v>326</v>
      </c>
      <c r="H41" t="s">
        <v>369</v>
      </c>
      <c r="I41" t="s">
        <v>211</v>
      </c>
      <c r="J41" t="s">
        <v>373</v>
      </c>
      <c r="K41" s="77">
        <v>6.24</v>
      </c>
      <c r="L41" t="s">
        <v>102</v>
      </c>
      <c r="M41" s="78">
        <v>2.5499999999999998E-2</v>
      </c>
      <c r="N41" s="78">
        <v>5.0099999999999999E-2</v>
      </c>
      <c r="O41" s="77">
        <v>21631332.82</v>
      </c>
      <c r="P41" s="77">
        <v>86.05</v>
      </c>
      <c r="Q41" s="77">
        <v>275.79948999999999</v>
      </c>
      <c r="R41" s="77">
        <v>18889.561381610001</v>
      </c>
      <c r="S41" s="78">
        <v>1.5299999999999999E-2</v>
      </c>
      <c r="T41" s="78">
        <v>3.5200000000000002E-2</v>
      </c>
      <c r="U41" s="78">
        <v>6.0000000000000001E-3</v>
      </c>
    </row>
    <row r="42" spans="2:21">
      <c r="B42" t="s">
        <v>387</v>
      </c>
      <c r="C42" t="s">
        <v>388</v>
      </c>
      <c r="D42" t="s">
        <v>100</v>
      </c>
      <c r="E42" t="s">
        <v>123</v>
      </c>
      <c r="F42" t="s">
        <v>389</v>
      </c>
      <c r="G42" t="s">
        <v>390</v>
      </c>
      <c r="H42" t="s">
        <v>369</v>
      </c>
      <c r="I42" t="s">
        <v>211</v>
      </c>
      <c r="J42" t="s">
        <v>391</v>
      </c>
      <c r="K42" s="77">
        <v>4.5</v>
      </c>
      <c r="L42" t="s">
        <v>102</v>
      </c>
      <c r="M42" s="78">
        <v>3.5200000000000002E-2</v>
      </c>
      <c r="N42" s="78">
        <v>4.5199999999999997E-2</v>
      </c>
      <c r="O42" s="77">
        <v>11354880</v>
      </c>
      <c r="P42" s="77">
        <v>97.08</v>
      </c>
      <c r="Q42" s="77">
        <v>0</v>
      </c>
      <c r="R42" s="77">
        <v>11023.317504000001</v>
      </c>
      <c r="S42" s="78">
        <v>1.38E-2</v>
      </c>
      <c r="T42" s="78">
        <v>2.06E-2</v>
      </c>
      <c r="U42" s="78">
        <v>3.5000000000000001E-3</v>
      </c>
    </row>
    <row r="43" spans="2:21">
      <c r="B43" t="s">
        <v>392</v>
      </c>
      <c r="C43" t="s">
        <v>393</v>
      </c>
      <c r="D43" t="s">
        <v>100</v>
      </c>
      <c r="E43" t="s">
        <v>123</v>
      </c>
      <c r="F43" t="s">
        <v>394</v>
      </c>
      <c r="G43" t="s">
        <v>132</v>
      </c>
      <c r="H43" t="s">
        <v>222</v>
      </c>
      <c r="I43" t="s">
        <v>395</v>
      </c>
      <c r="J43" t="s">
        <v>396</v>
      </c>
      <c r="K43" s="77">
        <v>1.86</v>
      </c>
      <c r="L43" t="s">
        <v>102</v>
      </c>
      <c r="M43" s="78">
        <v>3.85E-2</v>
      </c>
      <c r="N43" s="78">
        <v>4.8000000000000001E-2</v>
      </c>
      <c r="O43" s="77">
        <v>1182046.8</v>
      </c>
      <c r="P43" s="77">
        <v>98.7</v>
      </c>
      <c r="Q43" s="77">
        <v>0</v>
      </c>
      <c r="R43" s="77">
        <v>1166.6801915999999</v>
      </c>
      <c r="S43" s="78">
        <v>2.3999999999999998E-3</v>
      </c>
      <c r="T43" s="78">
        <v>2.2000000000000001E-3</v>
      </c>
      <c r="U43" s="78">
        <v>4.0000000000000002E-4</v>
      </c>
    </row>
    <row r="44" spans="2:21">
      <c r="B44" s="79" t="s">
        <v>285</v>
      </c>
      <c r="C44" s="16"/>
      <c r="D44" s="16"/>
      <c r="E44" s="16"/>
      <c r="F44" s="16"/>
      <c r="K44" s="81">
        <v>3.8</v>
      </c>
      <c r="N44" s="80">
        <v>0.1019</v>
      </c>
      <c r="O44" s="81">
        <v>18121805.350000001</v>
      </c>
      <c r="Q44" s="81">
        <v>0</v>
      </c>
      <c r="R44" s="81">
        <v>14868.365679696</v>
      </c>
      <c r="T44" s="80">
        <v>2.7699999999999999E-2</v>
      </c>
      <c r="U44" s="80">
        <v>4.7000000000000002E-3</v>
      </c>
    </row>
    <row r="45" spans="2:21">
      <c r="B45" t="s">
        <v>397</v>
      </c>
      <c r="C45" t="s">
        <v>398</v>
      </c>
      <c r="D45" t="s">
        <v>100</v>
      </c>
      <c r="E45" t="s">
        <v>123</v>
      </c>
      <c r="F45" t="s">
        <v>399</v>
      </c>
      <c r="G45" t="s">
        <v>400</v>
      </c>
      <c r="H45" t="s">
        <v>380</v>
      </c>
      <c r="I45" t="s">
        <v>150</v>
      </c>
      <c r="J45" t="s">
        <v>401</v>
      </c>
      <c r="K45" s="77">
        <v>3.82</v>
      </c>
      <c r="L45" t="s">
        <v>102</v>
      </c>
      <c r="M45" s="78">
        <v>4.2999999999999997E-2</v>
      </c>
      <c r="N45" s="78">
        <v>0.1133</v>
      </c>
      <c r="O45" s="77">
        <v>11806621.74</v>
      </c>
      <c r="P45" s="77">
        <v>78.209999999999994</v>
      </c>
      <c r="Q45" s="77">
        <v>0</v>
      </c>
      <c r="R45" s="77">
        <v>9233.9588628540005</v>
      </c>
      <c r="S45" s="78">
        <v>9.4999999999999998E-3</v>
      </c>
      <c r="T45" s="78">
        <v>1.72E-2</v>
      </c>
      <c r="U45" s="78">
        <v>2.8999999999999998E-3</v>
      </c>
    </row>
    <row r="46" spans="2:21">
      <c r="B46" t="s">
        <v>402</v>
      </c>
      <c r="C46" t="s">
        <v>403</v>
      </c>
      <c r="D46" t="s">
        <v>100</v>
      </c>
      <c r="E46" t="s">
        <v>123</v>
      </c>
      <c r="F46" t="s">
        <v>404</v>
      </c>
      <c r="G46" t="s">
        <v>405</v>
      </c>
      <c r="H46" t="s">
        <v>406</v>
      </c>
      <c r="I46" t="s">
        <v>150</v>
      </c>
      <c r="J46" t="s">
        <v>407</v>
      </c>
      <c r="K46" s="77">
        <v>3.76</v>
      </c>
      <c r="L46" t="s">
        <v>102</v>
      </c>
      <c r="M46" s="78">
        <v>4.6899999999999997E-2</v>
      </c>
      <c r="N46" s="78">
        <v>8.3299999999999999E-2</v>
      </c>
      <c r="O46" s="77">
        <v>6315183.6100000003</v>
      </c>
      <c r="P46" s="77">
        <v>89.22</v>
      </c>
      <c r="Q46" s="77">
        <v>0</v>
      </c>
      <c r="R46" s="77">
        <v>5634.4068168419999</v>
      </c>
      <c r="S46" s="78">
        <v>4.0000000000000001E-3</v>
      </c>
      <c r="T46" s="78">
        <v>1.0500000000000001E-2</v>
      </c>
      <c r="U46" s="78">
        <v>1.8E-3</v>
      </c>
    </row>
    <row r="47" spans="2:21">
      <c r="B47" s="79" t="s">
        <v>408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222</v>
      </c>
      <c r="C48" t="s">
        <v>222</v>
      </c>
      <c r="D48" s="16"/>
      <c r="E48" s="16"/>
      <c r="F48" s="16"/>
      <c r="G48" t="s">
        <v>222</v>
      </c>
      <c r="H48" t="s">
        <v>222</v>
      </c>
      <c r="K48" s="77">
        <v>0</v>
      </c>
      <c r="L48" t="s">
        <v>222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227</v>
      </c>
      <c r="C49" s="16"/>
      <c r="D49" s="16"/>
      <c r="E49" s="16"/>
      <c r="F49" s="16"/>
      <c r="K49" s="81">
        <v>5.14</v>
      </c>
      <c r="N49" s="80">
        <v>0.15479999999999999</v>
      </c>
      <c r="O49" s="81">
        <v>27843371.780000001</v>
      </c>
      <c r="Q49" s="81">
        <v>0</v>
      </c>
      <c r="R49" s="81">
        <v>77137.97470538599</v>
      </c>
      <c r="T49" s="80">
        <v>0.1439</v>
      </c>
      <c r="U49" s="80">
        <v>2.4500000000000001E-2</v>
      </c>
    </row>
    <row r="50" spans="2:21">
      <c r="B50" s="79" t="s">
        <v>286</v>
      </c>
      <c r="C50" s="16"/>
      <c r="D50" s="16"/>
      <c r="E50" s="16"/>
      <c r="F50" s="16"/>
      <c r="K50" s="81">
        <v>12.57</v>
      </c>
      <c r="N50" s="80">
        <v>7.9399999999999998E-2</v>
      </c>
      <c r="O50" s="81">
        <v>7650000</v>
      </c>
      <c r="Q50" s="81">
        <v>0</v>
      </c>
      <c r="R50" s="81">
        <v>16510.415168250001</v>
      </c>
      <c r="T50" s="80">
        <v>3.0800000000000001E-2</v>
      </c>
      <c r="U50" s="80">
        <v>5.1999999999999998E-3</v>
      </c>
    </row>
    <row r="51" spans="2:21">
      <c r="B51" t="s">
        <v>409</v>
      </c>
      <c r="C51" t="s">
        <v>410</v>
      </c>
      <c r="D51" t="s">
        <v>411</v>
      </c>
      <c r="E51" t="s">
        <v>412</v>
      </c>
      <c r="F51" t="s">
        <v>413</v>
      </c>
      <c r="G51" t="s">
        <v>414</v>
      </c>
      <c r="H51" t="s">
        <v>415</v>
      </c>
      <c r="I51" t="s">
        <v>416</v>
      </c>
      <c r="J51" t="s">
        <v>417</v>
      </c>
      <c r="K51" s="77">
        <v>12.57</v>
      </c>
      <c r="L51" t="s">
        <v>106</v>
      </c>
      <c r="M51" s="78">
        <v>4.1000000000000002E-2</v>
      </c>
      <c r="N51" s="78">
        <v>7.9399999999999998E-2</v>
      </c>
      <c r="O51" s="77">
        <v>7650000</v>
      </c>
      <c r="P51" s="77">
        <v>61.330611111111111</v>
      </c>
      <c r="Q51" s="77">
        <v>0</v>
      </c>
      <c r="R51" s="77">
        <v>16510.415168250001</v>
      </c>
      <c r="S51" s="78">
        <v>3.8E-3</v>
      </c>
      <c r="T51" s="78">
        <v>3.0800000000000001E-2</v>
      </c>
      <c r="U51" s="78">
        <v>5.1999999999999998E-3</v>
      </c>
    </row>
    <row r="52" spans="2:21">
      <c r="B52" s="79" t="s">
        <v>287</v>
      </c>
      <c r="C52" s="16"/>
      <c r="D52" s="16"/>
      <c r="E52" s="16"/>
      <c r="F52" s="16"/>
      <c r="K52" s="81">
        <v>3.12</v>
      </c>
      <c r="N52" s="80">
        <v>0.17530000000000001</v>
      </c>
      <c r="O52" s="81">
        <v>20193371.780000001</v>
      </c>
      <c r="Q52" s="81">
        <v>0</v>
      </c>
      <c r="R52" s="81">
        <v>60627.559537135989</v>
      </c>
      <c r="T52" s="80">
        <v>0.11310000000000001</v>
      </c>
      <c r="U52" s="80">
        <v>1.9300000000000001E-2</v>
      </c>
    </row>
    <row r="53" spans="2:21">
      <c r="B53" t="s">
        <v>418</v>
      </c>
      <c r="C53" t="s">
        <v>419</v>
      </c>
      <c r="D53" t="s">
        <v>420</v>
      </c>
      <c r="E53" t="s">
        <v>412</v>
      </c>
      <c r="F53" t="s">
        <v>421</v>
      </c>
      <c r="G53" t="s">
        <v>422</v>
      </c>
      <c r="H53" t="s">
        <v>423</v>
      </c>
      <c r="I53" t="s">
        <v>416</v>
      </c>
      <c r="J53" t="s">
        <v>424</v>
      </c>
      <c r="K53" s="77">
        <v>5.63</v>
      </c>
      <c r="L53" t="s">
        <v>110</v>
      </c>
      <c r="M53" s="78">
        <v>1.7500000000000002E-2</v>
      </c>
      <c r="N53" s="78">
        <v>4.4200000000000003E-2</v>
      </c>
      <c r="O53" s="77">
        <v>1400000</v>
      </c>
      <c r="P53" s="77">
        <v>87.693388885714285</v>
      </c>
      <c r="Q53" s="77">
        <v>0</v>
      </c>
      <c r="R53" s="77">
        <v>4607.5860388332003</v>
      </c>
      <c r="S53" s="78">
        <v>2.3E-3</v>
      </c>
      <c r="T53" s="78">
        <v>8.6E-3</v>
      </c>
      <c r="U53" s="78">
        <v>1.5E-3</v>
      </c>
    </row>
    <row r="54" spans="2:21">
      <c r="B54" t="s">
        <v>425</v>
      </c>
      <c r="C54" t="s">
        <v>426</v>
      </c>
      <c r="D54" t="s">
        <v>411</v>
      </c>
      <c r="E54" t="s">
        <v>412</v>
      </c>
      <c r="F54" t="s">
        <v>427</v>
      </c>
      <c r="G54" t="s">
        <v>422</v>
      </c>
      <c r="H54" t="s">
        <v>428</v>
      </c>
      <c r="I54" t="s">
        <v>278</v>
      </c>
      <c r="J54" t="s">
        <v>424</v>
      </c>
      <c r="K54" s="77">
        <v>1.47</v>
      </c>
      <c r="L54" t="s">
        <v>106</v>
      </c>
      <c r="M54" s="78">
        <v>4.6300000000000001E-2</v>
      </c>
      <c r="N54" s="78">
        <v>6.83E-2</v>
      </c>
      <c r="O54" s="77">
        <v>1675000</v>
      </c>
      <c r="P54" s="77">
        <v>99.113791665671641</v>
      </c>
      <c r="Q54" s="77">
        <v>0</v>
      </c>
      <c r="R54" s="77">
        <v>5842.0890005975998</v>
      </c>
      <c r="S54" s="78">
        <v>4.1999999999999997E-3</v>
      </c>
      <c r="T54" s="78">
        <v>1.09E-2</v>
      </c>
      <c r="U54" s="78">
        <v>1.9E-3</v>
      </c>
    </row>
    <row r="55" spans="2:21">
      <c r="B55" t="s">
        <v>429</v>
      </c>
      <c r="C55" t="s">
        <v>430</v>
      </c>
      <c r="D55" t="s">
        <v>123</v>
      </c>
      <c r="E55" t="s">
        <v>412</v>
      </c>
      <c r="F55" t="s">
        <v>431</v>
      </c>
      <c r="G55" t="s">
        <v>422</v>
      </c>
      <c r="H55" t="s">
        <v>428</v>
      </c>
      <c r="I55" t="s">
        <v>278</v>
      </c>
      <c r="J55" t="s">
        <v>432</v>
      </c>
      <c r="K55" s="77">
        <v>2.02</v>
      </c>
      <c r="L55" t="s">
        <v>106</v>
      </c>
      <c r="M55" s="78">
        <v>3.7499999999999999E-2</v>
      </c>
      <c r="N55" s="78">
        <v>5.6599999999999998E-2</v>
      </c>
      <c r="O55" s="77">
        <v>1315000</v>
      </c>
      <c r="P55" s="77">
        <v>97.839333330798482</v>
      </c>
      <c r="Q55" s="77">
        <v>0</v>
      </c>
      <c r="R55" s="77">
        <v>4527.5004739827</v>
      </c>
      <c r="S55" s="78">
        <v>3.7000000000000002E-3</v>
      </c>
      <c r="T55" s="78">
        <v>8.3999999999999995E-3</v>
      </c>
      <c r="U55" s="78">
        <v>1.4E-3</v>
      </c>
    </row>
    <row r="56" spans="2:21">
      <c r="B56" t="s">
        <v>433</v>
      </c>
      <c r="C56" t="s">
        <v>434</v>
      </c>
      <c r="D56" t="s">
        <v>123</v>
      </c>
      <c r="E56" t="s">
        <v>412</v>
      </c>
      <c r="F56" t="s">
        <v>435</v>
      </c>
      <c r="G56" t="s">
        <v>422</v>
      </c>
      <c r="H56" t="s">
        <v>436</v>
      </c>
      <c r="I56" t="s">
        <v>416</v>
      </c>
      <c r="J56" t="s">
        <v>437</v>
      </c>
      <c r="K56" s="77">
        <v>2.42</v>
      </c>
      <c r="L56" t="s">
        <v>106</v>
      </c>
      <c r="M56" s="78">
        <v>3.2500000000000001E-2</v>
      </c>
      <c r="N56" s="78">
        <v>6.7400000000000002E-2</v>
      </c>
      <c r="O56" s="77">
        <v>1250000</v>
      </c>
      <c r="P56" s="77">
        <v>93.719583335999999</v>
      </c>
      <c r="Q56" s="77">
        <v>0</v>
      </c>
      <c r="R56" s="77">
        <v>4122.4901719923</v>
      </c>
      <c r="S56" s="78">
        <v>1E-3</v>
      </c>
      <c r="T56" s="78">
        <v>7.7000000000000002E-3</v>
      </c>
      <c r="U56" s="78">
        <v>1.2999999999999999E-3</v>
      </c>
    </row>
    <row r="57" spans="2:21">
      <c r="B57" t="s">
        <v>438</v>
      </c>
      <c r="C57" t="s">
        <v>439</v>
      </c>
      <c r="D57" t="s">
        <v>123</v>
      </c>
      <c r="E57" t="s">
        <v>412</v>
      </c>
      <c r="F57" t="s">
        <v>427</v>
      </c>
      <c r="G57" t="s">
        <v>422</v>
      </c>
      <c r="H57" t="s">
        <v>428</v>
      </c>
      <c r="I57" t="s">
        <v>278</v>
      </c>
      <c r="J57" t="s">
        <v>417</v>
      </c>
      <c r="K57" s="77">
        <v>1.91</v>
      </c>
      <c r="L57" t="s">
        <v>106</v>
      </c>
      <c r="M57" s="78">
        <v>4.1300000000000003E-2</v>
      </c>
      <c r="N57" s="78">
        <v>7.1900000000000006E-2</v>
      </c>
      <c r="O57" s="77">
        <v>675000</v>
      </c>
      <c r="P57" s="77">
        <v>96.292291674074079</v>
      </c>
      <c r="Q57" s="77">
        <v>0</v>
      </c>
      <c r="R57" s="77">
        <v>2287.2548772072</v>
      </c>
      <c r="S57" s="78">
        <v>1.4E-3</v>
      </c>
      <c r="T57" s="78">
        <v>4.3E-3</v>
      </c>
      <c r="U57" s="78">
        <v>6.9999999999999999E-4</v>
      </c>
    </row>
    <row r="58" spans="2:21">
      <c r="B58" t="s">
        <v>440</v>
      </c>
      <c r="C58" t="s">
        <v>441</v>
      </c>
      <c r="D58" t="s">
        <v>442</v>
      </c>
      <c r="E58" t="s">
        <v>412</v>
      </c>
      <c r="F58" t="s">
        <v>443</v>
      </c>
      <c r="G58" t="s">
        <v>444</v>
      </c>
      <c r="H58" t="s">
        <v>436</v>
      </c>
      <c r="I58" t="s">
        <v>416</v>
      </c>
      <c r="J58" t="s">
        <v>445</v>
      </c>
      <c r="K58" s="77">
        <v>0.81</v>
      </c>
      <c r="L58" t="s">
        <v>110</v>
      </c>
      <c r="M58" s="78">
        <v>2.5000000000000001E-2</v>
      </c>
      <c r="N58" s="78">
        <v>1.8744000000000001</v>
      </c>
      <c r="O58" s="77">
        <v>1600000</v>
      </c>
      <c r="P58" s="77">
        <v>43.411054793749997</v>
      </c>
      <c r="Q58" s="77">
        <v>0</v>
      </c>
      <c r="R58" s="77">
        <v>2606.7470182551001</v>
      </c>
      <c r="S58" s="78">
        <v>4.5999999999999999E-3</v>
      </c>
      <c r="T58" s="78">
        <v>4.8999999999999998E-3</v>
      </c>
      <c r="U58" s="78">
        <v>8.0000000000000004E-4</v>
      </c>
    </row>
    <row r="59" spans="2:21">
      <c r="B59" t="s">
        <v>446</v>
      </c>
      <c r="C59" t="s">
        <v>447</v>
      </c>
      <c r="D59" t="s">
        <v>123</v>
      </c>
      <c r="E59" t="s">
        <v>412</v>
      </c>
      <c r="F59" t="s">
        <v>448</v>
      </c>
      <c r="G59" t="s">
        <v>422</v>
      </c>
      <c r="H59" t="s">
        <v>436</v>
      </c>
      <c r="I59" t="s">
        <v>416</v>
      </c>
      <c r="J59" t="s">
        <v>417</v>
      </c>
      <c r="K59" s="77">
        <v>2.42</v>
      </c>
      <c r="L59" t="s">
        <v>106</v>
      </c>
      <c r="M59" s="78">
        <v>3.7499999999999999E-2</v>
      </c>
      <c r="N59" s="78">
        <v>7.2099999999999997E-2</v>
      </c>
      <c r="O59" s="77">
        <v>1700000</v>
      </c>
      <c r="P59" s="77">
        <v>93.962833335294121</v>
      </c>
      <c r="Q59" s="77">
        <v>0</v>
      </c>
      <c r="R59" s="77">
        <v>5621.1385786172996</v>
      </c>
      <c r="S59" s="78">
        <v>3.3999999999999998E-3</v>
      </c>
      <c r="T59" s="78">
        <v>1.0500000000000001E-2</v>
      </c>
      <c r="U59" s="78">
        <v>1.8E-3</v>
      </c>
    </row>
    <row r="60" spans="2:21">
      <c r="B60" t="s">
        <v>449</v>
      </c>
      <c r="C60" t="s">
        <v>450</v>
      </c>
      <c r="D60" t="s">
        <v>123</v>
      </c>
      <c r="E60" t="s">
        <v>412</v>
      </c>
      <c r="F60" t="s">
        <v>451</v>
      </c>
      <c r="G60" t="s">
        <v>452</v>
      </c>
      <c r="H60" t="s">
        <v>453</v>
      </c>
      <c r="I60" t="s">
        <v>278</v>
      </c>
      <c r="J60" t="s">
        <v>454</v>
      </c>
      <c r="K60" s="77">
        <v>1.89</v>
      </c>
      <c r="L60" t="s">
        <v>106</v>
      </c>
      <c r="M60" s="78">
        <v>5.5E-2</v>
      </c>
      <c r="N60" s="78">
        <v>0.33589999999999998</v>
      </c>
      <c r="O60" s="77">
        <v>2500000</v>
      </c>
      <c r="P60" s="77">
        <v>61.883377776000003</v>
      </c>
      <c r="Q60" s="77">
        <v>0</v>
      </c>
      <c r="R60" s="77">
        <v>5444.1901598435998</v>
      </c>
      <c r="S60" s="78">
        <v>8.8000000000000005E-3</v>
      </c>
      <c r="T60" s="78">
        <v>1.0200000000000001E-2</v>
      </c>
      <c r="U60" s="78">
        <v>1.6999999999999999E-3</v>
      </c>
    </row>
    <row r="61" spans="2:21">
      <c r="B61" t="s">
        <v>455</v>
      </c>
      <c r="C61" t="s">
        <v>456</v>
      </c>
      <c r="D61" t="s">
        <v>411</v>
      </c>
      <c r="E61" t="s">
        <v>412</v>
      </c>
      <c r="F61" t="s">
        <v>457</v>
      </c>
      <c r="G61" t="s">
        <v>414</v>
      </c>
      <c r="H61" t="s">
        <v>458</v>
      </c>
      <c r="I61" t="s">
        <v>416</v>
      </c>
      <c r="J61" t="s">
        <v>417</v>
      </c>
      <c r="K61" s="77">
        <v>1.46</v>
      </c>
      <c r="L61" t="s">
        <v>110</v>
      </c>
      <c r="M61" s="78">
        <v>3.7499999999999999E-2</v>
      </c>
      <c r="N61" s="78">
        <v>6.9400000000000003E-2</v>
      </c>
      <c r="O61" s="77">
        <v>2200000</v>
      </c>
      <c r="P61" s="77">
        <v>97.430583331818184</v>
      </c>
      <c r="Q61" s="77">
        <v>0</v>
      </c>
      <c r="R61" s="77">
        <v>8044.4535433748997</v>
      </c>
      <c r="S61" s="78">
        <v>1.5E-3</v>
      </c>
      <c r="T61" s="78">
        <v>1.4999999999999999E-2</v>
      </c>
      <c r="U61" s="78">
        <v>2.5999999999999999E-3</v>
      </c>
    </row>
    <row r="62" spans="2:21">
      <c r="B62" t="s">
        <v>459</v>
      </c>
      <c r="C62" t="s">
        <v>460</v>
      </c>
      <c r="D62" t="s">
        <v>123</v>
      </c>
      <c r="E62" t="s">
        <v>412</v>
      </c>
      <c r="F62" t="s">
        <v>461</v>
      </c>
      <c r="G62" t="s">
        <v>462</v>
      </c>
      <c r="H62" t="s">
        <v>453</v>
      </c>
      <c r="I62" t="s">
        <v>278</v>
      </c>
      <c r="J62" t="s">
        <v>463</v>
      </c>
      <c r="K62" s="77">
        <v>5.89</v>
      </c>
      <c r="L62" t="s">
        <v>106</v>
      </c>
      <c r="M62" s="78">
        <v>3.9E-2</v>
      </c>
      <c r="N62" s="78">
        <v>7.2499999999999995E-2</v>
      </c>
      <c r="O62" s="77">
        <v>1750000</v>
      </c>
      <c r="P62" s="77">
        <v>83.692499999999995</v>
      </c>
      <c r="Q62" s="77">
        <v>0</v>
      </c>
      <c r="R62" s="77">
        <v>5153.9933812500003</v>
      </c>
      <c r="S62" s="78">
        <v>5.0000000000000001E-3</v>
      </c>
      <c r="T62" s="78">
        <v>9.5999999999999992E-3</v>
      </c>
      <c r="U62" s="78">
        <v>1.6000000000000001E-3</v>
      </c>
    </row>
    <row r="63" spans="2:21">
      <c r="B63" t="s">
        <v>464</v>
      </c>
      <c r="C63" t="s">
        <v>465</v>
      </c>
      <c r="D63" t="s">
        <v>123</v>
      </c>
      <c r="E63" t="s">
        <v>412</v>
      </c>
      <c r="F63" t="s">
        <v>466</v>
      </c>
      <c r="G63" t="s">
        <v>452</v>
      </c>
      <c r="H63" t="s">
        <v>467</v>
      </c>
      <c r="I63" t="s">
        <v>278</v>
      </c>
      <c r="J63" t="s">
        <v>468</v>
      </c>
      <c r="K63" s="77">
        <v>6.05</v>
      </c>
      <c r="L63" t="s">
        <v>106</v>
      </c>
      <c r="M63" s="78">
        <v>5.9499999999999997E-2</v>
      </c>
      <c r="N63" s="78">
        <v>0.108</v>
      </c>
      <c r="O63" s="77">
        <v>703371.78</v>
      </c>
      <c r="P63" s="77">
        <v>78.00922222762496</v>
      </c>
      <c r="Q63" s="77">
        <v>0</v>
      </c>
      <c r="R63" s="77">
        <v>1930.85719455709</v>
      </c>
      <c r="S63" s="78">
        <v>2.0000000000000001E-4</v>
      </c>
      <c r="T63" s="78">
        <v>3.5999999999999999E-3</v>
      </c>
      <c r="U63" s="78">
        <v>5.9999999999999995E-4</v>
      </c>
    </row>
    <row r="64" spans="2:21">
      <c r="B64" t="s">
        <v>469</v>
      </c>
      <c r="C64" t="s">
        <v>470</v>
      </c>
      <c r="D64" t="s">
        <v>123</v>
      </c>
      <c r="E64" t="s">
        <v>412</v>
      </c>
      <c r="F64" t="s">
        <v>466</v>
      </c>
      <c r="G64" t="s">
        <v>452</v>
      </c>
      <c r="H64" t="s">
        <v>467</v>
      </c>
      <c r="I64" t="s">
        <v>278</v>
      </c>
      <c r="J64" t="s">
        <v>468</v>
      </c>
      <c r="K64" s="77">
        <v>5.37</v>
      </c>
      <c r="L64" t="s">
        <v>106</v>
      </c>
      <c r="M64" s="78">
        <v>6.8400000000000002E-2</v>
      </c>
      <c r="N64" s="78">
        <v>0.1066</v>
      </c>
      <c r="O64" s="77">
        <v>2850000</v>
      </c>
      <c r="P64" s="77">
        <v>85.474000000000004</v>
      </c>
      <c r="Q64" s="77">
        <v>0</v>
      </c>
      <c r="R64" s="77">
        <v>8572.3156710000003</v>
      </c>
      <c r="S64" s="78">
        <v>1.1999999999999999E-3</v>
      </c>
      <c r="T64" s="78">
        <v>1.6E-2</v>
      </c>
      <c r="U64" s="78">
        <v>2.7000000000000001E-3</v>
      </c>
    </row>
    <row r="65" spans="2:21">
      <c r="B65" t="s">
        <v>471</v>
      </c>
      <c r="C65" t="s">
        <v>472</v>
      </c>
      <c r="D65" t="s">
        <v>123</v>
      </c>
      <c r="E65" t="s">
        <v>412</v>
      </c>
      <c r="F65" t="s">
        <v>466</v>
      </c>
      <c r="G65" t="s">
        <v>452</v>
      </c>
      <c r="H65" t="s">
        <v>467</v>
      </c>
      <c r="I65" t="s">
        <v>278</v>
      </c>
      <c r="J65" t="s">
        <v>473</v>
      </c>
      <c r="K65" s="77">
        <v>2.83</v>
      </c>
      <c r="L65" t="s">
        <v>106</v>
      </c>
      <c r="M65" s="78">
        <v>4.4999999999999998E-2</v>
      </c>
      <c r="N65" s="78">
        <v>8.3000000000000004E-2</v>
      </c>
      <c r="O65" s="77">
        <v>575000</v>
      </c>
      <c r="P65" s="77">
        <v>92.266499999999994</v>
      </c>
      <c r="Q65" s="77">
        <v>0</v>
      </c>
      <c r="R65" s="77">
        <v>1866.9434276249999</v>
      </c>
      <c r="S65" s="78">
        <v>5.0000000000000001E-4</v>
      </c>
      <c r="T65" s="78">
        <v>3.5000000000000001E-3</v>
      </c>
      <c r="U65" s="78">
        <v>5.9999999999999995E-4</v>
      </c>
    </row>
    <row r="66" spans="2:21">
      <c r="B66" t="s">
        <v>229</v>
      </c>
      <c r="C66" s="16"/>
      <c r="D66" s="16"/>
      <c r="E66" s="16"/>
      <c r="F66" s="16"/>
    </row>
    <row r="67" spans="2:21">
      <c r="B67" t="s">
        <v>280</v>
      </c>
      <c r="C67" s="16"/>
      <c r="D67" s="16"/>
      <c r="E67" s="16"/>
      <c r="F67" s="16"/>
    </row>
    <row r="68" spans="2:21">
      <c r="B68" t="s">
        <v>281</v>
      </c>
      <c r="C68" s="16"/>
      <c r="D68" s="16"/>
      <c r="E68" s="16"/>
      <c r="F68" s="16"/>
    </row>
    <row r="69" spans="2:21">
      <c r="B69" t="s">
        <v>282</v>
      </c>
      <c r="C69" s="16"/>
      <c r="D69" s="16"/>
      <c r="E69" s="16"/>
      <c r="F69" s="16"/>
    </row>
    <row r="70" spans="2:21">
      <c r="B70" t="s">
        <v>283</v>
      </c>
      <c r="C70" s="16"/>
      <c r="D70" s="16"/>
      <c r="E70" s="16"/>
      <c r="F70" s="16"/>
    </row>
    <row r="71" spans="2:21"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9"/>
  <sheetViews>
    <sheetView rightToLeft="1" tabSelected="1" topLeftCell="A71" workbookViewId="0">
      <selection activeCell="H85" sqref="H8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3" width="15.5703125" style="16" bestFit="1" customWidth="1"/>
    <col min="14" max="15" width="10.7109375" style="16" customWidth="1"/>
    <col min="16" max="16" width="7.7109375" style="16" customWidth="1"/>
    <col min="17" max="17" width="18.85546875" style="16" bestFit="1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I12+I59</f>
        <v>13670050.74</v>
      </c>
      <c r="J11" s="7"/>
      <c r="K11" s="75">
        <v>129.33169000000001</v>
      </c>
      <c r="L11" s="75">
        <v>644352.53709197871</v>
      </c>
      <c r="M11" s="7"/>
      <c r="N11" s="76">
        <f>L11/$L$11</f>
        <v>1</v>
      </c>
      <c r="O11" s="76">
        <f>L11/'סכום נכסי הקרן'!$C$42</f>
        <v>0.20426645885842484</v>
      </c>
      <c r="BF11" s="16"/>
      <c r="BG11" s="19"/>
      <c r="BH11" s="16"/>
      <c r="BJ11" s="16"/>
    </row>
    <row r="12" spans="2:62" s="100" customFormat="1">
      <c r="B12" s="98" t="s">
        <v>205</v>
      </c>
      <c r="C12" s="99"/>
      <c r="D12" s="99"/>
      <c r="I12" s="101">
        <f>I13+I30+I48+I57</f>
        <v>12572678.49</v>
      </c>
      <c r="K12" s="101">
        <v>63.278590000000001</v>
      </c>
      <c r="L12" s="101">
        <v>350193.71680737374</v>
      </c>
      <c r="N12" s="102">
        <f t="shared" ref="N12:N74" si="0">L12/$L$11</f>
        <v>0.54348155186573743</v>
      </c>
      <c r="O12" s="102">
        <f>L12/'סכום נכסי הקרן'!$C$42</f>
        <v>0.11101505205449555</v>
      </c>
    </row>
    <row r="13" spans="2:62" s="100" customFormat="1">
      <c r="B13" s="98" t="s">
        <v>474</v>
      </c>
      <c r="C13" s="99"/>
      <c r="D13" s="99"/>
      <c r="I13" s="101">
        <f>SUM(I14:I29)</f>
        <v>7078240</v>
      </c>
      <c r="K13" s="101">
        <v>11.3024</v>
      </c>
      <c r="L13" s="101">
        <v>232022.44436673223</v>
      </c>
      <c r="N13" s="102">
        <f t="shared" si="0"/>
        <v>0.36008618110494378</v>
      </c>
      <c r="O13" s="102">
        <f>L13/'סכום נכסי הקרן'!$C$42</f>
        <v>7.355352909816032E-2</v>
      </c>
    </row>
    <row r="14" spans="2:62" s="100" customFormat="1">
      <c r="B14" s="103" t="s">
        <v>475</v>
      </c>
      <c r="C14" s="103">
        <v>11415710</v>
      </c>
      <c r="D14" s="103" t="s">
        <v>100</v>
      </c>
      <c r="E14" s="103" t="s">
        <v>123</v>
      </c>
      <c r="F14" s="103" t="s">
        <v>476</v>
      </c>
      <c r="G14" s="103" t="s">
        <v>338</v>
      </c>
      <c r="H14" s="103" t="s">
        <v>102</v>
      </c>
      <c r="I14" s="104">
        <v>50000</v>
      </c>
      <c r="J14" s="104">
        <f>L14*1000/I14*100</f>
        <v>3861.1530054644795</v>
      </c>
      <c r="K14" s="104">
        <v>0</v>
      </c>
      <c r="L14" s="104">
        <f>1930576.50273224/1000</f>
        <v>1930.57650273224</v>
      </c>
      <c r="M14" s="105">
        <v>1.1000000000000001E-3</v>
      </c>
      <c r="N14" s="105">
        <f t="shared" si="0"/>
        <v>2.9961494548389712E-3</v>
      </c>
      <c r="O14" s="105">
        <f>L14/'סכום נכסי הקרן'!$C$42</f>
        <v>6.1201283935055672E-4</v>
      </c>
    </row>
    <row r="15" spans="2:62" s="100" customFormat="1">
      <c r="B15" s="103" t="s">
        <v>475</v>
      </c>
      <c r="C15" s="103">
        <v>1141571</v>
      </c>
      <c r="D15" s="103" t="s">
        <v>100</v>
      </c>
      <c r="E15" s="103" t="s">
        <v>123</v>
      </c>
      <c r="F15" s="103" t="s">
        <v>476</v>
      </c>
      <c r="G15" s="103" t="s">
        <v>338</v>
      </c>
      <c r="H15" s="103" t="s">
        <v>102</v>
      </c>
      <c r="I15" s="104">
        <v>202857</v>
      </c>
      <c r="J15" s="104">
        <f>L15*1000/I15*100</f>
        <v>3920.0071498641905</v>
      </c>
      <c r="K15" s="104">
        <v>0</v>
      </c>
      <c r="L15" s="104">
        <f>7952008.904/1000</f>
        <v>7952.0089040000003</v>
      </c>
      <c r="M15" s="105">
        <v>0</v>
      </c>
      <c r="N15" s="105">
        <f t="shared" si="0"/>
        <v>1.2341084183338728E-2</v>
      </c>
      <c r="O15" s="105">
        <f>L15/'סכום נכסי הקרן'!$C$42</f>
        <v>2.5208695646043184E-3</v>
      </c>
    </row>
    <row r="16" spans="2:62" s="100" customFormat="1">
      <c r="B16" s="103" t="s">
        <v>477</v>
      </c>
      <c r="C16" s="103" t="s">
        <v>478</v>
      </c>
      <c r="D16" s="103" t="s">
        <v>100</v>
      </c>
      <c r="E16" s="103" t="s">
        <v>123</v>
      </c>
      <c r="F16" s="103" t="s">
        <v>479</v>
      </c>
      <c r="G16" s="103" t="s">
        <v>480</v>
      </c>
      <c r="H16" s="103" t="s">
        <v>102</v>
      </c>
      <c r="I16" s="104">
        <v>470000</v>
      </c>
      <c r="J16" s="104">
        <v>1108</v>
      </c>
      <c r="K16" s="104">
        <v>0</v>
      </c>
      <c r="L16" s="104">
        <v>5207.6000000000004</v>
      </c>
      <c r="M16" s="105">
        <v>8.9999999999999998E-4</v>
      </c>
      <c r="N16" s="105">
        <f t="shared" si="0"/>
        <v>8.0819112213049871E-3</v>
      </c>
      <c r="O16" s="105">
        <f>L16/'סכום נכסי הקרן'!$C$42</f>
        <v>1.6508633859841373E-3</v>
      </c>
    </row>
    <row r="17" spans="2:15" s="100" customFormat="1">
      <c r="B17" s="103" t="s">
        <v>481</v>
      </c>
      <c r="C17" s="103" t="s">
        <v>482</v>
      </c>
      <c r="D17" s="103" t="s">
        <v>100</v>
      </c>
      <c r="E17" s="103" t="s">
        <v>123</v>
      </c>
      <c r="F17" s="103" t="s">
        <v>483</v>
      </c>
      <c r="G17" s="103" t="s">
        <v>484</v>
      </c>
      <c r="H17" s="103" t="s">
        <v>102</v>
      </c>
      <c r="I17" s="104">
        <v>135000</v>
      </c>
      <c r="J17" s="104">
        <v>3750</v>
      </c>
      <c r="K17" s="104">
        <v>0</v>
      </c>
      <c r="L17" s="104">
        <v>5062.5</v>
      </c>
      <c r="M17" s="105">
        <v>5.0000000000000001E-4</v>
      </c>
      <c r="N17" s="105">
        <f t="shared" si="0"/>
        <v>7.8567239338383308E-3</v>
      </c>
      <c r="O17" s="105">
        <f>L17/'סכום נכסי הקרן'!$C$42</f>
        <v>1.6048651761933893E-3</v>
      </c>
    </row>
    <row r="18" spans="2:15" s="100" customFormat="1">
      <c r="B18" s="103" t="s">
        <v>485</v>
      </c>
      <c r="C18" s="103" t="s">
        <v>486</v>
      </c>
      <c r="D18" s="103" t="s">
        <v>100</v>
      </c>
      <c r="E18" s="103" t="s">
        <v>123</v>
      </c>
      <c r="F18" s="103" t="s">
        <v>487</v>
      </c>
      <c r="G18" s="103" t="s">
        <v>488</v>
      </c>
      <c r="H18" s="103" t="s">
        <v>102</v>
      </c>
      <c r="I18" s="104">
        <v>6400</v>
      </c>
      <c r="J18" s="104">
        <v>57240</v>
      </c>
      <c r="K18" s="104">
        <v>11.3024</v>
      </c>
      <c r="L18" s="104">
        <v>3674.6624000000002</v>
      </c>
      <c r="M18" s="105">
        <v>1E-4</v>
      </c>
      <c r="N18" s="105">
        <f t="shared" si="0"/>
        <v>5.7028756596258379E-3</v>
      </c>
      <c r="O18" s="105">
        <f>L18/'סכום נכסי הקרן'!$C$42</f>
        <v>1.1649062163016737E-3</v>
      </c>
    </row>
    <row r="19" spans="2:15" s="100" customFormat="1">
      <c r="B19" s="103" t="s">
        <v>489</v>
      </c>
      <c r="C19" s="103" t="s">
        <v>490</v>
      </c>
      <c r="D19" s="103" t="s">
        <v>100</v>
      </c>
      <c r="E19" s="103" t="s">
        <v>123</v>
      </c>
      <c r="F19" s="103" t="s">
        <v>491</v>
      </c>
      <c r="G19" s="103" t="s">
        <v>291</v>
      </c>
      <c r="H19" s="103" t="s">
        <v>102</v>
      </c>
      <c r="I19" s="104">
        <v>57000</v>
      </c>
      <c r="J19" s="104">
        <v>13900</v>
      </c>
      <c r="K19" s="104">
        <v>0</v>
      </c>
      <c r="L19" s="104">
        <v>7923</v>
      </c>
      <c r="M19" s="105">
        <v>5.9999999999999995E-4</v>
      </c>
      <c r="N19" s="105">
        <f t="shared" si="0"/>
        <v>1.2296063946232316E-2</v>
      </c>
      <c r="O19" s="105">
        <f>L19/'סכום נכסי הקרן'!$C$42</f>
        <v>2.5116734401936245E-3</v>
      </c>
    </row>
    <row r="20" spans="2:15" s="100" customFormat="1">
      <c r="B20" s="103" t="s">
        <v>492</v>
      </c>
      <c r="C20" s="103" t="s">
        <v>493</v>
      </c>
      <c r="D20" s="103" t="s">
        <v>100</v>
      </c>
      <c r="E20" s="103" t="s">
        <v>123</v>
      </c>
      <c r="F20" s="103" t="s">
        <v>494</v>
      </c>
      <c r="G20" s="103" t="s">
        <v>291</v>
      </c>
      <c r="H20" s="103" t="s">
        <v>102</v>
      </c>
      <c r="I20" s="104">
        <v>1034100</v>
      </c>
      <c r="J20" s="104">
        <v>1848</v>
      </c>
      <c r="K20" s="104">
        <v>0</v>
      </c>
      <c r="L20" s="104">
        <v>19110.168000000001</v>
      </c>
      <c r="M20" s="105">
        <v>8.0000000000000004E-4</v>
      </c>
      <c r="N20" s="105">
        <f t="shared" si="0"/>
        <v>2.965793862820176E-2</v>
      </c>
      <c r="O20" s="105">
        <f>L20/'סכום נכסי הקרן'!$C$42</f>
        <v>6.058122100623264E-3</v>
      </c>
    </row>
    <row r="21" spans="2:15" s="100" customFormat="1">
      <c r="B21" s="103" t="s">
        <v>495</v>
      </c>
      <c r="C21" s="103" t="s">
        <v>496</v>
      </c>
      <c r="D21" s="103" t="s">
        <v>100</v>
      </c>
      <c r="E21" s="103" t="s">
        <v>123</v>
      </c>
      <c r="F21" s="103" t="s">
        <v>303</v>
      </c>
      <c r="G21" s="103" t="s">
        <v>291</v>
      </c>
      <c r="H21" s="103" t="s">
        <v>102</v>
      </c>
      <c r="I21" s="104">
        <v>1498616</v>
      </c>
      <c r="J21" s="104">
        <v>2931</v>
      </c>
      <c r="K21" s="104">
        <v>0</v>
      </c>
      <c r="L21" s="104">
        <v>43924.434959999999</v>
      </c>
      <c r="M21" s="105">
        <v>8.9999999999999998E-4</v>
      </c>
      <c r="N21" s="105">
        <f t="shared" si="0"/>
        <v>6.8168327788752023E-2</v>
      </c>
      <c r="O21" s="105">
        <f>L21/'סכום נכסי הקרן'!$C$42</f>
        <v>1.3924502923708735E-2</v>
      </c>
    </row>
    <row r="22" spans="2:15" s="100" customFormat="1">
      <c r="B22" s="103" t="s">
        <v>497</v>
      </c>
      <c r="C22" s="103" t="s">
        <v>498</v>
      </c>
      <c r="D22" s="103" t="s">
        <v>100</v>
      </c>
      <c r="E22" s="103" t="s">
        <v>123</v>
      </c>
      <c r="F22" s="103" t="s">
        <v>330</v>
      </c>
      <c r="G22" s="103" t="s">
        <v>291</v>
      </c>
      <c r="H22" s="103" t="s">
        <v>102</v>
      </c>
      <c r="I22" s="104">
        <v>1445000</v>
      </c>
      <c r="J22" s="104">
        <v>3172</v>
      </c>
      <c r="K22" s="104">
        <v>0</v>
      </c>
      <c r="L22" s="104">
        <v>45835.4</v>
      </c>
      <c r="M22" s="105">
        <v>1.1000000000000001E-3</v>
      </c>
      <c r="N22" s="105">
        <f t="shared" si="0"/>
        <v>7.113404132287475E-2</v>
      </c>
      <c r="O22" s="105">
        <f>L22/'סכום נכסי הקרן'!$C$42</f>
        <v>1.4530298725312489E-2</v>
      </c>
    </row>
    <row r="23" spans="2:15" s="100" customFormat="1">
      <c r="B23" s="103" t="s">
        <v>499</v>
      </c>
      <c r="C23" s="103" t="s">
        <v>500</v>
      </c>
      <c r="D23" s="103" t="s">
        <v>100</v>
      </c>
      <c r="E23" s="103" t="s">
        <v>123</v>
      </c>
      <c r="F23" s="103" t="s">
        <v>501</v>
      </c>
      <c r="G23" s="103" t="s">
        <v>502</v>
      </c>
      <c r="H23" s="103" t="s">
        <v>102</v>
      </c>
      <c r="I23" s="104">
        <v>59500</v>
      </c>
      <c r="J23" s="104">
        <v>11660</v>
      </c>
      <c r="K23" s="104">
        <v>0</v>
      </c>
      <c r="L23" s="104">
        <v>6937.7</v>
      </c>
      <c r="M23" s="105">
        <v>1.1000000000000001E-3</v>
      </c>
      <c r="N23" s="105">
        <f t="shared" si="0"/>
        <v>1.0766932076205469E-2</v>
      </c>
      <c r="O23" s="105">
        <f>L23/'סכום נכסי הקרן'!$C$42</f>
        <v>2.1993230879756792E-3</v>
      </c>
    </row>
    <row r="24" spans="2:15" s="100" customFormat="1">
      <c r="B24" s="103" t="s">
        <v>503</v>
      </c>
      <c r="C24" s="103" t="s">
        <v>504</v>
      </c>
      <c r="D24" s="103" t="s">
        <v>100</v>
      </c>
      <c r="E24" s="103" t="s">
        <v>123</v>
      </c>
      <c r="F24" s="103" t="s">
        <v>505</v>
      </c>
      <c r="G24" s="103" t="s">
        <v>506</v>
      </c>
      <c r="H24" s="103" t="s">
        <v>102</v>
      </c>
      <c r="I24" s="104">
        <v>1125000</v>
      </c>
      <c r="J24" s="104">
        <v>2545</v>
      </c>
      <c r="K24" s="104">
        <v>0</v>
      </c>
      <c r="L24" s="104">
        <v>28631.25</v>
      </c>
      <c r="M24" s="105">
        <v>8.9999999999999998E-4</v>
      </c>
      <c r="N24" s="105">
        <f t="shared" si="0"/>
        <v>4.4434138692485671E-2</v>
      </c>
      <c r="O24" s="105">
        <f>L24/'סכום נכסי הקרן'!$C$42</f>
        <v>9.0764041631381676E-3</v>
      </c>
    </row>
    <row r="25" spans="2:15" s="100" customFormat="1">
      <c r="B25" s="103" t="s">
        <v>507</v>
      </c>
      <c r="C25" s="103" t="s">
        <v>508</v>
      </c>
      <c r="D25" s="103" t="s">
        <v>100</v>
      </c>
      <c r="E25" s="103" t="s">
        <v>123</v>
      </c>
      <c r="F25" s="103" t="s">
        <v>379</v>
      </c>
      <c r="G25" s="103" t="s">
        <v>326</v>
      </c>
      <c r="H25" s="103" t="s">
        <v>102</v>
      </c>
      <c r="I25" s="104">
        <v>494442</v>
      </c>
      <c r="J25" s="104">
        <v>3580</v>
      </c>
      <c r="K25" s="104">
        <v>0</v>
      </c>
      <c r="L25" s="104">
        <v>17701.0236</v>
      </c>
      <c r="M25" s="105">
        <v>2.7000000000000001E-3</v>
      </c>
      <c r="N25" s="105">
        <f t="shared" si="0"/>
        <v>2.7471023362282892E-2</v>
      </c>
      <c r="O25" s="105">
        <f>L25/'סכום נכסי הקרן'!$C$42</f>
        <v>5.6114086634305865E-3</v>
      </c>
    </row>
    <row r="26" spans="2:15" s="100" customFormat="1">
      <c r="B26" s="103" t="s">
        <v>509</v>
      </c>
      <c r="C26" s="103" t="s">
        <v>510</v>
      </c>
      <c r="D26" s="103" t="s">
        <v>100</v>
      </c>
      <c r="E26" s="103" t="s">
        <v>123</v>
      </c>
      <c r="F26" s="103" t="s">
        <v>359</v>
      </c>
      <c r="G26" s="103" t="s">
        <v>326</v>
      </c>
      <c r="H26" s="103" t="s">
        <v>102</v>
      </c>
      <c r="I26" s="104">
        <v>389000</v>
      </c>
      <c r="J26" s="104">
        <v>2065</v>
      </c>
      <c r="K26" s="104">
        <v>0</v>
      </c>
      <c r="L26" s="104">
        <v>8032.85</v>
      </c>
      <c r="M26" s="105">
        <v>8.0000000000000004E-4</v>
      </c>
      <c r="N26" s="105">
        <f t="shared" si="0"/>
        <v>1.246654515593743E-2</v>
      </c>
      <c r="O26" s="105">
        <f>L26/'סכום נכסי הקרן'!$C$42</f>
        <v>2.5464970332019889E-3</v>
      </c>
    </row>
    <row r="27" spans="2:15" s="100" customFormat="1">
      <c r="B27" s="103" t="s">
        <v>511</v>
      </c>
      <c r="C27" s="103" t="s">
        <v>512</v>
      </c>
      <c r="D27" s="103" t="s">
        <v>100</v>
      </c>
      <c r="E27" s="103" t="s">
        <v>123</v>
      </c>
      <c r="F27" s="103" t="s">
        <v>513</v>
      </c>
      <c r="G27" s="103" t="s">
        <v>326</v>
      </c>
      <c r="H27" s="103" t="s">
        <v>102</v>
      </c>
      <c r="I27" s="104">
        <v>27250</v>
      </c>
      <c r="J27" s="104">
        <v>36000</v>
      </c>
      <c r="K27" s="104">
        <v>0</v>
      </c>
      <c r="L27" s="104">
        <v>9810</v>
      </c>
      <c r="M27" s="105">
        <v>1.1000000000000001E-3</v>
      </c>
      <c r="N27" s="105">
        <f t="shared" si="0"/>
        <v>1.5224585045126721E-2</v>
      </c>
      <c r="O27" s="105">
        <f>L27/'סכום נכסי הקרן'!$C$42</f>
        <v>3.1098720747569676E-3</v>
      </c>
    </row>
    <row r="28" spans="2:15" s="100" customFormat="1">
      <c r="B28" s="103" t="s">
        <v>514</v>
      </c>
      <c r="C28" s="103" t="s">
        <v>515</v>
      </c>
      <c r="D28" s="103" t="s">
        <v>100</v>
      </c>
      <c r="E28" s="103" t="s">
        <v>123</v>
      </c>
      <c r="F28" s="103" t="s">
        <v>368</v>
      </c>
      <c r="G28" s="103" t="s">
        <v>326</v>
      </c>
      <c r="H28" s="103" t="s">
        <v>102</v>
      </c>
      <c r="I28" s="104">
        <v>36075</v>
      </c>
      <c r="J28" s="104">
        <v>25160</v>
      </c>
      <c r="K28" s="104">
        <v>0</v>
      </c>
      <c r="L28" s="104">
        <v>9076.4699999999993</v>
      </c>
      <c r="M28" s="105">
        <v>8.0000000000000004E-4</v>
      </c>
      <c r="N28" s="105">
        <f t="shared" si="0"/>
        <v>1.4086186485682092E-2</v>
      </c>
      <c r="O28" s="105">
        <f>L28/'סכום נכסי הקרן'!$C$42</f>
        <v>2.8773354322496813E-3</v>
      </c>
    </row>
    <row r="29" spans="2:15" s="100" customFormat="1">
      <c r="B29" s="103" t="s">
        <v>516</v>
      </c>
      <c r="C29" s="103" t="s">
        <v>517</v>
      </c>
      <c r="D29" s="103" t="s">
        <v>100</v>
      </c>
      <c r="E29" s="103" t="s">
        <v>123</v>
      </c>
      <c r="F29" s="103" t="s">
        <v>349</v>
      </c>
      <c r="G29" s="103" t="s">
        <v>326</v>
      </c>
      <c r="H29" s="103" t="s">
        <v>102</v>
      </c>
      <c r="I29" s="104">
        <v>48000</v>
      </c>
      <c r="J29" s="104">
        <v>23360</v>
      </c>
      <c r="K29" s="104">
        <v>0</v>
      </c>
      <c r="L29" s="104">
        <v>11212.8</v>
      </c>
      <c r="M29" s="105">
        <v>4.0000000000000002E-4</v>
      </c>
      <c r="N29" s="105">
        <f t="shared" si="0"/>
        <v>1.7401654148215789E-2</v>
      </c>
      <c r="O29" s="105">
        <f>L29/'סכום נכסי הקרן'!$C$42</f>
        <v>3.5545742711350584E-3</v>
      </c>
    </row>
    <row r="30" spans="2:15" s="100" customFormat="1">
      <c r="B30" s="98" t="s">
        <v>518</v>
      </c>
      <c r="C30" s="99"/>
      <c r="D30" s="99"/>
      <c r="I30" s="101">
        <f>SUM(I31:I47)</f>
        <v>3691096.85</v>
      </c>
      <c r="K30" s="101">
        <v>36.541350000000001</v>
      </c>
      <c r="L30" s="101">
        <v>100059.90213831147</v>
      </c>
      <c r="N30" s="102">
        <f t="shared" si="0"/>
        <v>0.1552875116933517</v>
      </c>
      <c r="O30" s="102">
        <f>L30/'סכום נכסי הקרן'!$C$42</f>
        <v>3.172003011853719E-2</v>
      </c>
    </row>
    <row r="31" spans="2:15" s="100" customFormat="1">
      <c r="B31" s="103" t="s">
        <v>520</v>
      </c>
      <c r="C31" s="103">
        <v>7200110</v>
      </c>
      <c r="D31" s="103" t="s">
        <v>100</v>
      </c>
      <c r="E31" s="103" t="s">
        <v>123</v>
      </c>
      <c r="F31" s="103" t="s">
        <v>519</v>
      </c>
      <c r="G31" s="103" t="s">
        <v>480</v>
      </c>
      <c r="H31" s="103" t="s">
        <v>102</v>
      </c>
      <c r="I31" s="104">
        <v>990000</v>
      </c>
      <c r="J31" s="104">
        <f>L31*1000/I31*100</f>
        <v>709.06232323232325</v>
      </c>
      <c r="K31" s="104">
        <v>0</v>
      </c>
      <c r="L31" s="104">
        <f>7019717/1000</f>
        <v>7019.7169999999996</v>
      </c>
      <c r="M31" s="105">
        <v>0</v>
      </c>
      <c r="N31" s="105">
        <f t="shared" si="0"/>
        <v>1.0894217987688257E-2</v>
      </c>
      <c r="O31" s="105">
        <f>L31/'סכום נכסי הקרן'!$C$42</f>
        <v>2.2253233303768357E-3</v>
      </c>
    </row>
    <row r="32" spans="2:15" s="100" customFormat="1">
      <c r="B32" s="103" t="s">
        <v>521</v>
      </c>
      <c r="C32" s="103" t="s">
        <v>522</v>
      </c>
      <c r="D32" s="103" t="s">
        <v>100</v>
      </c>
      <c r="E32" s="103" t="s">
        <v>123</v>
      </c>
      <c r="F32" s="103" t="s">
        <v>523</v>
      </c>
      <c r="G32" s="103" t="s">
        <v>484</v>
      </c>
      <c r="H32" s="103" t="s">
        <v>102</v>
      </c>
      <c r="I32" s="104">
        <v>45000</v>
      </c>
      <c r="J32" s="104">
        <v>5918</v>
      </c>
      <c r="K32" s="104">
        <v>0</v>
      </c>
      <c r="L32" s="104">
        <v>2663.1</v>
      </c>
      <c r="M32" s="105">
        <v>5.9999999999999995E-4</v>
      </c>
      <c r="N32" s="105">
        <f t="shared" si="0"/>
        <v>4.1329859769293547E-3</v>
      </c>
      <c r="O32" s="105">
        <f>L32/'סכום נכסי הקרן'!$C$42</f>
        <v>8.4423041001888686E-4</v>
      </c>
    </row>
    <row r="33" spans="2:15" s="100" customFormat="1">
      <c r="B33" s="103" t="s">
        <v>524</v>
      </c>
      <c r="C33" s="103" t="s">
        <v>525</v>
      </c>
      <c r="D33" s="103" t="s">
        <v>100</v>
      </c>
      <c r="E33" s="103" t="s">
        <v>123</v>
      </c>
      <c r="F33" s="103" t="s">
        <v>526</v>
      </c>
      <c r="G33" s="103" t="s">
        <v>484</v>
      </c>
      <c r="H33" s="103" t="s">
        <v>102</v>
      </c>
      <c r="I33" s="104">
        <v>43250</v>
      </c>
      <c r="J33" s="104">
        <v>6853</v>
      </c>
      <c r="K33" s="104">
        <v>0</v>
      </c>
      <c r="L33" s="104">
        <v>2963.9225000000001</v>
      </c>
      <c r="M33" s="105">
        <v>6.9999999999999999E-4</v>
      </c>
      <c r="N33" s="105">
        <f t="shared" si="0"/>
        <v>4.5998460926008769E-3</v>
      </c>
      <c r="O33" s="105">
        <f>L33/'סכום נכסי הקרן'!$C$42</f>
        <v>9.3959427262934345E-4</v>
      </c>
    </row>
    <row r="34" spans="2:15" s="100" customFormat="1">
      <c r="B34" s="103" t="s">
        <v>527</v>
      </c>
      <c r="C34" s="103" t="s">
        <v>528</v>
      </c>
      <c r="D34" s="103" t="s">
        <v>100</v>
      </c>
      <c r="E34" s="103" t="s">
        <v>123</v>
      </c>
      <c r="F34" s="103" t="s">
        <v>529</v>
      </c>
      <c r="G34" s="103" t="s">
        <v>530</v>
      </c>
      <c r="H34" s="103" t="s">
        <v>102</v>
      </c>
      <c r="I34" s="104">
        <v>32546</v>
      </c>
      <c r="J34" s="104">
        <v>8599</v>
      </c>
      <c r="K34" s="104">
        <v>36.541350000000001</v>
      </c>
      <c r="L34" s="104">
        <v>2835.1718900000001</v>
      </c>
      <c r="M34" s="105">
        <v>1E-3</v>
      </c>
      <c r="N34" s="105">
        <f t="shared" si="0"/>
        <v>4.4000321668560306E-3</v>
      </c>
      <c r="O34" s="105">
        <f>L34/'סכום נכסי הקרן'!$C$42</f>
        <v>8.9877898958684338E-4</v>
      </c>
    </row>
    <row r="35" spans="2:15" s="100" customFormat="1">
      <c r="B35" s="103" t="s">
        <v>531</v>
      </c>
      <c r="C35" s="103" t="s">
        <v>532</v>
      </c>
      <c r="D35" s="103" t="s">
        <v>100</v>
      </c>
      <c r="E35" s="103" t="s">
        <v>123</v>
      </c>
      <c r="F35" s="103" t="s">
        <v>533</v>
      </c>
      <c r="G35" s="103" t="s">
        <v>502</v>
      </c>
      <c r="H35" s="103" t="s">
        <v>102</v>
      </c>
      <c r="I35" s="104">
        <v>19494</v>
      </c>
      <c r="J35" s="104">
        <v>18000</v>
      </c>
      <c r="K35" s="104">
        <v>0</v>
      </c>
      <c r="L35" s="104">
        <v>3508.92</v>
      </c>
      <c r="M35" s="105">
        <v>5.9999999999999995E-4</v>
      </c>
      <c r="N35" s="105">
        <f t="shared" si="0"/>
        <v>5.4456524930220239E-3</v>
      </c>
      <c r="O35" s="105">
        <f>L35/'סכום נכסי הקרן'!$C$42</f>
        <v>1.112364150923162E-3</v>
      </c>
    </row>
    <row r="36" spans="2:15" s="100" customFormat="1">
      <c r="B36" s="103" t="s">
        <v>534</v>
      </c>
      <c r="C36" s="103" t="s">
        <v>535</v>
      </c>
      <c r="D36" s="103" t="s">
        <v>100</v>
      </c>
      <c r="E36" s="103" t="s">
        <v>123</v>
      </c>
      <c r="F36" s="103" t="s">
        <v>536</v>
      </c>
      <c r="G36" s="103" t="s">
        <v>502</v>
      </c>
      <c r="H36" s="103" t="s">
        <v>102</v>
      </c>
      <c r="I36" s="104">
        <v>31992</v>
      </c>
      <c r="J36" s="104">
        <v>8082</v>
      </c>
      <c r="K36" s="104">
        <v>0</v>
      </c>
      <c r="L36" s="104">
        <v>2585.5934400000001</v>
      </c>
      <c r="M36" s="105">
        <v>1.2999999999999999E-3</v>
      </c>
      <c r="N36" s="105">
        <f t="shared" si="0"/>
        <v>4.0127000223651125E-3</v>
      </c>
      <c r="O36" s="105">
        <f>L36/'סכום נכסי הקרן'!$C$42</f>
        <v>8.1966002402964378E-4</v>
      </c>
    </row>
    <row r="37" spans="2:15" s="100" customFormat="1">
      <c r="B37" s="103" t="s">
        <v>537</v>
      </c>
      <c r="C37" s="103" t="s">
        <v>538</v>
      </c>
      <c r="D37" s="103" t="s">
        <v>100</v>
      </c>
      <c r="E37" s="103" t="s">
        <v>123</v>
      </c>
      <c r="F37" s="103" t="s">
        <v>539</v>
      </c>
      <c r="G37" s="103" t="s">
        <v>540</v>
      </c>
      <c r="H37" s="103" t="s">
        <v>102</v>
      </c>
      <c r="I37" s="104">
        <v>313000</v>
      </c>
      <c r="J37" s="104">
        <v>4121</v>
      </c>
      <c r="K37" s="104">
        <v>0</v>
      </c>
      <c r="L37" s="104">
        <v>12898.73</v>
      </c>
      <c r="M37" s="105">
        <v>3.2000000000000002E-3</v>
      </c>
      <c r="N37" s="105">
        <f t="shared" si="0"/>
        <v>2.0018125571776492E-2</v>
      </c>
      <c r="O37" s="105">
        <f>L37/'סכום נכסי הקרן'!$C$42</f>
        <v>4.0890316235300652E-3</v>
      </c>
    </row>
    <row r="38" spans="2:15" s="100" customFormat="1">
      <c r="B38" s="103" t="s">
        <v>541</v>
      </c>
      <c r="C38" s="103" t="s">
        <v>542</v>
      </c>
      <c r="D38" s="103" t="s">
        <v>100</v>
      </c>
      <c r="E38" s="103" t="s">
        <v>123</v>
      </c>
      <c r="F38" s="103" t="s">
        <v>543</v>
      </c>
      <c r="G38" s="103" t="s">
        <v>540</v>
      </c>
      <c r="H38" s="103" t="s">
        <v>102</v>
      </c>
      <c r="I38" s="104">
        <v>6379</v>
      </c>
      <c r="J38" s="104">
        <v>13110</v>
      </c>
      <c r="K38" s="104">
        <v>0</v>
      </c>
      <c r="L38" s="104">
        <v>836.28689999999995</v>
      </c>
      <c r="M38" s="105">
        <v>5.0000000000000001E-4</v>
      </c>
      <c r="N38" s="105">
        <f t="shared" si="0"/>
        <v>1.2978716647477457E-3</v>
      </c>
      <c r="O38" s="105">
        <f>L38/'סכום נכסי הקרן'!$C$42</f>
        <v>2.6511164901071074E-4</v>
      </c>
    </row>
    <row r="39" spans="2:15" s="100" customFormat="1">
      <c r="B39" s="103" t="s">
        <v>544</v>
      </c>
      <c r="C39" s="103" t="s">
        <v>545</v>
      </c>
      <c r="D39" s="103" t="s">
        <v>100</v>
      </c>
      <c r="E39" s="103" t="s">
        <v>123</v>
      </c>
      <c r="F39" s="103" t="s">
        <v>546</v>
      </c>
      <c r="G39" s="103" t="s">
        <v>547</v>
      </c>
      <c r="H39" s="103" t="s">
        <v>102</v>
      </c>
      <c r="I39" s="104">
        <v>410000</v>
      </c>
      <c r="J39" s="104">
        <v>1336</v>
      </c>
      <c r="K39" s="104">
        <v>0</v>
      </c>
      <c r="L39" s="104">
        <v>5477.6</v>
      </c>
      <c r="M39" s="105">
        <v>3.3E-3</v>
      </c>
      <c r="N39" s="105">
        <f t="shared" si="0"/>
        <v>8.5009364977763641E-3</v>
      </c>
      <c r="O39" s="105">
        <f>L39/'סכום נכסי הקרן'!$C$42</f>
        <v>1.7364561953811179E-3</v>
      </c>
    </row>
    <row r="40" spans="2:15" s="100" customFormat="1">
      <c r="B40" s="103" t="s">
        <v>548</v>
      </c>
      <c r="C40" s="103" t="s">
        <v>549</v>
      </c>
      <c r="D40" s="103" t="s">
        <v>100</v>
      </c>
      <c r="E40" s="103" t="s">
        <v>123</v>
      </c>
      <c r="F40" s="103" t="s">
        <v>550</v>
      </c>
      <c r="G40" s="103" t="s">
        <v>326</v>
      </c>
      <c r="H40" s="103" t="s">
        <v>102</v>
      </c>
      <c r="I40" s="104">
        <v>712100</v>
      </c>
      <c r="J40" s="104">
        <v>1742</v>
      </c>
      <c r="K40" s="104">
        <v>0</v>
      </c>
      <c r="L40" s="104">
        <v>12404.781999999999</v>
      </c>
      <c r="M40" s="105">
        <v>3.7000000000000002E-3</v>
      </c>
      <c r="N40" s="105">
        <f t="shared" si="0"/>
        <v>1.9251545211545068E-2</v>
      </c>
      <c r="O40" s="105">
        <f>L40/'סכום נכסי הקרן'!$C$42</f>
        <v>3.932444967915177E-3</v>
      </c>
    </row>
    <row r="41" spans="2:15" s="100" customFormat="1">
      <c r="B41" s="103" t="s">
        <v>551</v>
      </c>
      <c r="C41" s="103" t="s">
        <v>552</v>
      </c>
      <c r="D41" s="103" t="s">
        <v>100</v>
      </c>
      <c r="E41" s="103" t="s">
        <v>123</v>
      </c>
      <c r="F41" s="103" t="s">
        <v>553</v>
      </c>
      <c r="G41" s="103" t="s">
        <v>326</v>
      </c>
      <c r="H41" s="103" t="s">
        <v>102</v>
      </c>
      <c r="I41" s="104">
        <v>43085</v>
      </c>
      <c r="J41" s="104">
        <v>7500</v>
      </c>
      <c r="K41" s="104">
        <v>0</v>
      </c>
      <c r="L41" s="104">
        <v>3231.375</v>
      </c>
      <c r="M41" s="105">
        <v>3.0000000000000001E-3</v>
      </c>
      <c r="N41" s="105">
        <f t="shared" si="0"/>
        <v>5.014917787991474E-3</v>
      </c>
      <c r="O41" s="105">
        <f>L41/'סכום נכסי הקרן'!$C$42</f>
        <v>1.0243794980191435E-3</v>
      </c>
    </row>
    <row r="42" spans="2:15" s="100" customFormat="1">
      <c r="B42" s="103" t="s">
        <v>554</v>
      </c>
      <c r="C42" s="103" t="s">
        <v>555</v>
      </c>
      <c r="D42" s="103" t="s">
        <v>100</v>
      </c>
      <c r="E42" s="103" t="s">
        <v>123</v>
      </c>
      <c r="F42" s="103" t="s">
        <v>556</v>
      </c>
      <c r="G42" s="103" t="s">
        <v>390</v>
      </c>
      <c r="H42" s="103" t="s">
        <v>102</v>
      </c>
      <c r="I42" s="104">
        <v>58500</v>
      </c>
      <c r="J42" s="104">
        <v>4317</v>
      </c>
      <c r="K42" s="104">
        <v>0</v>
      </c>
      <c r="L42" s="104">
        <v>2525.4450000000002</v>
      </c>
      <c r="M42" s="105">
        <v>2.3E-3</v>
      </c>
      <c r="N42" s="105">
        <f t="shared" si="0"/>
        <v>3.9193529234750309E-3</v>
      </c>
      <c r="O42" s="105">
        <f>L42/'סכום נכסי הקרן'!$C$42</f>
        <v>8.0059234269465958E-4</v>
      </c>
    </row>
    <row r="43" spans="2:15" s="100" customFormat="1">
      <c r="B43" s="103" t="s">
        <v>557</v>
      </c>
      <c r="C43" s="103" t="s">
        <v>558</v>
      </c>
      <c r="D43" s="103" t="s">
        <v>100</v>
      </c>
      <c r="E43" s="103" t="s">
        <v>123</v>
      </c>
      <c r="F43" s="103" t="s">
        <v>559</v>
      </c>
      <c r="G43" s="103" t="s">
        <v>390</v>
      </c>
      <c r="H43" s="103" t="s">
        <v>102</v>
      </c>
      <c r="I43" s="104">
        <v>41500</v>
      </c>
      <c r="J43" s="104">
        <v>32200</v>
      </c>
      <c r="K43" s="104">
        <v>0</v>
      </c>
      <c r="L43" s="104">
        <v>13363</v>
      </c>
      <c r="M43" s="105">
        <v>3.0000000000000001E-3</v>
      </c>
      <c r="N43" s="105">
        <f t="shared" si="0"/>
        <v>2.0738647294396367E-2</v>
      </c>
      <c r="O43" s="105">
        <f>L43/'סכום נכסי הקרן'!$C$42</f>
        <v>4.2362100443401997E-3</v>
      </c>
    </row>
    <row r="44" spans="2:15" s="100" customFormat="1">
      <c r="B44" s="103" t="s">
        <v>560</v>
      </c>
      <c r="C44" s="103" t="s">
        <v>561</v>
      </c>
      <c r="D44" s="103" t="s">
        <v>100</v>
      </c>
      <c r="E44" s="103" t="s">
        <v>123</v>
      </c>
      <c r="F44" s="103" t="s">
        <v>562</v>
      </c>
      <c r="G44" s="103" t="s">
        <v>390</v>
      </c>
      <c r="H44" s="103" t="s">
        <v>102</v>
      </c>
      <c r="I44" s="104">
        <v>20750</v>
      </c>
      <c r="J44" s="104">
        <v>24600</v>
      </c>
      <c r="K44" s="104">
        <v>0</v>
      </c>
      <c r="L44" s="104">
        <v>5104.5</v>
      </c>
      <c r="M44" s="105">
        <v>1.5E-3</v>
      </c>
      <c r="N44" s="105">
        <f t="shared" si="0"/>
        <v>7.9219056435116571E-3</v>
      </c>
      <c r="O44" s="105">
        <f>L44/'סכום נכסי הקרן'!$C$42</f>
        <v>1.6181796132106975E-3</v>
      </c>
    </row>
    <row r="45" spans="2:15" s="100" customFormat="1">
      <c r="B45" s="103" t="s">
        <v>563</v>
      </c>
      <c r="C45" s="103" t="s">
        <v>564</v>
      </c>
      <c r="D45" s="103" t="s">
        <v>100</v>
      </c>
      <c r="E45" s="103" t="s">
        <v>123</v>
      </c>
      <c r="F45" s="103" t="s">
        <v>389</v>
      </c>
      <c r="G45" s="103" t="s">
        <v>390</v>
      </c>
      <c r="H45" s="103" t="s">
        <v>102</v>
      </c>
      <c r="I45" s="104">
        <v>765000</v>
      </c>
      <c r="J45" s="104">
        <v>2029</v>
      </c>
      <c r="K45" s="104">
        <v>0</v>
      </c>
      <c r="L45" s="104">
        <v>15521.85</v>
      </c>
      <c r="M45" s="105">
        <v>2.8E-3</v>
      </c>
      <c r="N45" s="105">
        <f t="shared" si="0"/>
        <v>2.4089064768878714E-2</v>
      </c>
      <c r="O45" s="105">
        <f>L45/'סכום נכסי הקרן'!$C$42</f>
        <v>4.9205879575500962E-3</v>
      </c>
    </row>
    <row r="46" spans="2:15" s="100" customFormat="1">
      <c r="B46" s="103" t="s">
        <v>565</v>
      </c>
      <c r="C46" s="103" t="s">
        <v>566</v>
      </c>
      <c r="D46" s="103" t="s">
        <v>100</v>
      </c>
      <c r="E46" s="103" t="s">
        <v>123</v>
      </c>
      <c r="F46" s="103" t="s">
        <v>567</v>
      </c>
      <c r="G46" s="103" t="s">
        <v>568</v>
      </c>
      <c r="H46" s="103" t="s">
        <v>102</v>
      </c>
      <c r="I46" s="104">
        <v>33500</v>
      </c>
      <c r="J46" s="104">
        <v>17440</v>
      </c>
      <c r="K46" s="104">
        <v>0</v>
      </c>
      <c r="L46" s="104">
        <v>5842.4</v>
      </c>
      <c r="M46" s="105">
        <v>1.4E-3</v>
      </c>
      <c r="N46" s="105">
        <f t="shared" si="0"/>
        <v>9.067086204653246E-3</v>
      </c>
      <c r="O46" s="105">
        <f>L46/'סכום נכסי הקרן'!$C$42</f>
        <v>1.8521015911885941E-3</v>
      </c>
    </row>
    <row r="47" spans="2:15" s="100" customFormat="1">
      <c r="B47" s="103" t="s">
        <v>569</v>
      </c>
      <c r="C47" s="103" t="s">
        <v>570</v>
      </c>
      <c r="D47" s="103" t="s">
        <v>100</v>
      </c>
      <c r="E47" s="103" t="s">
        <v>123</v>
      </c>
      <c r="F47" s="103" t="s">
        <v>571</v>
      </c>
      <c r="G47" s="103" t="s">
        <v>572</v>
      </c>
      <c r="H47" s="103" t="s">
        <v>102</v>
      </c>
      <c r="I47" s="104">
        <v>125000.85</v>
      </c>
      <c r="J47" s="104">
        <v>1022</v>
      </c>
      <c r="K47" s="104">
        <v>0</v>
      </c>
      <c r="L47" s="104">
        <v>1277.508687</v>
      </c>
      <c r="M47" s="105">
        <v>5.9999999999999995E-4</v>
      </c>
      <c r="N47" s="105">
        <f t="shared" si="0"/>
        <v>1.9826238176472652E-3</v>
      </c>
      <c r="O47" s="105">
        <f>L47/'סכום נכסי הקרן'!$C$42</f>
        <v>4.0498354647917835E-4</v>
      </c>
    </row>
    <row r="48" spans="2:15" s="100" customFormat="1">
      <c r="B48" s="98" t="s">
        <v>573</v>
      </c>
      <c r="C48" s="99"/>
      <c r="D48" s="99"/>
      <c r="I48" s="101">
        <v>1803341.64</v>
      </c>
      <c r="K48" s="101">
        <v>15.434839999999999</v>
      </c>
      <c r="L48" s="101">
        <v>18111.37030233</v>
      </c>
      <c r="N48" s="102">
        <f t="shared" si="0"/>
        <v>2.810785906744195E-2</v>
      </c>
      <c r="O48" s="102">
        <f>L48/'סכום נכסי הקרן'!$C$42</f>
        <v>5.7414928377980358E-3</v>
      </c>
    </row>
    <row r="49" spans="2:15" s="100" customFormat="1">
      <c r="B49" s="103" t="s">
        <v>574</v>
      </c>
      <c r="C49" s="103" t="s">
        <v>575</v>
      </c>
      <c r="D49" s="103" t="s">
        <v>100</v>
      </c>
      <c r="E49" s="103" t="s">
        <v>123</v>
      </c>
      <c r="F49" s="103" t="s">
        <v>576</v>
      </c>
      <c r="G49" s="103" t="s">
        <v>577</v>
      </c>
      <c r="H49" s="103" t="s">
        <v>102</v>
      </c>
      <c r="I49" s="104">
        <v>59000.35</v>
      </c>
      <c r="J49" s="104">
        <v>2463</v>
      </c>
      <c r="K49" s="104">
        <v>0</v>
      </c>
      <c r="L49" s="104">
        <v>1453.1786205000001</v>
      </c>
      <c r="M49" s="105">
        <v>1.8E-3</v>
      </c>
      <c r="N49" s="105">
        <f t="shared" si="0"/>
        <v>2.2552539748789176E-3</v>
      </c>
      <c r="O49" s="105">
        <f>L49/'סכום נכסי הקרן'!$C$42</f>
        <v>4.6067274327490351E-4</v>
      </c>
    </row>
    <row r="50" spans="2:15" s="100" customFormat="1">
      <c r="B50" s="103" t="s">
        <v>578</v>
      </c>
      <c r="C50" s="103" t="s">
        <v>579</v>
      </c>
      <c r="D50" s="103" t="s">
        <v>100</v>
      </c>
      <c r="E50" s="103" t="s">
        <v>123</v>
      </c>
      <c r="F50" s="103" t="s">
        <v>580</v>
      </c>
      <c r="G50" s="103" t="s">
        <v>577</v>
      </c>
      <c r="H50" s="103" t="s">
        <v>102</v>
      </c>
      <c r="I50" s="104">
        <v>46000</v>
      </c>
      <c r="J50" s="104">
        <v>3873</v>
      </c>
      <c r="K50" s="104">
        <v>15.434839999999999</v>
      </c>
      <c r="L50" s="104">
        <v>1797.01484</v>
      </c>
      <c r="M50" s="105">
        <v>1E-3</v>
      </c>
      <c r="N50" s="105">
        <f t="shared" si="0"/>
        <v>2.7888690376080315E-3</v>
      </c>
      <c r="O50" s="105">
        <f>L50/'סכום נכסי הקרן'!$C$42</f>
        <v>5.6967240253209589E-4</v>
      </c>
    </row>
    <row r="51" spans="2:15" s="100" customFormat="1">
      <c r="B51" s="103" t="s">
        <v>581</v>
      </c>
      <c r="C51" s="103" t="s">
        <v>582</v>
      </c>
      <c r="D51" s="103" t="s">
        <v>100</v>
      </c>
      <c r="E51" s="103" t="s">
        <v>123</v>
      </c>
      <c r="F51" s="103" t="s">
        <v>583</v>
      </c>
      <c r="G51" s="103" t="s">
        <v>488</v>
      </c>
      <c r="H51" s="103" t="s">
        <v>102</v>
      </c>
      <c r="I51" s="104">
        <v>272722</v>
      </c>
      <c r="J51" s="104">
        <v>1387</v>
      </c>
      <c r="K51" s="104">
        <v>0</v>
      </c>
      <c r="L51" s="104">
        <v>3782.6541400000001</v>
      </c>
      <c r="M51" s="105">
        <v>4.4999999999999997E-3</v>
      </c>
      <c r="N51" s="105">
        <f t="shared" si="0"/>
        <v>5.8704729511448199E-3</v>
      </c>
      <c r="O51" s="105">
        <f>L51/'סכום נכסי הקרן'!$C$42</f>
        <v>1.1991407215545193E-3</v>
      </c>
    </row>
    <row r="52" spans="2:15" s="100" customFormat="1">
      <c r="B52" s="103" t="s">
        <v>584</v>
      </c>
      <c r="C52" s="103" t="s">
        <v>585</v>
      </c>
      <c r="D52" s="103" t="s">
        <v>100</v>
      </c>
      <c r="E52" s="103" t="s">
        <v>123</v>
      </c>
      <c r="F52" s="103" t="s">
        <v>586</v>
      </c>
      <c r="G52" s="103" t="s">
        <v>530</v>
      </c>
      <c r="H52" s="103" t="s">
        <v>102</v>
      </c>
      <c r="I52" s="104">
        <v>409714.29</v>
      </c>
      <c r="J52" s="104">
        <v>42.7</v>
      </c>
      <c r="K52" s="104">
        <v>0</v>
      </c>
      <c r="L52" s="104">
        <v>174.94800183000001</v>
      </c>
      <c r="M52" s="105">
        <v>2.3E-3</v>
      </c>
      <c r="N52" s="105">
        <f t="shared" si="0"/>
        <v>2.7150975864789198E-4</v>
      </c>
      <c r="O52" s="105">
        <f>L52/'סכום נכסי הקרן'!$C$42</f>
        <v>5.5460336944510488E-5</v>
      </c>
    </row>
    <row r="53" spans="2:15" s="100" customFormat="1">
      <c r="B53" s="103" t="s">
        <v>587</v>
      </c>
      <c r="C53" s="103" t="s">
        <v>588</v>
      </c>
      <c r="D53" s="103" t="s">
        <v>100</v>
      </c>
      <c r="E53" s="103" t="s">
        <v>123</v>
      </c>
      <c r="F53" s="103" t="s">
        <v>589</v>
      </c>
      <c r="G53" s="103" t="s">
        <v>590</v>
      </c>
      <c r="H53" s="103" t="s">
        <v>102</v>
      </c>
      <c r="I53" s="104">
        <v>25240</v>
      </c>
      <c r="J53" s="104">
        <v>2078</v>
      </c>
      <c r="K53" s="104">
        <v>0</v>
      </c>
      <c r="L53" s="104">
        <v>524.48720000000003</v>
      </c>
      <c r="M53" s="105">
        <v>1.4E-3</v>
      </c>
      <c r="N53" s="105">
        <f t="shared" si="0"/>
        <v>8.1397553328036581E-4</v>
      </c>
      <c r="O53" s="105">
        <f>L53/'סכום נכסי הקרן'!$C$42</f>
        <v>1.6626789978057825E-4</v>
      </c>
    </row>
    <row r="54" spans="2:15" s="100" customFormat="1">
      <c r="B54" s="103" t="s">
        <v>591</v>
      </c>
      <c r="C54" s="103" t="s">
        <v>592</v>
      </c>
      <c r="D54" s="103" t="s">
        <v>100</v>
      </c>
      <c r="E54" s="103" t="s">
        <v>123</v>
      </c>
      <c r="F54" s="103" t="s">
        <v>593</v>
      </c>
      <c r="G54" s="103" t="s">
        <v>326</v>
      </c>
      <c r="H54" s="103" t="s">
        <v>102</v>
      </c>
      <c r="I54" s="104">
        <v>53165</v>
      </c>
      <c r="J54" s="104">
        <v>16250</v>
      </c>
      <c r="K54" s="104">
        <v>0</v>
      </c>
      <c r="L54" s="104">
        <v>8639.3125</v>
      </c>
      <c r="M54" s="105">
        <v>3.0000000000000001E-3</v>
      </c>
      <c r="N54" s="105">
        <f t="shared" si="0"/>
        <v>1.3407741884574552E-2</v>
      </c>
      <c r="O54" s="105">
        <f>L54/'סכום נכסי הקרן'!$C$42</f>
        <v>2.7387519560498272E-3</v>
      </c>
    </row>
    <row r="55" spans="2:15" s="100" customFormat="1">
      <c r="B55" s="103" t="s">
        <v>594</v>
      </c>
      <c r="C55" s="103" t="s">
        <v>595</v>
      </c>
      <c r="D55" s="103" t="s">
        <v>100</v>
      </c>
      <c r="E55" s="103" t="s">
        <v>123</v>
      </c>
      <c r="F55" s="103" t="s">
        <v>596</v>
      </c>
      <c r="G55" s="103" t="s">
        <v>597</v>
      </c>
      <c r="H55" s="103" t="s">
        <v>102</v>
      </c>
      <c r="I55" s="104">
        <v>600000</v>
      </c>
      <c r="J55" s="104">
        <v>50.9</v>
      </c>
      <c r="K55" s="104">
        <v>0</v>
      </c>
      <c r="L55" s="104">
        <v>305.39999999999998</v>
      </c>
      <c r="M55" s="105">
        <v>3.7000000000000002E-3</v>
      </c>
      <c r="N55" s="105">
        <f t="shared" si="0"/>
        <v>4.7396414605318046E-4</v>
      </c>
      <c r="O55" s="105">
        <f>L55/'סכום נכסי הקרן'!$C$42</f>
        <v>9.681497774014045E-5</v>
      </c>
    </row>
    <row r="56" spans="2:15" s="100" customFormat="1">
      <c r="B56" s="103" t="s">
        <v>598</v>
      </c>
      <c r="C56" s="103" t="s">
        <v>599</v>
      </c>
      <c r="D56" s="103" t="s">
        <v>100</v>
      </c>
      <c r="E56" s="103" t="s">
        <v>123</v>
      </c>
      <c r="F56" s="103" t="s">
        <v>600</v>
      </c>
      <c r="G56" s="103" t="s">
        <v>597</v>
      </c>
      <c r="H56" s="103" t="s">
        <v>102</v>
      </c>
      <c r="I56" s="104">
        <v>337500</v>
      </c>
      <c r="J56" s="104">
        <v>425</v>
      </c>
      <c r="K56" s="104">
        <v>0</v>
      </c>
      <c r="L56" s="104">
        <v>1434.375</v>
      </c>
      <c r="M56" s="105">
        <v>3.7000000000000002E-3</v>
      </c>
      <c r="N56" s="105">
        <f t="shared" si="0"/>
        <v>2.2260717812541938E-3</v>
      </c>
      <c r="O56" s="105">
        <f>L56/'סכום נכסי הקרן'!$C$42</f>
        <v>4.5471179992146029E-4</v>
      </c>
    </row>
    <row r="57" spans="2:15" s="100" customFormat="1">
      <c r="B57" s="98" t="s">
        <v>601</v>
      </c>
      <c r="C57" s="99"/>
      <c r="D57" s="99"/>
      <c r="I57" s="101">
        <v>0</v>
      </c>
      <c r="K57" s="101">
        <v>0</v>
      </c>
      <c r="L57" s="101">
        <v>0</v>
      </c>
      <c r="N57" s="102">
        <f t="shared" si="0"/>
        <v>0</v>
      </c>
      <c r="O57" s="102">
        <f>L57/'סכום נכסי הקרן'!$C$42</f>
        <v>0</v>
      </c>
    </row>
    <row r="58" spans="2:15" s="100" customFormat="1">
      <c r="B58" s="103" t="s">
        <v>222</v>
      </c>
      <c r="C58" s="103" t="s">
        <v>222</v>
      </c>
      <c r="D58" s="99"/>
      <c r="G58" s="103" t="s">
        <v>222</v>
      </c>
      <c r="H58" s="103" t="s">
        <v>222</v>
      </c>
      <c r="I58" s="104">
        <v>0</v>
      </c>
      <c r="J58" s="104">
        <v>0</v>
      </c>
      <c r="L58" s="104">
        <v>0</v>
      </c>
      <c r="M58" s="105">
        <v>0</v>
      </c>
      <c r="N58" s="105">
        <f t="shared" si="0"/>
        <v>0</v>
      </c>
      <c r="O58" s="105">
        <f>L58/'סכום נכסי הקרן'!$C$42</f>
        <v>0</v>
      </c>
    </row>
    <row r="59" spans="2:15" s="100" customFormat="1">
      <c r="B59" s="98" t="s">
        <v>227</v>
      </c>
      <c r="C59" s="99"/>
      <c r="D59" s="99"/>
      <c r="I59" s="101">
        <v>1097372.25</v>
      </c>
      <c r="K59" s="101">
        <v>66.053100000000001</v>
      </c>
      <c r="L59" s="101">
        <v>294158.82028460503</v>
      </c>
      <c r="N59" s="102">
        <f t="shared" si="0"/>
        <v>0.45651844813426262</v>
      </c>
      <c r="O59" s="102">
        <f>L59/'סכום נכסי הקרן'!$C$42</f>
        <v>9.3251406803929321E-2</v>
      </c>
    </row>
    <row r="60" spans="2:15" s="100" customFormat="1">
      <c r="B60" s="98" t="s">
        <v>286</v>
      </c>
      <c r="C60" s="99"/>
      <c r="D60" s="99"/>
      <c r="I60" s="101">
        <v>46750</v>
      </c>
      <c r="K60" s="101">
        <v>0</v>
      </c>
      <c r="L60" s="101">
        <v>2827.9827675000001</v>
      </c>
      <c r="N60" s="102">
        <f t="shared" si="0"/>
        <v>4.3888750407702938E-3</v>
      </c>
      <c r="O60" s="102">
        <f>L60/'סכום נכסי הקרן'!$C$42</f>
        <v>8.9649996295027283E-4</v>
      </c>
    </row>
    <row r="61" spans="2:15" s="100" customFormat="1">
      <c r="B61" s="103" t="s">
        <v>602</v>
      </c>
      <c r="C61" s="103" t="s">
        <v>603</v>
      </c>
      <c r="D61" s="103" t="s">
        <v>411</v>
      </c>
      <c r="E61" s="103" t="s">
        <v>412</v>
      </c>
      <c r="G61" s="103" t="s">
        <v>604</v>
      </c>
      <c r="H61" s="103" t="s">
        <v>106</v>
      </c>
      <c r="I61" s="104">
        <v>46750</v>
      </c>
      <c r="J61" s="104">
        <v>1719</v>
      </c>
      <c r="K61" s="104">
        <v>0</v>
      </c>
      <c r="L61" s="104">
        <v>2827.9827675000001</v>
      </c>
      <c r="M61" s="105">
        <v>4.0000000000000002E-4</v>
      </c>
      <c r="N61" s="105">
        <f t="shared" si="0"/>
        <v>4.3888750407702938E-3</v>
      </c>
      <c r="O61" s="105">
        <f>L61/'סכום נכסי הקרן'!$C$42</f>
        <v>8.9649996295027283E-4</v>
      </c>
    </row>
    <row r="62" spans="2:15" s="100" customFormat="1">
      <c r="B62" s="98" t="s">
        <v>287</v>
      </c>
      <c r="C62" s="99"/>
      <c r="D62" s="99"/>
      <c r="I62" s="101">
        <v>1050622.25</v>
      </c>
      <c r="K62" s="101">
        <v>66.053100000000001</v>
      </c>
      <c r="L62" s="101">
        <v>291330.83751710498</v>
      </c>
      <c r="N62" s="102">
        <f t="shared" si="0"/>
        <v>0.45212957309349228</v>
      </c>
      <c r="O62" s="102">
        <f>L62/'סכום נכסי הקרן'!$C$42</f>
        <v>9.2354906840979037E-2</v>
      </c>
    </row>
    <row r="63" spans="2:15" s="100" customFormat="1">
      <c r="B63" s="103" t="s">
        <v>605</v>
      </c>
      <c r="C63" s="103" t="s">
        <v>606</v>
      </c>
      <c r="D63" s="103" t="s">
        <v>411</v>
      </c>
      <c r="E63" s="103" t="s">
        <v>412</v>
      </c>
      <c r="F63" s="103" t="s">
        <v>607</v>
      </c>
      <c r="G63" s="103" t="s">
        <v>608</v>
      </c>
      <c r="H63" s="103" t="s">
        <v>106</v>
      </c>
      <c r="I63" s="104">
        <v>137000</v>
      </c>
      <c r="J63" s="104">
        <v>3312</v>
      </c>
      <c r="K63" s="104">
        <v>0</v>
      </c>
      <c r="L63" s="104">
        <v>15967.25136</v>
      </c>
      <c r="M63" s="105">
        <v>0</v>
      </c>
      <c r="N63" s="105">
        <f t="shared" si="0"/>
        <v>2.4780303391155483E-2</v>
      </c>
      <c r="O63" s="105">
        <f>L63/'סכום נכסי הקרן'!$C$42</f>
        <v>5.0617848231487477E-3</v>
      </c>
    </row>
    <row r="64" spans="2:15" s="100" customFormat="1">
      <c r="B64" s="103" t="s">
        <v>609</v>
      </c>
      <c r="C64" s="103" t="s">
        <v>610</v>
      </c>
      <c r="D64" s="103" t="s">
        <v>411</v>
      </c>
      <c r="E64" s="103" t="s">
        <v>412</v>
      </c>
      <c r="F64" s="103" t="s">
        <v>611</v>
      </c>
      <c r="G64" s="103" t="s">
        <v>608</v>
      </c>
      <c r="H64" s="103" t="s">
        <v>106</v>
      </c>
      <c r="I64" s="104">
        <v>101150</v>
      </c>
      <c r="J64" s="104">
        <v>4523</v>
      </c>
      <c r="K64" s="104">
        <v>0</v>
      </c>
      <c r="L64" s="104">
        <v>16099.4760255</v>
      </c>
      <c r="M64" s="105">
        <v>1E-4</v>
      </c>
      <c r="N64" s="105">
        <f t="shared" si="0"/>
        <v>2.498550886159057E-2</v>
      </c>
      <c r="O64" s="105">
        <f>L64/'סכום נכסי הקרן'!$C$42</f>
        <v>5.1037014179328996E-3</v>
      </c>
    </row>
    <row r="65" spans="2:15" s="100" customFormat="1">
      <c r="B65" s="103" t="s">
        <v>612</v>
      </c>
      <c r="C65" s="103" t="s">
        <v>613</v>
      </c>
      <c r="D65" s="103" t="s">
        <v>411</v>
      </c>
      <c r="E65" s="103" t="s">
        <v>412</v>
      </c>
      <c r="F65" s="103" t="s">
        <v>614</v>
      </c>
      <c r="G65" s="103" t="s">
        <v>608</v>
      </c>
      <c r="H65" s="103" t="s">
        <v>106</v>
      </c>
      <c r="I65" s="104">
        <v>34000</v>
      </c>
      <c r="J65" s="104">
        <v>13410</v>
      </c>
      <c r="K65" s="104">
        <v>0</v>
      </c>
      <c r="L65" s="104">
        <v>16044.5286</v>
      </c>
      <c r="M65" s="105">
        <v>0</v>
      </c>
      <c r="N65" s="105">
        <f t="shared" si="0"/>
        <v>2.490023345358491E-2</v>
      </c>
      <c r="O65" s="105">
        <f>L65/'סכום נכסי הקרן'!$C$42</f>
        <v>5.0862825123118762E-3</v>
      </c>
    </row>
    <row r="66" spans="2:15" s="100" customFormat="1">
      <c r="B66" s="103" t="s">
        <v>615</v>
      </c>
      <c r="C66" s="103" t="s">
        <v>616</v>
      </c>
      <c r="D66" s="103" t="s">
        <v>411</v>
      </c>
      <c r="E66" s="103" t="s">
        <v>412</v>
      </c>
      <c r="F66" s="103" t="s">
        <v>617</v>
      </c>
      <c r="G66" s="103" t="s">
        <v>608</v>
      </c>
      <c r="H66" s="103" t="s">
        <v>106</v>
      </c>
      <c r="I66" s="104">
        <v>108500</v>
      </c>
      <c r="J66" s="104">
        <v>4129</v>
      </c>
      <c r="K66" s="104">
        <v>0</v>
      </c>
      <c r="L66" s="104">
        <v>15764.996835</v>
      </c>
      <c r="M66" s="105">
        <v>0</v>
      </c>
      <c r="N66" s="105">
        <f t="shared" si="0"/>
        <v>2.446641539761581E-2</v>
      </c>
      <c r="O66" s="105">
        <f>L66/'סכום נכסי הקרן'!$C$42</f>
        <v>4.9976680342302222E-3</v>
      </c>
    </row>
    <row r="67" spans="2:15" s="100" customFormat="1">
      <c r="B67" s="103" t="s">
        <v>618</v>
      </c>
      <c r="C67" s="103" t="s">
        <v>619</v>
      </c>
      <c r="D67" s="103" t="s">
        <v>123</v>
      </c>
      <c r="E67" s="103" t="s">
        <v>412</v>
      </c>
      <c r="F67" s="103" t="s">
        <v>620</v>
      </c>
      <c r="G67" s="103" t="s">
        <v>621</v>
      </c>
      <c r="H67" s="103" t="s">
        <v>110</v>
      </c>
      <c r="I67" s="104">
        <v>21900</v>
      </c>
      <c r="J67" s="104">
        <v>4923</v>
      </c>
      <c r="K67" s="104">
        <v>0</v>
      </c>
      <c r="L67" s="104">
        <v>4046.248161</v>
      </c>
      <c r="M67" s="105">
        <v>0</v>
      </c>
      <c r="N67" s="105">
        <f t="shared" si="0"/>
        <v>6.2795564975364013E-3</v>
      </c>
      <c r="O67" s="105">
        <f>L67/'סכום נכסי הקרן'!$C$42</f>
        <v>1.2827027689531739E-3</v>
      </c>
    </row>
    <row r="68" spans="2:15" s="100" customFormat="1">
      <c r="B68" s="103" t="s">
        <v>622</v>
      </c>
      <c r="C68" s="103" t="s">
        <v>623</v>
      </c>
      <c r="D68" s="103" t="s">
        <v>123</v>
      </c>
      <c r="E68" s="103" t="s">
        <v>412</v>
      </c>
      <c r="F68" s="103" t="s">
        <v>624</v>
      </c>
      <c r="G68" s="103" t="s">
        <v>621</v>
      </c>
      <c r="H68" s="103" t="s">
        <v>110</v>
      </c>
      <c r="I68" s="104">
        <v>24700</v>
      </c>
      <c r="J68" s="104">
        <v>4687</v>
      </c>
      <c r="K68" s="104">
        <v>0</v>
      </c>
      <c r="L68" s="104">
        <v>4344.8068169999997</v>
      </c>
      <c r="M68" s="105">
        <v>0</v>
      </c>
      <c r="N68" s="105">
        <f t="shared" si="0"/>
        <v>6.7429032507709307E-3</v>
      </c>
      <c r="O68" s="105">
        <f>L68/'סכום נכסי הקרן'!$C$42</f>
        <v>1.3773489694599394E-3</v>
      </c>
    </row>
    <row r="69" spans="2:15" s="100" customFormat="1">
      <c r="B69" s="103" t="s">
        <v>625</v>
      </c>
      <c r="C69" s="103" t="s">
        <v>626</v>
      </c>
      <c r="D69" s="103" t="s">
        <v>123</v>
      </c>
      <c r="E69" s="103" t="s">
        <v>412</v>
      </c>
      <c r="F69" s="103" t="s">
        <v>627</v>
      </c>
      <c r="G69" s="103" t="s">
        <v>628</v>
      </c>
      <c r="H69" s="103" t="s">
        <v>202</v>
      </c>
      <c r="I69" s="104">
        <v>164500</v>
      </c>
      <c r="J69" s="104">
        <v>16720</v>
      </c>
      <c r="K69" s="104">
        <v>0</v>
      </c>
      <c r="L69" s="104">
        <v>9824.5716799999991</v>
      </c>
      <c r="M69" s="105">
        <v>2.9999999999999997E-4</v>
      </c>
      <c r="N69" s="105">
        <f t="shared" si="0"/>
        <v>1.5247199497869877E-2</v>
      </c>
      <c r="O69" s="105">
        <f>L69/'סכום נכסי הקרן'!$C$42</f>
        <v>3.1144914489378331E-3</v>
      </c>
    </row>
    <row r="70" spans="2:15" s="100" customFormat="1">
      <c r="B70" s="103" t="s">
        <v>629</v>
      </c>
      <c r="C70" s="103" t="s">
        <v>630</v>
      </c>
      <c r="D70" s="103" t="s">
        <v>123</v>
      </c>
      <c r="E70" s="103" t="s">
        <v>412</v>
      </c>
      <c r="F70" s="103" t="s">
        <v>631</v>
      </c>
      <c r="G70" s="103" t="s">
        <v>632</v>
      </c>
      <c r="H70" s="103" t="s">
        <v>200</v>
      </c>
      <c r="I70" s="104">
        <v>79800</v>
      </c>
      <c r="J70" s="104">
        <v>10714</v>
      </c>
      <c r="K70" s="104">
        <v>0</v>
      </c>
      <c r="L70" s="104">
        <v>32618.235157200001</v>
      </c>
      <c r="M70" s="105">
        <v>0</v>
      </c>
      <c r="N70" s="105">
        <f t="shared" si="0"/>
        <v>5.062172223983015E-2</v>
      </c>
      <c r="O70" s="105">
        <f>L70/'סכום נכסי הקרן'!$C$42</f>
        <v>1.0340319943244875E-2</v>
      </c>
    </row>
    <row r="71" spans="2:15" s="100" customFormat="1">
      <c r="B71" s="103" t="s">
        <v>633</v>
      </c>
      <c r="C71" s="103" t="s">
        <v>634</v>
      </c>
      <c r="D71" s="103" t="s">
        <v>411</v>
      </c>
      <c r="E71" s="103" t="s">
        <v>412</v>
      </c>
      <c r="F71" s="103" t="s">
        <v>635</v>
      </c>
      <c r="G71" s="103" t="s">
        <v>636</v>
      </c>
      <c r="H71" s="103" t="s">
        <v>106</v>
      </c>
      <c r="I71" s="104">
        <v>8550</v>
      </c>
      <c r="J71" s="104">
        <v>31586</v>
      </c>
      <c r="K71" s="104">
        <v>0</v>
      </c>
      <c r="L71" s="104">
        <v>9503.4219570000005</v>
      </c>
      <c r="M71" s="105">
        <v>0</v>
      </c>
      <c r="N71" s="105">
        <f t="shared" si="0"/>
        <v>1.4748792640578096E-2</v>
      </c>
      <c r="O71" s="105">
        <f>L71/'סכום נכסי הקרן'!$C$42</f>
        <v>3.012683645128085E-3</v>
      </c>
    </row>
    <row r="72" spans="2:15" s="100" customFormat="1">
      <c r="B72" s="103" t="s">
        <v>637</v>
      </c>
      <c r="C72" s="103" t="s">
        <v>638</v>
      </c>
      <c r="D72" s="103" t="s">
        <v>411</v>
      </c>
      <c r="E72" s="103" t="s">
        <v>412</v>
      </c>
      <c r="F72" s="103" t="s">
        <v>639</v>
      </c>
      <c r="G72" s="103" t="s">
        <v>604</v>
      </c>
      <c r="H72" s="103" t="s">
        <v>106</v>
      </c>
      <c r="I72" s="104">
        <v>11000</v>
      </c>
      <c r="J72" s="104">
        <v>42876</v>
      </c>
      <c r="K72" s="104">
        <v>34.966799999999999</v>
      </c>
      <c r="L72" s="104">
        <v>16631.837640000002</v>
      </c>
      <c r="M72" s="105">
        <v>0</v>
      </c>
      <c r="N72" s="105">
        <f t="shared" si="0"/>
        <v>2.5811705056770613E-2</v>
      </c>
      <c r="O72" s="105">
        <f>L72/'סכום נכסי הקרן'!$C$42</f>
        <v>5.2724655890446313E-3</v>
      </c>
    </row>
    <row r="73" spans="2:15" s="100" customFormat="1">
      <c r="B73" s="103" t="s">
        <v>640</v>
      </c>
      <c r="C73" s="103" t="s">
        <v>641</v>
      </c>
      <c r="D73" s="103" t="s">
        <v>123</v>
      </c>
      <c r="E73" s="103" t="s">
        <v>412</v>
      </c>
      <c r="F73" s="103" t="s">
        <v>642</v>
      </c>
      <c r="G73" s="103" t="s">
        <v>604</v>
      </c>
      <c r="H73" s="103" t="s">
        <v>201</v>
      </c>
      <c r="I73" s="104">
        <v>475</v>
      </c>
      <c r="J73" s="104">
        <v>1562000</v>
      </c>
      <c r="K73" s="104">
        <v>0</v>
      </c>
      <c r="L73" s="104">
        <v>3744.62165</v>
      </c>
      <c r="M73" s="105">
        <v>1E-4</v>
      </c>
      <c r="N73" s="105">
        <f t="shared" si="0"/>
        <v>5.8114486006368756E-3</v>
      </c>
      <c r="O73" s="105">
        <f>L73/'סכום נכסי הקרן'!$C$42</f>
        <v>1.187084026489843E-3</v>
      </c>
    </row>
    <row r="74" spans="2:15" s="100" customFormat="1">
      <c r="B74" s="103" t="s">
        <v>643</v>
      </c>
      <c r="C74" s="103" t="s">
        <v>644</v>
      </c>
      <c r="D74" s="103" t="s">
        <v>411</v>
      </c>
      <c r="E74" s="103" t="s">
        <v>412</v>
      </c>
      <c r="F74" s="103" t="s">
        <v>645</v>
      </c>
      <c r="G74" s="103" t="s">
        <v>646</v>
      </c>
      <c r="H74" s="103" t="s">
        <v>106</v>
      </c>
      <c r="I74" s="104">
        <v>41750</v>
      </c>
      <c r="J74" s="104">
        <v>23956</v>
      </c>
      <c r="K74" s="104">
        <v>0</v>
      </c>
      <c r="L74" s="104">
        <v>35195.735970000002</v>
      </c>
      <c r="M74" s="105">
        <v>1E-4</v>
      </c>
      <c r="N74" s="105">
        <f t="shared" si="0"/>
        <v>5.4621862946084676E-2</v>
      </c>
      <c r="O74" s="105">
        <f>L74/'סכום נכסי הקרן'!$C$42</f>
        <v>1.1157414520246926E-2</v>
      </c>
    </row>
    <row r="75" spans="2:15" s="100" customFormat="1">
      <c r="B75" s="103" t="s">
        <v>647</v>
      </c>
      <c r="C75" s="103" t="s">
        <v>648</v>
      </c>
      <c r="D75" s="103" t="s">
        <v>649</v>
      </c>
      <c r="E75" s="103" t="s">
        <v>412</v>
      </c>
      <c r="F75" s="103" t="s">
        <v>650</v>
      </c>
      <c r="G75" s="103" t="s">
        <v>414</v>
      </c>
      <c r="H75" s="103" t="s">
        <v>106</v>
      </c>
      <c r="I75" s="104">
        <v>597.25</v>
      </c>
      <c r="J75" s="104">
        <v>182</v>
      </c>
      <c r="K75" s="104">
        <v>0</v>
      </c>
      <c r="L75" s="104">
        <v>3.8251354050000002</v>
      </c>
      <c r="M75" s="105">
        <v>2.9999999999999997E-4</v>
      </c>
      <c r="N75" s="105">
        <f t="shared" ref="N75:N81" si="1">L75/$L$11</f>
        <v>5.9364015578540007E-6</v>
      </c>
      <c r="O75" s="105">
        <f>L75/'סכום נכסי הקרן'!$C$42</f>
        <v>1.2126077245844734E-6</v>
      </c>
    </row>
    <row r="76" spans="2:15" s="100" customFormat="1">
      <c r="B76" s="103" t="s">
        <v>651</v>
      </c>
      <c r="C76" s="103" t="s">
        <v>652</v>
      </c>
      <c r="D76" s="103" t="s">
        <v>411</v>
      </c>
      <c r="E76" s="103" t="s">
        <v>412</v>
      </c>
      <c r="F76" s="103" t="s">
        <v>653</v>
      </c>
      <c r="G76" s="103" t="s">
        <v>444</v>
      </c>
      <c r="H76" s="103" t="s">
        <v>106</v>
      </c>
      <c r="I76" s="104">
        <v>19000</v>
      </c>
      <c r="J76" s="104">
        <v>9260</v>
      </c>
      <c r="K76" s="104">
        <v>0</v>
      </c>
      <c r="L76" s="104">
        <v>6191.3285999999998</v>
      </c>
      <c r="M76" s="105">
        <v>8.0000000000000004E-4</v>
      </c>
      <c r="N76" s="105">
        <f t="shared" si="1"/>
        <v>9.608604364222768E-3</v>
      </c>
      <c r="O76" s="105">
        <f>L76/'סכום נכסי הקרן'!$C$42</f>
        <v>1.9627155880513917E-3</v>
      </c>
    </row>
    <row r="77" spans="2:15" s="100" customFormat="1">
      <c r="B77" s="103" t="s">
        <v>654</v>
      </c>
      <c r="C77" s="103" t="s">
        <v>655</v>
      </c>
      <c r="D77" s="103" t="s">
        <v>123</v>
      </c>
      <c r="E77" s="103" t="s">
        <v>412</v>
      </c>
      <c r="F77" s="103" t="s">
        <v>656</v>
      </c>
      <c r="G77" s="103" t="s">
        <v>657</v>
      </c>
      <c r="H77" s="103" t="s">
        <v>110</v>
      </c>
      <c r="I77" s="104">
        <v>90000</v>
      </c>
      <c r="J77" s="104">
        <v>2843</v>
      </c>
      <c r="K77" s="104">
        <v>0</v>
      </c>
      <c r="L77" s="104">
        <v>9602.8011000000006</v>
      </c>
      <c r="M77" s="105">
        <v>1E-4</v>
      </c>
      <c r="N77" s="105">
        <f t="shared" si="1"/>
        <v>1.4903023651211666E-2</v>
      </c>
      <c r="O77" s="105">
        <f>L77/'סכום נכסי הקרן'!$C$42</f>
        <v>3.0441878675163602E-3</v>
      </c>
    </row>
    <row r="78" spans="2:15" s="100" customFormat="1">
      <c r="B78" s="103" t="s">
        <v>658</v>
      </c>
      <c r="C78" s="103" t="s">
        <v>659</v>
      </c>
      <c r="D78" s="103" t="s">
        <v>411</v>
      </c>
      <c r="E78" s="103" t="s">
        <v>412</v>
      </c>
      <c r="F78" s="103" t="s">
        <v>660</v>
      </c>
      <c r="G78" s="103" t="s">
        <v>657</v>
      </c>
      <c r="H78" s="103" t="s">
        <v>106</v>
      </c>
      <c r="I78" s="104">
        <v>31250</v>
      </c>
      <c r="J78" s="104">
        <v>7449</v>
      </c>
      <c r="K78" s="104">
        <v>31.086300000000001</v>
      </c>
      <c r="L78" s="104">
        <v>8222.6584875000008</v>
      </c>
      <c r="M78" s="105">
        <v>0</v>
      </c>
      <c r="N78" s="105">
        <f t="shared" si="1"/>
        <v>1.2761117577979288E-2</v>
      </c>
      <c r="O78" s="105">
        <f>L78/'סכום נכסי הקרן'!$C$42</f>
        <v>2.6066682987298286E-3</v>
      </c>
    </row>
    <row r="79" spans="2:15" s="100" customFormat="1">
      <c r="B79" s="103" t="s">
        <v>661</v>
      </c>
      <c r="C79" s="103" t="s">
        <v>662</v>
      </c>
      <c r="D79" s="103" t="s">
        <v>411</v>
      </c>
      <c r="E79" s="103" t="s">
        <v>412</v>
      </c>
      <c r="F79" s="103" t="s">
        <v>663</v>
      </c>
      <c r="G79" s="103" t="s">
        <v>664</v>
      </c>
      <c r="H79" s="103" t="s">
        <v>106</v>
      </c>
      <c r="I79" s="104">
        <v>47000</v>
      </c>
      <c r="J79" s="104">
        <v>23982</v>
      </c>
      <c r="K79" s="104">
        <v>0</v>
      </c>
      <c r="L79" s="104">
        <v>39664.54926</v>
      </c>
      <c r="M79" s="105">
        <v>0</v>
      </c>
      <c r="N79" s="105">
        <f t="shared" si="1"/>
        <v>6.155721748068177E-2</v>
      </c>
      <c r="O79" s="105">
        <f>L79/'סכום נכסי הקרן'!$C$42</f>
        <v>1.2574074831956794E-2</v>
      </c>
    </row>
    <row r="80" spans="2:15" s="100" customFormat="1">
      <c r="B80" s="103" t="s">
        <v>665</v>
      </c>
      <c r="C80" s="103" t="s">
        <v>666</v>
      </c>
      <c r="D80" s="103" t="s">
        <v>411</v>
      </c>
      <c r="E80" s="103" t="s">
        <v>412</v>
      </c>
      <c r="F80" s="103" t="s">
        <v>667</v>
      </c>
      <c r="G80" s="103" t="s">
        <v>668</v>
      </c>
      <c r="H80" s="103" t="s">
        <v>106</v>
      </c>
      <c r="I80" s="104">
        <v>69450</v>
      </c>
      <c r="J80" s="104">
        <v>12993</v>
      </c>
      <c r="K80" s="104">
        <v>0</v>
      </c>
      <c r="L80" s="104">
        <v>31754.183881500001</v>
      </c>
      <c r="M80" s="105">
        <v>0</v>
      </c>
      <c r="N80" s="105">
        <f t="shared" si="1"/>
        <v>4.9280761778031486E-2</v>
      </c>
      <c r="O80" s="105">
        <f>L80/'סכום נכסי הקרן'!$C$42</f>
        <v>1.0066406698244105E-2</v>
      </c>
    </row>
    <row r="81" spans="2:15" s="100" customFormat="1">
      <c r="B81" s="103" t="s">
        <v>669</v>
      </c>
      <c r="C81" s="103" t="s">
        <v>670</v>
      </c>
      <c r="D81" s="103" t="s">
        <v>411</v>
      </c>
      <c r="E81" s="103" t="s">
        <v>412</v>
      </c>
      <c r="F81" s="103" t="s">
        <v>671</v>
      </c>
      <c r="G81" s="103" t="s">
        <v>668</v>
      </c>
      <c r="H81" s="103" t="s">
        <v>106</v>
      </c>
      <c r="I81" s="104">
        <v>60000</v>
      </c>
      <c r="J81" s="104">
        <v>7628</v>
      </c>
      <c r="K81" s="104">
        <v>0</v>
      </c>
      <c r="L81" s="104">
        <v>16105.7592</v>
      </c>
      <c r="M81" s="105">
        <v>0</v>
      </c>
      <c r="N81" s="105">
        <f t="shared" si="1"/>
        <v>2.4995260005783091E-2</v>
      </c>
      <c r="O81" s="105">
        <f>L81/'סכום נכסי הקרן'!$C$42</f>
        <v>5.1056932496269239E-3</v>
      </c>
    </row>
    <row r="82" spans="2:15" s="100" customFormat="1">
      <c r="B82" s="103" t="s">
        <v>229</v>
      </c>
      <c r="C82" s="99"/>
      <c r="D82" s="99"/>
    </row>
    <row r="83" spans="2:15" s="100" customFormat="1">
      <c r="B83" s="103" t="s">
        <v>280</v>
      </c>
      <c r="C83" s="99"/>
      <c r="D83" s="99"/>
    </row>
    <row r="84" spans="2:15" s="100" customFormat="1">
      <c r="B84" s="103" t="s">
        <v>281</v>
      </c>
      <c r="C84" s="99"/>
      <c r="D84" s="99"/>
    </row>
    <row r="85" spans="2:15" s="100" customFormat="1">
      <c r="B85" s="103" t="s">
        <v>282</v>
      </c>
      <c r="C85" s="99"/>
      <c r="D85" s="99"/>
    </row>
    <row r="86" spans="2:15">
      <c r="B86" t="s">
        <v>283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9"/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9"/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9">
      <formula1>$BH$6:$BH$11</formula1>
    </dataValidation>
    <dataValidation type="list" allowBlank="1" showInputMessage="1" showErrorMessage="1" sqref="H12:H333">
      <formula1>$BJ$6:$BJ$11</formula1>
    </dataValidation>
    <dataValidation type="list" allowBlank="1" showInputMessage="1" showErrorMessage="1" sqref="E12:E333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3846739</v>
      </c>
      <c r="I11" s="7"/>
      <c r="J11" s="75">
        <v>431.63956999999999</v>
      </c>
      <c r="K11" s="75">
        <v>265160.19552800001</v>
      </c>
      <c r="L11" s="7"/>
      <c r="M11" s="76">
        <v>1</v>
      </c>
      <c r="N11" s="76">
        <v>8.43E-2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3187939</v>
      </c>
      <c r="J12" s="81">
        <v>0</v>
      </c>
      <c r="K12" s="81">
        <v>158742.63831000001</v>
      </c>
      <c r="M12" s="80">
        <v>0.59870000000000001</v>
      </c>
      <c r="N12" s="80">
        <v>5.04E-2</v>
      </c>
    </row>
    <row r="13" spans="2:63">
      <c r="B13" s="79" t="s">
        <v>672</v>
      </c>
      <c r="D13" s="16"/>
      <c r="E13" s="16"/>
      <c r="F13" s="16"/>
      <c r="G13" s="16"/>
      <c r="H13" s="81">
        <v>707939</v>
      </c>
      <c r="J13" s="81">
        <v>0</v>
      </c>
      <c r="K13" s="81">
        <v>17195.838309999999</v>
      </c>
      <c r="M13" s="80">
        <v>6.4899999999999999E-2</v>
      </c>
      <c r="N13" s="80">
        <v>5.4999999999999997E-3</v>
      </c>
    </row>
    <row r="14" spans="2:63">
      <c r="B14" t="s">
        <v>673</v>
      </c>
      <c r="C14" t="s">
        <v>674</v>
      </c>
      <c r="D14" t="s">
        <v>100</v>
      </c>
      <c r="E14" t="s">
        <v>675</v>
      </c>
      <c r="F14" t="s">
        <v>676</v>
      </c>
      <c r="G14" t="s">
        <v>102</v>
      </c>
      <c r="H14" s="77">
        <v>707939</v>
      </c>
      <c r="I14" s="77">
        <v>2429</v>
      </c>
      <c r="J14" s="77">
        <v>0</v>
      </c>
      <c r="K14" s="77">
        <v>17195.838309999999</v>
      </c>
      <c r="L14" s="78">
        <v>1.01E-2</v>
      </c>
      <c r="M14" s="78">
        <v>6.4899999999999999E-2</v>
      </c>
      <c r="N14" s="78">
        <v>5.4999999999999997E-3</v>
      </c>
    </row>
    <row r="15" spans="2:63">
      <c r="B15" s="79" t="s">
        <v>677</v>
      </c>
      <c r="D15" s="16"/>
      <c r="E15" s="16"/>
      <c r="F15" s="16"/>
      <c r="G15" s="16"/>
      <c r="H15" s="81">
        <v>2480000</v>
      </c>
      <c r="J15" s="81">
        <v>0</v>
      </c>
      <c r="K15" s="81">
        <v>141546.79999999999</v>
      </c>
      <c r="M15" s="80">
        <v>0.53380000000000005</v>
      </c>
      <c r="N15" s="80">
        <v>4.4999999999999998E-2</v>
      </c>
    </row>
    <row r="16" spans="2:63">
      <c r="B16" t="s">
        <v>678</v>
      </c>
      <c r="C16" t="s">
        <v>679</v>
      </c>
      <c r="D16" t="s">
        <v>100</v>
      </c>
      <c r="E16" t="s">
        <v>675</v>
      </c>
      <c r="F16" t="s">
        <v>676</v>
      </c>
      <c r="G16" t="s">
        <v>102</v>
      </c>
      <c r="H16" s="77">
        <v>1457500</v>
      </c>
      <c r="I16" s="77">
        <v>5004</v>
      </c>
      <c r="J16" s="77">
        <v>0</v>
      </c>
      <c r="K16" s="77">
        <v>72933.3</v>
      </c>
      <c r="L16" s="78">
        <v>4.7E-2</v>
      </c>
      <c r="M16" s="78">
        <v>0.27510000000000001</v>
      </c>
      <c r="N16" s="78">
        <v>2.3199999999999998E-2</v>
      </c>
    </row>
    <row r="17" spans="2:14">
      <c r="B17" t="s">
        <v>680</v>
      </c>
      <c r="C17" t="s">
        <v>681</v>
      </c>
      <c r="D17" t="s">
        <v>100</v>
      </c>
      <c r="E17" t="s">
        <v>682</v>
      </c>
      <c r="F17" t="s">
        <v>676</v>
      </c>
      <c r="G17" t="s">
        <v>102</v>
      </c>
      <c r="H17" s="77">
        <v>857500</v>
      </c>
      <c r="I17" s="77">
        <v>5300</v>
      </c>
      <c r="J17" s="77">
        <v>0</v>
      </c>
      <c r="K17" s="77">
        <v>45447.5</v>
      </c>
      <c r="L17" s="78">
        <v>4.1200000000000001E-2</v>
      </c>
      <c r="M17" s="78">
        <v>0.1714</v>
      </c>
      <c r="N17" s="78">
        <v>1.44E-2</v>
      </c>
    </row>
    <row r="18" spans="2:14">
      <c r="B18" t="s">
        <v>683</v>
      </c>
      <c r="C18" t="s">
        <v>684</v>
      </c>
      <c r="D18" t="s">
        <v>100</v>
      </c>
      <c r="E18" t="s">
        <v>685</v>
      </c>
      <c r="F18" t="s">
        <v>676</v>
      </c>
      <c r="G18" t="s">
        <v>102</v>
      </c>
      <c r="H18" s="77">
        <v>165000</v>
      </c>
      <c r="I18" s="77">
        <v>14040</v>
      </c>
      <c r="J18" s="77">
        <v>0</v>
      </c>
      <c r="K18" s="77">
        <v>23166</v>
      </c>
      <c r="L18" s="78">
        <v>3.3399999999999999E-2</v>
      </c>
      <c r="M18" s="78">
        <v>8.7400000000000005E-2</v>
      </c>
      <c r="N18" s="78">
        <v>7.4000000000000003E-3</v>
      </c>
    </row>
    <row r="19" spans="2:14">
      <c r="B19" s="79" t="s">
        <v>686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687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408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688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227</v>
      </c>
      <c r="D27" s="16"/>
      <c r="E27" s="16"/>
      <c r="F27" s="16"/>
      <c r="G27" s="16"/>
      <c r="H27" s="81">
        <v>658800</v>
      </c>
      <c r="J27" s="81">
        <v>431.63956999999999</v>
      </c>
      <c r="K27" s="81">
        <v>106417.557218</v>
      </c>
      <c r="M27" s="80">
        <v>0.40129999999999999</v>
      </c>
      <c r="N27" s="80">
        <v>3.3799999999999997E-2</v>
      </c>
    </row>
    <row r="28" spans="2:14">
      <c r="B28" s="79" t="s">
        <v>689</v>
      </c>
      <c r="D28" s="16"/>
      <c r="E28" s="16"/>
      <c r="F28" s="16"/>
      <c r="G28" s="16"/>
      <c r="H28" s="81">
        <v>658800</v>
      </c>
      <c r="J28" s="81">
        <v>431.63956999999999</v>
      </c>
      <c r="K28" s="81">
        <v>106417.557218</v>
      </c>
      <c r="M28" s="80">
        <v>0.40129999999999999</v>
      </c>
      <c r="N28" s="80">
        <v>3.3799999999999997E-2</v>
      </c>
    </row>
    <row r="29" spans="2:14">
      <c r="B29" t="s">
        <v>690</v>
      </c>
      <c r="C29" t="s">
        <v>691</v>
      </c>
      <c r="D29" t="s">
        <v>411</v>
      </c>
      <c r="E29" t="s">
        <v>692</v>
      </c>
      <c r="F29" t="s">
        <v>676</v>
      </c>
      <c r="G29" t="s">
        <v>106</v>
      </c>
      <c r="H29" s="77">
        <v>236000</v>
      </c>
      <c r="I29" s="77">
        <v>5648</v>
      </c>
      <c r="J29" s="77">
        <v>0</v>
      </c>
      <c r="K29" s="77">
        <v>46905.736320000004</v>
      </c>
      <c r="L29" s="78">
        <v>1E-4</v>
      </c>
      <c r="M29" s="78">
        <v>0.1769</v>
      </c>
      <c r="N29" s="78">
        <v>1.49E-2</v>
      </c>
    </row>
    <row r="30" spans="2:14">
      <c r="B30" t="s">
        <v>693</v>
      </c>
      <c r="C30" t="s">
        <v>694</v>
      </c>
      <c r="D30" t="s">
        <v>411</v>
      </c>
      <c r="E30" t="s">
        <v>695</v>
      </c>
      <c r="F30" t="s">
        <v>676</v>
      </c>
      <c r="G30" t="s">
        <v>106</v>
      </c>
      <c r="H30" s="77">
        <v>412000</v>
      </c>
      <c r="I30" s="77">
        <v>3543</v>
      </c>
      <c r="J30" s="77">
        <v>431.63956999999999</v>
      </c>
      <c r="K30" s="77">
        <v>51799.045610000001</v>
      </c>
      <c r="L30" s="78">
        <v>2.0000000000000001E-4</v>
      </c>
      <c r="M30" s="78">
        <v>0.19539999999999999</v>
      </c>
      <c r="N30" s="78">
        <v>1.6500000000000001E-2</v>
      </c>
    </row>
    <row r="31" spans="2:14">
      <c r="B31" t="s">
        <v>696</v>
      </c>
      <c r="C31" t="s">
        <v>697</v>
      </c>
      <c r="D31" t="s">
        <v>411</v>
      </c>
      <c r="E31" t="s">
        <v>698</v>
      </c>
      <c r="F31" t="s">
        <v>676</v>
      </c>
      <c r="G31" t="s">
        <v>106</v>
      </c>
      <c r="H31" s="77">
        <v>10800</v>
      </c>
      <c r="I31" s="77">
        <v>20294</v>
      </c>
      <c r="J31" s="77">
        <v>0</v>
      </c>
      <c r="K31" s="77">
        <v>7712.7752879999998</v>
      </c>
      <c r="L31" s="78">
        <v>0</v>
      </c>
      <c r="M31" s="78">
        <v>2.9100000000000001E-2</v>
      </c>
      <c r="N31" s="78">
        <v>2.5000000000000001E-3</v>
      </c>
    </row>
    <row r="32" spans="2:14">
      <c r="B32" s="79" t="s">
        <v>699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222</v>
      </c>
      <c r="C33" t="s">
        <v>222</v>
      </c>
      <c r="D33" s="16"/>
      <c r="E33" s="16"/>
      <c r="F33" t="s">
        <v>222</v>
      </c>
      <c r="G33" t="s">
        <v>222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408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222</v>
      </c>
      <c r="C35" t="s">
        <v>222</v>
      </c>
      <c r="D35" s="16"/>
      <c r="E35" s="16"/>
      <c r="F35" t="s">
        <v>222</v>
      </c>
      <c r="G35" t="s">
        <v>222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688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222</v>
      </c>
      <c r="C37" t="s">
        <v>222</v>
      </c>
      <c r="D37" s="16"/>
      <c r="E37" s="16"/>
      <c r="F37" t="s">
        <v>222</v>
      </c>
      <c r="G37" t="s">
        <v>222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229</v>
      </c>
      <c r="D38" s="16"/>
      <c r="E38" s="16"/>
      <c r="F38" s="16"/>
      <c r="G38" s="16"/>
    </row>
    <row r="39" spans="2:14">
      <c r="B39" t="s">
        <v>280</v>
      </c>
      <c r="D39" s="16"/>
      <c r="E39" s="16"/>
      <c r="F39" s="16"/>
      <c r="G39" s="16"/>
    </row>
    <row r="40" spans="2:14">
      <c r="B40" t="s">
        <v>281</v>
      </c>
      <c r="D40" s="16"/>
      <c r="E40" s="16"/>
      <c r="F40" s="16"/>
      <c r="G40" s="16"/>
    </row>
    <row r="41" spans="2:14">
      <c r="B41" t="s">
        <v>282</v>
      </c>
      <c r="D41" s="16"/>
      <c r="E41" s="16"/>
      <c r="F41" s="16"/>
      <c r="G41" s="16"/>
    </row>
    <row r="42" spans="2:14">
      <c r="B42" t="s">
        <v>283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25756190.649999999</v>
      </c>
      <c r="K11" s="7"/>
      <c r="L11" s="75">
        <v>122664.72752134599</v>
      </c>
      <c r="M11" s="7"/>
      <c r="N11" s="76">
        <v>1</v>
      </c>
      <c r="O11" s="76">
        <v>3.9E-2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24150000</v>
      </c>
      <c r="L12" s="81">
        <v>42668.22</v>
      </c>
      <c r="N12" s="80">
        <v>0.3478</v>
      </c>
      <c r="O12" s="80">
        <v>1.3599999999999999E-2</v>
      </c>
    </row>
    <row r="13" spans="2:65">
      <c r="B13" s="79" t="s">
        <v>700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24150000</v>
      </c>
      <c r="L17" s="81">
        <v>42668.22</v>
      </c>
      <c r="N17" s="80">
        <v>0.3478</v>
      </c>
      <c r="O17" s="80">
        <v>1.3599999999999999E-2</v>
      </c>
    </row>
    <row r="18" spans="2:15">
      <c r="B18" t="s">
        <v>702</v>
      </c>
      <c r="C18" t="s">
        <v>703</v>
      </c>
      <c r="D18" t="s">
        <v>100</v>
      </c>
      <c r="E18" t="s">
        <v>685</v>
      </c>
      <c r="F18" t="s">
        <v>676</v>
      </c>
      <c r="G18" t="s">
        <v>222</v>
      </c>
      <c r="H18" t="s">
        <v>395</v>
      </c>
      <c r="I18" t="s">
        <v>102</v>
      </c>
      <c r="J18" s="77">
        <v>24150000</v>
      </c>
      <c r="K18" s="77">
        <v>176.68</v>
      </c>
      <c r="L18" s="77">
        <v>42668.22</v>
      </c>
      <c r="M18" s="78">
        <v>0</v>
      </c>
      <c r="N18" s="78">
        <v>0.3478</v>
      </c>
      <c r="O18" s="78">
        <v>1.3599999999999999E-2</v>
      </c>
    </row>
    <row r="19" spans="2:15">
      <c r="B19" s="79" t="s">
        <v>408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1606190.65</v>
      </c>
      <c r="L21" s="81">
        <v>79996.507521345993</v>
      </c>
      <c r="N21" s="80">
        <v>0.6522</v>
      </c>
      <c r="O21" s="80">
        <v>2.5399999999999999E-2</v>
      </c>
    </row>
    <row r="22" spans="2:15">
      <c r="B22" s="79" t="s">
        <v>700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701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1606190.65</v>
      </c>
      <c r="L26" s="81">
        <v>79996.507521345993</v>
      </c>
      <c r="N26" s="80">
        <v>0.6522</v>
      </c>
      <c r="O26" s="80">
        <v>2.5399999999999999E-2</v>
      </c>
    </row>
    <row r="27" spans="2:15">
      <c r="B27" t="s">
        <v>704</v>
      </c>
      <c r="C27" t="s">
        <v>705</v>
      </c>
      <c r="D27" t="s">
        <v>123</v>
      </c>
      <c r="E27" t="s">
        <v>706</v>
      </c>
      <c r="F27" t="s">
        <v>676</v>
      </c>
      <c r="G27" t="s">
        <v>222</v>
      </c>
      <c r="H27" t="s">
        <v>395</v>
      </c>
      <c r="I27" t="s">
        <v>106</v>
      </c>
      <c r="J27" s="77">
        <v>15575</v>
      </c>
      <c r="K27" s="77">
        <v>18311</v>
      </c>
      <c r="L27" s="77">
        <v>10035.97070175</v>
      </c>
      <c r="M27" s="78">
        <v>0</v>
      </c>
      <c r="N27" s="78">
        <v>8.1799999999999998E-2</v>
      </c>
      <c r="O27" s="78">
        <v>3.2000000000000002E-3</v>
      </c>
    </row>
    <row r="28" spans="2:15">
      <c r="B28" t="s">
        <v>707</v>
      </c>
      <c r="C28" t="s">
        <v>708</v>
      </c>
      <c r="D28" t="s">
        <v>123</v>
      </c>
      <c r="E28" t="s">
        <v>709</v>
      </c>
      <c r="F28" t="s">
        <v>676</v>
      </c>
      <c r="G28" t="s">
        <v>222</v>
      </c>
      <c r="H28" t="s">
        <v>395</v>
      </c>
      <c r="I28" t="s">
        <v>110</v>
      </c>
      <c r="J28" s="77">
        <v>50000</v>
      </c>
      <c r="K28" s="77">
        <v>4403</v>
      </c>
      <c r="L28" s="77">
        <v>8262.2294999999995</v>
      </c>
      <c r="M28" s="78">
        <v>1E-4</v>
      </c>
      <c r="N28" s="78">
        <v>6.7400000000000002E-2</v>
      </c>
      <c r="O28" s="78">
        <v>2.5999999999999999E-3</v>
      </c>
    </row>
    <row r="29" spans="2:15">
      <c r="B29" t="s">
        <v>710</v>
      </c>
      <c r="C29" t="s">
        <v>711</v>
      </c>
      <c r="D29" t="s">
        <v>123</v>
      </c>
      <c r="E29" t="s">
        <v>709</v>
      </c>
      <c r="F29" t="s">
        <v>676</v>
      </c>
      <c r="G29" t="s">
        <v>222</v>
      </c>
      <c r="H29" t="s">
        <v>395</v>
      </c>
      <c r="I29" t="s">
        <v>203</v>
      </c>
      <c r="J29" s="77">
        <v>225000</v>
      </c>
      <c r="K29" s="77">
        <v>159100</v>
      </c>
      <c r="L29" s="77">
        <v>9547.1932500000003</v>
      </c>
      <c r="M29" s="78">
        <v>0</v>
      </c>
      <c r="N29" s="78">
        <v>7.7799999999999994E-2</v>
      </c>
      <c r="O29" s="78">
        <v>3.0000000000000001E-3</v>
      </c>
    </row>
    <row r="30" spans="2:15">
      <c r="B30" t="s">
        <v>712</v>
      </c>
      <c r="C30" t="s">
        <v>713</v>
      </c>
      <c r="D30" t="s">
        <v>411</v>
      </c>
      <c r="E30" t="s">
        <v>714</v>
      </c>
      <c r="F30" t="s">
        <v>676</v>
      </c>
      <c r="G30" t="s">
        <v>222</v>
      </c>
      <c r="H30" t="s">
        <v>395</v>
      </c>
      <c r="I30" t="s">
        <v>200</v>
      </c>
      <c r="J30" s="77">
        <v>4340</v>
      </c>
      <c r="K30" s="77">
        <v>20100</v>
      </c>
      <c r="L30" s="77">
        <v>3328.0643340000001</v>
      </c>
      <c r="M30" s="78">
        <v>0</v>
      </c>
      <c r="N30" s="78">
        <v>2.7099999999999999E-2</v>
      </c>
      <c r="O30" s="78">
        <v>1.1000000000000001E-3</v>
      </c>
    </row>
    <row r="31" spans="2:15">
      <c r="B31" t="s">
        <v>715</v>
      </c>
      <c r="C31" t="s">
        <v>716</v>
      </c>
      <c r="D31" t="s">
        <v>123</v>
      </c>
      <c r="E31" t="s">
        <v>717</v>
      </c>
      <c r="F31" t="s">
        <v>676</v>
      </c>
      <c r="G31" t="s">
        <v>222</v>
      </c>
      <c r="H31" t="s">
        <v>395</v>
      </c>
      <c r="I31" t="s">
        <v>106</v>
      </c>
      <c r="J31" s="77">
        <v>2350</v>
      </c>
      <c r="K31" s="77">
        <v>20442.23</v>
      </c>
      <c r="L31" s="77">
        <v>1690.5008731949999</v>
      </c>
      <c r="M31" s="78">
        <v>0</v>
      </c>
      <c r="N31" s="78">
        <v>1.38E-2</v>
      </c>
      <c r="O31" s="78">
        <v>5.0000000000000001E-4</v>
      </c>
    </row>
    <row r="32" spans="2:15">
      <c r="B32" t="s">
        <v>718</v>
      </c>
      <c r="C32" t="s">
        <v>719</v>
      </c>
      <c r="D32" t="s">
        <v>123</v>
      </c>
      <c r="E32" t="s">
        <v>720</v>
      </c>
      <c r="F32" t="s">
        <v>676</v>
      </c>
      <c r="G32" t="s">
        <v>222</v>
      </c>
      <c r="H32" t="s">
        <v>395</v>
      </c>
      <c r="I32" t="s">
        <v>106</v>
      </c>
      <c r="J32" s="77">
        <v>210250.14</v>
      </c>
      <c r="K32" s="77">
        <v>2290.4299999999948</v>
      </c>
      <c r="L32" s="77">
        <v>16946.209998957402</v>
      </c>
      <c r="M32" s="78">
        <v>1E-4</v>
      </c>
      <c r="N32" s="78">
        <v>0.13819999999999999</v>
      </c>
      <c r="O32" s="78">
        <v>5.4000000000000003E-3</v>
      </c>
    </row>
    <row r="33" spans="2:15">
      <c r="B33" t="s">
        <v>721</v>
      </c>
      <c r="C33" t="s">
        <v>722</v>
      </c>
      <c r="D33" t="s">
        <v>123</v>
      </c>
      <c r="E33" t="s">
        <v>723</v>
      </c>
      <c r="F33" t="s">
        <v>676</v>
      </c>
      <c r="G33" t="s">
        <v>222</v>
      </c>
      <c r="H33" t="s">
        <v>395</v>
      </c>
      <c r="I33" t="s">
        <v>113</v>
      </c>
      <c r="J33" s="77">
        <v>750000</v>
      </c>
      <c r="K33" s="77">
        <v>106.7762</v>
      </c>
      <c r="L33" s="77">
        <v>3393.5611884</v>
      </c>
      <c r="M33" s="78">
        <v>0</v>
      </c>
      <c r="N33" s="78">
        <v>2.7699999999999999E-2</v>
      </c>
      <c r="O33" s="78">
        <v>1.1000000000000001E-3</v>
      </c>
    </row>
    <row r="34" spans="2:15">
      <c r="B34" t="s">
        <v>724</v>
      </c>
      <c r="C34" t="s">
        <v>725</v>
      </c>
      <c r="D34" t="s">
        <v>123</v>
      </c>
      <c r="E34" t="s">
        <v>726</v>
      </c>
      <c r="F34" t="s">
        <v>676</v>
      </c>
      <c r="G34" t="s">
        <v>222</v>
      </c>
      <c r="H34" t="s">
        <v>395</v>
      </c>
      <c r="I34" t="s">
        <v>110</v>
      </c>
      <c r="J34" s="77">
        <v>10675</v>
      </c>
      <c r="K34" s="77">
        <v>11560</v>
      </c>
      <c r="L34" s="77">
        <v>4631.31459</v>
      </c>
      <c r="M34" s="78">
        <v>1E-4</v>
      </c>
      <c r="N34" s="78">
        <v>3.78E-2</v>
      </c>
      <c r="O34" s="78">
        <v>1.5E-3</v>
      </c>
    </row>
    <row r="35" spans="2:15">
      <c r="B35" t="s">
        <v>727</v>
      </c>
      <c r="C35" t="s">
        <v>728</v>
      </c>
      <c r="D35" t="s">
        <v>123</v>
      </c>
      <c r="E35" t="s">
        <v>729</v>
      </c>
      <c r="F35" t="s">
        <v>676</v>
      </c>
      <c r="G35" t="s">
        <v>222</v>
      </c>
      <c r="H35" t="s">
        <v>395</v>
      </c>
      <c r="I35" t="s">
        <v>106</v>
      </c>
      <c r="J35" s="77">
        <v>338000.51</v>
      </c>
      <c r="K35" s="77">
        <v>1863.2100000000044</v>
      </c>
      <c r="L35" s="77">
        <v>22161.463085043601</v>
      </c>
      <c r="M35" s="78">
        <v>2.9999999999999997E-4</v>
      </c>
      <c r="N35" s="78">
        <v>0.1807</v>
      </c>
      <c r="O35" s="78">
        <v>7.0000000000000001E-3</v>
      </c>
    </row>
    <row r="36" spans="2:15">
      <c r="B36" s="79" t="s">
        <v>408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222</v>
      </c>
      <c r="C37" t="s">
        <v>222</v>
      </c>
      <c r="D37" s="16"/>
      <c r="E37" s="16"/>
      <c r="F37" t="s">
        <v>222</v>
      </c>
      <c r="G37" t="s">
        <v>222</v>
      </c>
      <c r="I37" t="s">
        <v>222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229</v>
      </c>
      <c r="C38" s="16"/>
      <c r="D38" s="16"/>
      <c r="E38" s="16"/>
    </row>
    <row r="39" spans="2:15">
      <c r="B39" t="s">
        <v>280</v>
      </c>
      <c r="C39" s="16"/>
      <c r="D39" s="16"/>
      <c r="E39" s="16"/>
    </row>
    <row r="40" spans="2:15">
      <c r="B40" t="s">
        <v>281</v>
      </c>
      <c r="C40" s="16"/>
      <c r="D40" s="16"/>
      <c r="E40" s="16"/>
    </row>
    <row r="41" spans="2:15">
      <c r="B41" t="s">
        <v>282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730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222</v>
      </c>
      <c r="C17" t="s">
        <v>222</v>
      </c>
      <c r="D17" s="16"/>
      <c r="E17" t="s">
        <v>222</v>
      </c>
      <c r="F17" t="s">
        <v>222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-4700</v>
      </c>
      <c r="H11" s="7"/>
      <c r="I11" s="75">
        <v>-6395.1490800070378</v>
      </c>
      <c r="J11" s="25"/>
      <c r="K11" s="76">
        <v>1</v>
      </c>
      <c r="L11" s="76">
        <v>-2E-3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-4700</v>
      </c>
      <c r="I21" s="81">
        <v>-6395.1490800070378</v>
      </c>
      <c r="K21" s="80">
        <v>1</v>
      </c>
      <c r="L21" s="80">
        <v>-2E-3</v>
      </c>
    </row>
    <row r="22" spans="2:12">
      <c r="B22" s="79" t="s">
        <v>732</v>
      </c>
      <c r="C22" s="16"/>
      <c r="D22" s="16"/>
      <c r="E22" s="16"/>
      <c r="G22" s="81">
        <v>-4700</v>
      </c>
      <c r="I22" s="81">
        <v>-6395.1490800070378</v>
      </c>
      <c r="K22" s="80">
        <v>1</v>
      </c>
      <c r="L22" s="80">
        <v>-2E-3</v>
      </c>
    </row>
    <row r="23" spans="2:12">
      <c r="B23" t="s">
        <v>735</v>
      </c>
      <c r="C23" t="s">
        <v>736</v>
      </c>
      <c r="D23" t="s">
        <v>123</v>
      </c>
      <c r="E23" t="s">
        <v>646</v>
      </c>
      <c r="F23" t="s">
        <v>106</v>
      </c>
      <c r="G23" s="77">
        <v>-400</v>
      </c>
      <c r="H23" s="77">
        <v>83670</v>
      </c>
      <c r="I23" s="77">
        <v>-1177.73892</v>
      </c>
      <c r="J23" s="78">
        <v>0</v>
      </c>
      <c r="K23" s="78">
        <v>0.1842</v>
      </c>
      <c r="L23" s="78">
        <v>-4.0000000000000002E-4</v>
      </c>
    </row>
    <row r="24" spans="2:12">
      <c r="B24" t="s">
        <v>737</v>
      </c>
      <c r="C24" t="s">
        <v>738</v>
      </c>
      <c r="D24" t="s">
        <v>123</v>
      </c>
      <c r="E24" t="s">
        <v>646</v>
      </c>
      <c r="F24" t="s">
        <v>106</v>
      </c>
      <c r="G24" s="77">
        <v>-800</v>
      </c>
      <c r="H24" s="77">
        <v>76800</v>
      </c>
      <c r="I24" s="77">
        <v>-2162.0736000000002</v>
      </c>
      <c r="J24" s="78">
        <v>0</v>
      </c>
      <c r="K24" s="78">
        <v>0.33810000000000001</v>
      </c>
      <c r="L24" s="78">
        <v>-6.9999999999999999E-4</v>
      </c>
    </row>
    <row r="25" spans="2:12">
      <c r="B25" t="s">
        <v>739</v>
      </c>
      <c r="C25" t="s">
        <v>740</v>
      </c>
      <c r="D25" t="s">
        <v>123</v>
      </c>
      <c r="E25" t="s">
        <v>646</v>
      </c>
      <c r="F25" t="s">
        <v>106</v>
      </c>
      <c r="G25" s="77">
        <v>-4100</v>
      </c>
      <c r="H25" s="77">
        <v>62020</v>
      </c>
      <c r="I25" s="77">
        <v>-8948.1835800000008</v>
      </c>
      <c r="J25" s="78">
        <v>0</v>
      </c>
      <c r="K25" s="78">
        <v>1.3992</v>
      </c>
      <c r="L25" s="78">
        <v>-2.8E-3</v>
      </c>
    </row>
    <row r="26" spans="2:12">
      <c r="B26" t="s">
        <v>741</v>
      </c>
      <c r="C26" t="s">
        <v>742</v>
      </c>
      <c r="D26" t="s">
        <v>123</v>
      </c>
      <c r="E26" t="s">
        <v>646</v>
      </c>
      <c r="F26" t="s">
        <v>106</v>
      </c>
      <c r="G26" s="77">
        <v>-4000</v>
      </c>
      <c r="H26" s="77">
        <v>4.9999999999999998E-8</v>
      </c>
      <c r="I26" s="77">
        <v>-7.0379999999999999E-9</v>
      </c>
      <c r="J26" s="78">
        <v>0</v>
      </c>
      <c r="K26" s="78">
        <v>0</v>
      </c>
      <c r="L26" s="78">
        <v>0</v>
      </c>
    </row>
    <row r="27" spans="2:12">
      <c r="B27" t="s">
        <v>743</v>
      </c>
      <c r="C27" t="s">
        <v>744</v>
      </c>
      <c r="D27" t="s">
        <v>123</v>
      </c>
      <c r="E27" t="s">
        <v>646</v>
      </c>
      <c r="F27" t="s">
        <v>106</v>
      </c>
      <c r="G27" s="77">
        <v>13900</v>
      </c>
      <c r="H27" s="77">
        <v>16510</v>
      </c>
      <c r="I27" s="77">
        <v>8075.7179100000003</v>
      </c>
      <c r="J27" s="78">
        <v>0</v>
      </c>
      <c r="K27" s="78">
        <v>-1.2627999999999999</v>
      </c>
      <c r="L27" s="78">
        <v>2.5999999999999999E-3</v>
      </c>
    </row>
    <row r="28" spans="2:12">
      <c r="B28" t="s">
        <v>745</v>
      </c>
      <c r="C28" t="s">
        <v>746</v>
      </c>
      <c r="D28" t="s">
        <v>123</v>
      </c>
      <c r="E28" t="s">
        <v>646</v>
      </c>
      <c r="F28" t="s">
        <v>106</v>
      </c>
      <c r="G28" s="77">
        <v>-9300</v>
      </c>
      <c r="H28" s="77">
        <v>6670</v>
      </c>
      <c r="I28" s="77">
        <v>-2182.8708900000001</v>
      </c>
      <c r="J28" s="78">
        <v>0</v>
      </c>
      <c r="K28" s="78">
        <v>0.34129999999999999</v>
      </c>
      <c r="L28" s="78">
        <v>-6.9999999999999999E-4</v>
      </c>
    </row>
    <row r="29" spans="2:12">
      <c r="B29" s="79" t="s">
        <v>747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F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734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222</v>
      </c>
      <c r="C32" t="s">
        <v>222</v>
      </c>
      <c r="D32" s="16"/>
      <c r="E32" t="s">
        <v>222</v>
      </c>
      <c r="F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748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222</v>
      </c>
      <c r="C34" t="s">
        <v>222</v>
      </c>
      <c r="D34" s="16"/>
      <c r="E34" t="s">
        <v>222</v>
      </c>
      <c r="F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408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222</v>
      </c>
      <c r="C36" t="s">
        <v>222</v>
      </c>
      <c r="D36" s="16"/>
      <c r="E36" t="s">
        <v>222</v>
      </c>
      <c r="F36" t="s">
        <v>222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229</v>
      </c>
      <c r="C37" s="16"/>
      <c r="D37" s="16"/>
      <c r="E37" s="16"/>
    </row>
    <row r="38" spans="2:12">
      <c r="B38" t="s">
        <v>280</v>
      </c>
      <c r="C38" s="16"/>
      <c r="D38" s="16"/>
      <c r="E38" s="16"/>
    </row>
    <row r="39" spans="2:12">
      <c r="B39" t="s">
        <v>281</v>
      </c>
      <c r="C39" s="16"/>
      <c r="D39" s="16"/>
      <c r="E39" s="16"/>
    </row>
    <row r="40" spans="2:12">
      <c r="B40" t="s">
        <v>282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-5145769.82</v>
      </c>
      <c r="H11" s="25"/>
      <c r="I11" s="75">
        <v>-18111.44952851631</v>
      </c>
      <c r="J11" s="76">
        <v>1</v>
      </c>
      <c r="K11" s="76">
        <v>-5.7999999999999996E-3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-5145769.82</v>
      </c>
      <c r="H14" s="19"/>
      <c r="I14" s="81">
        <v>-18111.44952851631</v>
      </c>
      <c r="J14" s="80">
        <v>1</v>
      </c>
      <c r="K14" s="80">
        <v>-5.7999999999999996E-3</v>
      </c>
      <c r="BF14" s="16" t="s">
        <v>126</v>
      </c>
    </row>
    <row r="15" spans="1:60">
      <c r="B15" t="s">
        <v>749</v>
      </c>
      <c r="C15" t="s">
        <v>750</v>
      </c>
      <c r="D15" t="s">
        <v>123</v>
      </c>
      <c r="E15" t="s">
        <v>646</v>
      </c>
      <c r="F15" t="s">
        <v>106</v>
      </c>
      <c r="G15" s="77">
        <v>319</v>
      </c>
      <c r="H15" s="77">
        <v>6.1074999999999997E-2</v>
      </c>
      <c r="I15" s="77">
        <v>6.8560413075000005E-4</v>
      </c>
      <c r="J15" s="78">
        <v>0</v>
      </c>
      <c r="K15" s="78">
        <v>0</v>
      </c>
      <c r="BF15" s="16" t="s">
        <v>127</v>
      </c>
    </row>
    <row r="16" spans="1:60">
      <c r="B16" t="s">
        <v>751</v>
      </c>
      <c r="C16" t="s">
        <v>752</v>
      </c>
      <c r="D16" t="s">
        <v>123</v>
      </c>
      <c r="E16" t="s">
        <v>646</v>
      </c>
      <c r="F16" t="s">
        <v>106</v>
      </c>
      <c r="G16" s="77">
        <v>-5146720.82</v>
      </c>
      <c r="H16" s="77">
        <v>100</v>
      </c>
      <c r="I16" s="77">
        <v>-18111.310565579999</v>
      </c>
      <c r="J16" s="78">
        <v>1</v>
      </c>
      <c r="K16" s="78">
        <v>-5.7999999999999996E-3</v>
      </c>
      <c r="BF16" s="16" t="s">
        <v>128</v>
      </c>
    </row>
    <row r="17" spans="2:58">
      <c r="B17" t="s">
        <v>753</v>
      </c>
      <c r="C17" t="s">
        <v>754</v>
      </c>
      <c r="D17" t="s">
        <v>123</v>
      </c>
      <c r="E17" t="s">
        <v>646</v>
      </c>
      <c r="F17" t="s">
        <v>106</v>
      </c>
      <c r="G17" s="77">
        <v>282</v>
      </c>
      <c r="H17" s="77">
        <v>1.1022250000000001E-2</v>
      </c>
      <c r="I17" s="77">
        <v>1.09380179655E-4</v>
      </c>
      <c r="J17" s="78">
        <v>0</v>
      </c>
      <c r="K17" s="78">
        <v>0</v>
      </c>
      <c r="BF17" s="16" t="s">
        <v>129</v>
      </c>
    </row>
    <row r="18" spans="2:58">
      <c r="B18" t="s">
        <v>755</v>
      </c>
      <c r="C18" t="s">
        <v>756</v>
      </c>
      <c r="D18" t="s">
        <v>123</v>
      </c>
      <c r="E18" t="s">
        <v>646</v>
      </c>
      <c r="F18" t="s">
        <v>106</v>
      </c>
      <c r="G18" s="77">
        <v>164</v>
      </c>
      <c r="H18" s="77">
        <v>3.8609999999999998E-3</v>
      </c>
      <c r="I18" s="77">
        <v>2.228244876E-5</v>
      </c>
      <c r="J18" s="78">
        <v>0</v>
      </c>
      <c r="K18" s="78">
        <v>0</v>
      </c>
      <c r="BF18" s="16" t="s">
        <v>130</v>
      </c>
    </row>
    <row r="19" spans="2:58">
      <c r="B19" t="s">
        <v>757</v>
      </c>
      <c r="C19" t="s">
        <v>758</v>
      </c>
      <c r="D19" t="s">
        <v>123</v>
      </c>
      <c r="E19" t="s">
        <v>646</v>
      </c>
      <c r="F19" t="s">
        <v>106</v>
      </c>
      <c r="G19" s="77">
        <v>156</v>
      </c>
      <c r="H19" s="77">
        <v>0.141675</v>
      </c>
      <c r="I19" s="77">
        <v>7.7774474699999997E-4</v>
      </c>
      <c r="J19" s="78">
        <v>0</v>
      </c>
      <c r="K19" s="78">
        <v>0</v>
      </c>
      <c r="BF19" s="16" t="s">
        <v>131</v>
      </c>
    </row>
    <row r="20" spans="2:58">
      <c r="B20" t="s">
        <v>759</v>
      </c>
      <c r="C20" t="s">
        <v>760</v>
      </c>
      <c r="D20" t="s">
        <v>123</v>
      </c>
      <c r="E20" t="s">
        <v>646</v>
      </c>
      <c r="F20" t="s">
        <v>106</v>
      </c>
      <c r="G20" s="77">
        <v>-40</v>
      </c>
      <c r="H20" s="77">
        <v>100</v>
      </c>
      <c r="I20" s="77">
        <v>-0.14076</v>
      </c>
      <c r="J20" s="78">
        <v>0</v>
      </c>
      <c r="K20" s="78">
        <v>0</v>
      </c>
      <c r="BF20" s="16" t="s">
        <v>132</v>
      </c>
    </row>
    <row r="21" spans="2:58">
      <c r="B21" t="s">
        <v>761</v>
      </c>
      <c r="C21" t="s">
        <v>762</v>
      </c>
      <c r="D21" t="s">
        <v>123</v>
      </c>
      <c r="E21" t="s">
        <v>646</v>
      </c>
      <c r="F21" t="s">
        <v>106</v>
      </c>
      <c r="G21" s="77">
        <v>70</v>
      </c>
      <c r="H21" s="77">
        <v>8.2025000000000001E-2</v>
      </c>
      <c r="I21" s="77">
        <v>2.0205218250000001E-4</v>
      </c>
      <c r="J21" s="78">
        <v>0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280</v>
      </c>
      <c r="C23" s="19"/>
      <c r="D23" s="19"/>
      <c r="E23" s="19"/>
      <c r="F23" s="19"/>
      <c r="G23" s="19"/>
      <c r="H23" s="19"/>
    </row>
    <row r="24" spans="2:58">
      <c r="B24" t="s">
        <v>281</v>
      </c>
      <c r="C24" s="19"/>
      <c r="D24" s="19"/>
      <c r="E24" s="19"/>
      <c r="F24" s="19"/>
      <c r="G24" s="19"/>
      <c r="H24" s="19"/>
    </row>
    <row r="25" spans="2:58">
      <c r="B25" t="s">
        <v>282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763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764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765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766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763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764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765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766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770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771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772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408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774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775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776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408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777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778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5.86</v>
      </c>
      <c r="K11" s="7"/>
      <c r="L11" s="7"/>
      <c r="M11" s="76">
        <v>4.0599999999999997E-2</v>
      </c>
      <c r="N11" s="75">
        <v>62198612.700000003</v>
      </c>
      <c r="O11" s="7"/>
      <c r="P11" s="75">
        <v>68043.847098612998</v>
      </c>
      <c r="Q11" s="7"/>
      <c r="R11" s="76">
        <v>1</v>
      </c>
      <c r="S11" s="76">
        <v>2.1600000000000001E-2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5.86</v>
      </c>
      <c r="M12" s="80">
        <v>4.0599999999999997E-2</v>
      </c>
      <c r="N12" s="81">
        <v>62198612.700000003</v>
      </c>
      <c r="P12" s="81">
        <v>68043.847098612998</v>
      </c>
      <c r="R12" s="80">
        <v>1</v>
      </c>
      <c r="S12" s="80">
        <v>2.1600000000000001E-2</v>
      </c>
    </row>
    <row r="13" spans="2:81">
      <c r="B13" s="79" t="s">
        <v>775</v>
      </c>
      <c r="C13" s="16"/>
      <c r="D13" s="16"/>
      <c r="E13" s="16"/>
      <c r="J13" s="81">
        <v>10.25</v>
      </c>
      <c r="M13" s="80">
        <v>2.07E-2</v>
      </c>
      <c r="N13" s="81">
        <v>20134304.760000002</v>
      </c>
      <c r="P13" s="81">
        <v>27719.038856071002</v>
      </c>
      <c r="R13" s="80">
        <v>0.40739999999999998</v>
      </c>
      <c r="S13" s="80">
        <v>8.8000000000000005E-3</v>
      </c>
    </row>
    <row r="14" spans="2:81">
      <c r="B14" t="s">
        <v>779</v>
      </c>
      <c r="C14" t="s">
        <v>780</v>
      </c>
      <c r="D14" t="s">
        <v>123</v>
      </c>
      <c r="E14" t="s">
        <v>781</v>
      </c>
      <c r="F14" t="s">
        <v>572</v>
      </c>
      <c r="G14" t="s">
        <v>210</v>
      </c>
      <c r="H14" t="s">
        <v>211</v>
      </c>
      <c r="I14" t="s">
        <v>782</v>
      </c>
      <c r="J14" s="77">
        <v>0.89</v>
      </c>
      <c r="K14" t="s">
        <v>102</v>
      </c>
      <c r="L14" s="78">
        <v>2.9499999999999998E-2</v>
      </c>
      <c r="M14" s="78">
        <v>1.5299999999999999E-2</v>
      </c>
      <c r="N14" s="77">
        <v>195344.03</v>
      </c>
      <c r="O14" s="77">
        <v>109.27</v>
      </c>
      <c r="P14" s="77">
        <v>213.45242158100001</v>
      </c>
      <c r="Q14" s="78">
        <v>9.7000000000000003E-3</v>
      </c>
      <c r="R14" s="78">
        <v>3.0999999999999999E-3</v>
      </c>
      <c r="S14" s="78">
        <v>1E-4</v>
      </c>
    </row>
    <row r="15" spans="2:81">
      <c r="B15" t="s">
        <v>783</v>
      </c>
      <c r="C15" t="s">
        <v>784</v>
      </c>
      <c r="D15" t="s">
        <v>123</v>
      </c>
      <c r="E15" t="s">
        <v>785</v>
      </c>
      <c r="F15" t="s">
        <v>597</v>
      </c>
      <c r="G15" t="s">
        <v>210</v>
      </c>
      <c r="H15" t="s">
        <v>211</v>
      </c>
      <c r="I15" t="s">
        <v>786</v>
      </c>
      <c r="J15" s="77">
        <v>10.48</v>
      </c>
      <c r="K15" t="s">
        <v>102</v>
      </c>
      <c r="L15" s="78">
        <v>4.1000000000000002E-2</v>
      </c>
      <c r="M15" s="78">
        <v>2.06E-2</v>
      </c>
      <c r="N15" s="77">
        <v>19500003.350000001</v>
      </c>
      <c r="O15" s="77">
        <v>138.63999999999999</v>
      </c>
      <c r="P15" s="77">
        <v>27034.804644439999</v>
      </c>
      <c r="Q15" s="78">
        <v>5.1999999999999998E-3</v>
      </c>
      <c r="R15" s="78">
        <v>0.39729999999999999</v>
      </c>
      <c r="S15" s="78">
        <v>8.6E-3</v>
      </c>
    </row>
    <row r="16" spans="2:81">
      <c r="B16" t="s">
        <v>787</v>
      </c>
      <c r="C16" t="s">
        <v>788</v>
      </c>
      <c r="D16" t="s">
        <v>123</v>
      </c>
      <c r="E16" t="s">
        <v>789</v>
      </c>
      <c r="F16" t="s">
        <v>577</v>
      </c>
      <c r="G16" t="s">
        <v>380</v>
      </c>
      <c r="H16" t="s">
        <v>150</v>
      </c>
      <c r="I16" t="s">
        <v>790</v>
      </c>
      <c r="J16" s="77">
        <v>1.53</v>
      </c>
      <c r="K16" t="s">
        <v>102</v>
      </c>
      <c r="L16" s="78">
        <v>2.5000000000000001E-2</v>
      </c>
      <c r="M16" s="78">
        <v>2.9000000000000001E-2</v>
      </c>
      <c r="N16" s="77">
        <v>438957.38</v>
      </c>
      <c r="O16" s="77">
        <v>107.25</v>
      </c>
      <c r="P16" s="77">
        <v>470.78179004999998</v>
      </c>
      <c r="Q16" s="78">
        <v>7.0000000000000001E-3</v>
      </c>
      <c r="R16" s="78">
        <v>6.8999999999999999E-3</v>
      </c>
      <c r="S16" s="78">
        <v>1E-4</v>
      </c>
    </row>
    <row r="17" spans="2:19">
      <c r="B17" s="79" t="s">
        <v>776</v>
      </c>
      <c r="C17" s="16"/>
      <c r="D17" s="16"/>
      <c r="E17" s="16"/>
      <c r="J17" s="81">
        <v>2.84</v>
      </c>
      <c r="M17" s="80">
        <v>5.4199999999999998E-2</v>
      </c>
      <c r="N17" s="81">
        <v>42064307.939999998</v>
      </c>
      <c r="P17" s="81">
        <v>40324.808242542</v>
      </c>
      <c r="R17" s="80">
        <v>0.59260000000000002</v>
      </c>
      <c r="S17" s="80">
        <v>1.2800000000000001E-2</v>
      </c>
    </row>
    <row r="18" spans="2:19">
      <c r="B18" t="s">
        <v>791</v>
      </c>
      <c r="C18" t="s">
        <v>792</v>
      </c>
      <c r="D18" t="s">
        <v>123</v>
      </c>
      <c r="E18" t="s">
        <v>793</v>
      </c>
      <c r="F18" t="s">
        <v>326</v>
      </c>
      <c r="G18" t="s">
        <v>360</v>
      </c>
      <c r="H18" t="s">
        <v>150</v>
      </c>
      <c r="I18" t="s">
        <v>794</v>
      </c>
      <c r="J18" s="77">
        <v>2.97</v>
      </c>
      <c r="K18" t="s">
        <v>102</v>
      </c>
      <c r="L18" s="78">
        <v>3.1E-2</v>
      </c>
      <c r="M18" s="78">
        <v>4.5499999999999999E-2</v>
      </c>
      <c r="N18" s="77">
        <v>11684244.470000001</v>
      </c>
      <c r="O18" s="77">
        <v>96.03</v>
      </c>
      <c r="P18" s="77">
        <v>11310.932854541001</v>
      </c>
      <c r="Q18" s="78">
        <v>1.54E-2</v>
      </c>
      <c r="R18" s="78">
        <v>0.16619999999999999</v>
      </c>
      <c r="S18" s="78">
        <v>3.5999999999999999E-3</v>
      </c>
    </row>
    <row r="19" spans="2:19">
      <c r="B19" t="s">
        <v>795</v>
      </c>
      <c r="C19" t="s">
        <v>796</v>
      </c>
      <c r="D19" t="s">
        <v>123</v>
      </c>
      <c r="E19" t="s">
        <v>797</v>
      </c>
      <c r="F19" t="s">
        <v>480</v>
      </c>
      <c r="G19" t="s">
        <v>798</v>
      </c>
      <c r="H19" t="s">
        <v>211</v>
      </c>
      <c r="I19" t="s">
        <v>799</v>
      </c>
      <c r="J19" s="77">
        <v>3.89</v>
      </c>
      <c r="K19" t="s">
        <v>102</v>
      </c>
      <c r="L19" s="78">
        <v>3.3500000000000002E-2</v>
      </c>
      <c r="M19" s="78">
        <v>6.4299999999999996E-2</v>
      </c>
      <c r="N19" s="77">
        <v>13500000</v>
      </c>
      <c r="O19" s="77">
        <v>89.17</v>
      </c>
      <c r="P19" s="77">
        <v>12037.95</v>
      </c>
      <c r="Q19" s="78">
        <v>1.4999999999999999E-2</v>
      </c>
      <c r="R19" s="78">
        <v>0.1769</v>
      </c>
      <c r="S19" s="78">
        <v>3.8E-3</v>
      </c>
    </row>
    <row r="20" spans="2:19">
      <c r="B20" t="s">
        <v>800</v>
      </c>
      <c r="C20" t="s">
        <v>801</v>
      </c>
      <c r="D20" t="s">
        <v>123</v>
      </c>
      <c r="E20" t="s">
        <v>802</v>
      </c>
      <c r="F20" t="s">
        <v>326</v>
      </c>
      <c r="G20" t="s">
        <v>803</v>
      </c>
      <c r="H20" t="s">
        <v>211</v>
      </c>
      <c r="I20" t="s">
        <v>804</v>
      </c>
      <c r="J20" s="77">
        <v>1.9</v>
      </c>
      <c r="K20" t="s">
        <v>102</v>
      </c>
      <c r="L20" s="78">
        <v>3.5499999999999997E-2</v>
      </c>
      <c r="M20" s="78">
        <v>4.1599999999999998E-2</v>
      </c>
      <c r="N20" s="77">
        <v>5670000.0099999998</v>
      </c>
      <c r="O20" s="77">
        <v>98.93</v>
      </c>
      <c r="P20" s="77">
        <v>5984.766009893</v>
      </c>
      <c r="Q20" s="78">
        <v>2.1100000000000001E-2</v>
      </c>
      <c r="R20" s="78">
        <v>8.7999999999999995E-2</v>
      </c>
      <c r="S20" s="78">
        <v>1.9E-3</v>
      </c>
    </row>
    <row r="21" spans="2:19">
      <c r="B21" t="s">
        <v>805</v>
      </c>
      <c r="C21" t="s">
        <v>806</v>
      </c>
      <c r="D21" t="s">
        <v>123</v>
      </c>
      <c r="E21" t="s">
        <v>807</v>
      </c>
      <c r="F21" t="s">
        <v>484</v>
      </c>
      <c r="G21" t="s">
        <v>808</v>
      </c>
      <c r="H21" t="s">
        <v>150</v>
      </c>
      <c r="I21" t="s">
        <v>809</v>
      </c>
      <c r="J21" s="77">
        <v>1.92</v>
      </c>
      <c r="K21" t="s">
        <v>102</v>
      </c>
      <c r="L21" s="78">
        <v>4.1000000000000002E-2</v>
      </c>
      <c r="M21" s="78">
        <v>5.8799999999999998E-2</v>
      </c>
      <c r="N21" s="77">
        <v>10032063.460000001</v>
      </c>
      <c r="O21" s="77">
        <v>97.98</v>
      </c>
      <c r="P21" s="77">
        <v>9829.4157781079994</v>
      </c>
      <c r="Q21" s="78">
        <v>1.4200000000000001E-2</v>
      </c>
      <c r="R21" s="78">
        <v>0.14449999999999999</v>
      </c>
      <c r="S21" s="78">
        <v>3.0999999999999999E-3</v>
      </c>
    </row>
    <row r="22" spans="2:19">
      <c r="B22" t="s">
        <v>810</v>
      </c>
      <c r="C22" t="s">
        <v>811</v>
      </c>
      <c r="D22" t="s">
        <v>123</v>
      </c>
      <c r="E22" t="s">
        <v>812</v>
      </c>
      <c r="F22" t="s">
        <v>502</v>
      </c>
      <c r="G22" t="s">
        <v>808</v>
      </c>
      <c r="H22" t="s">
        <v>150</v>
      </c>
      <c r="I22" t="s">
        <v>813</v>
      </c>
      <c r="J22" s="77">
        <v>3.22</v>
      </c>
      <c r="K22" t="s">
        <v>102</v>
      </c>
      <c r="L22" s="78">
        <v>4.5999999999999999E-2</v>
      </c>
      <c r="M22" s="78">
        <v>5.8700000000000002E-2</v>
      </c>
      <c r="N22" s="77">
        <v>1178000</v>
      </c>
      <c r="O22" s="77">
        <v>96.32</v>
      </c>
      <c r="P22" s="77">
        <v>1161.7436</v>
      </c>
      <c r="Q22" s="78">
        <v>2.3E-3</v>
      </c>
      <c r="R22" s="78">
        <v>1.7100000000000001E-2</v>
      </c>
      <c r="S22" s="78">
        <v>4.0000000000000002E-4</v>
      </c>
    </row>
    <row r="23" spans="2:19">
      <c r="B23" s="79" t="s">
        <v>285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408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J29" s="77">
        <v>0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J31" s="77">
        <v>0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222</v>
      </c>
      <c r="C13" t="s">
        <v>222</v>
      </c>
      <c r="D13" s="16"/>
      <c r="E13" s="16"/>
      <c r="F13" t="s">
        <v>222</v>
      </c>
      <c r="G13" t="s">
        <v>222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4358.9218499999997</v>
      </c>
      <c r="I11" s="7"/>
      <c r="J11" s="76">
        <v>1</v>
      </c>
      <c r="K11" s="76">
        <v>1.4E-3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814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815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222</v>
      </c>
      <c r="C16" t="s">
        <v>222</v>
      </c>
      <c r="D16" t="s">
        <v>222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816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817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227</v>
      </c>
      <c r="C21" s="16"/>
      <c r="F21" s="81">
        <v>1500000</v>
      </c>
      <c r="H21" s="81">
        <v>4358.9218499999997</v>
      </c>
      <c r="J21" s="80">
        <v>1</v>
      </c>
      <c r="K21" s="80">
        <v>1.4E-3</v>
      </c>
    </row>
    <row r="22" spans="2:11">
      <c r="B22" s="79" t="s">
        <v>818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819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820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821</v>
      </c>
      <c r="C28" s="16"/>
      <c r="F28" s="81">
        <v>1500000</v>
      </c>
      <c r="H28" s="81">
        <v>4358.9218499999997</v>
      </c>
      <c r="J28" s="80">
        <v>1</v>
      </c>
      <c r="K28" s="80">
        <v>1.4E-3</v>
      </c>
    </row>
    <row r="29" spans="2:11">
      <c r="B29" t="s">
        <v>822</v>
      </c>
      <c r="C29" t="s">
        <v>823</v>
      </c>
      <c r="D29" t="s">
        <v>110</v>
      </c>
      <c r="E29" t="s">
        <v>327</v>
      </c>
      <c r="F29" s="77">
        <v>1500000</v>
      </c>
      <c r="G29" s="77">
        <v>77.430000000000007</v>
      </c>
      <c r="H29" s="77">
        <v>4358.9218499999997</v>
      </c>
      <c r="I29" s="78">
        <v>2.6100000000000002E-2</v>
      </c>
      <c r="J29" s="78">
        <v>1</v>
      </c>
      <c r="K29" s="78">
        <v>1.4E-3</v>
      </c>
    </row>
    <row r="30" spans="2:11">
      <c r="B30" t="s">
        <v>229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824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731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825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408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408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-15628370.02</v>
      </c>
      <c r="H11" s="7"/>
      <c r="I11" s="75">
        <v>-1817.4062230617999</v>
      </c>
      <c r="J11" s="76">
        <v>1</v>
      </c>
      <c r="K11" s="76">
        <v>-5.9999999999999995E-4</v>
      </c>
      <c r="AW11" s="16"/>
    </row>
    <row r="12" spans="2:49">
      <c r="B12" s="79" t="s">
        <v>205</v>
      </c>
      <c r="C12" s="16"/>
      <c r="D12" s="16"/>
      <c r="G12" s="81">
        <v>-15628370.02</v>
      </c>
      <c r="I12" s="81">
        <v>-1817.4062230617999</v>
      </c>
      <c r="J12" s="80">
        <v>1</v>
      </c>
      <c r="K12" s="80">
        <v>-5.9999999999999995E-4</v>
      </c>
    </row>
    <row r="13" spans="2:49">
      <c r="B13" s="79" t="s">
        <v>732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733</v>
      </c>
      <c r="C15" s="16"/>
      <c r="D15" s="16"/>
      <c r="G15" s="81">
        <v>-20628370.02</v>
      </c>
      <c r="I15" s="81">
        <v>-2813.7186365357688</v>
      </c>
      <c r="J15" s="80">
        <v>1.5482</v>
      </c>
      <c r="K15" s="80">
        <v>-8.9999999999999998E-4</v>
      </c>
    </row>
    <row r="16" spans="2:49">
      <c r="B16" t="s">
        <v>826</v>
      </c>
      <c r="C16" t="s">
        <v>827</v>
      </c>
      <c r="D16" t="s">
        <v>123</v>
      </c>
      <c r="E16" t="s">
        <v>110</v>
      </c>
      <c r="F16" t="s">
        <v>828</v>
      </c>
      <c r="G16" s="77">
        <v>-15055000</v>
      </c>
      <c r="H16" s="77">
        <v>7.5864585993685152</v>
      </c>
      <c r="I16" s="77">
        <v>-1142.14134213493</v>
      </c>
      <c r="J16" s="78">
        <v>0.62839999999999996</v>
      </c>
      <c r="K16" s="78">
        <v>-4.0000000000000002E-4</v>
      </c>
    </row>
    <row r="17" spans="2:11">
      <c r="B17" t="s">
        <v>829</v>
      </c>
      <c r="C17" t="s">
        <v>830</v>
      </c>
      <c r="D17" t="s">
        <v>123</v>
      </c>
      <c r="E17" t="s">
        <v>106</v>
      </c>
      <c r="F17" t="s">
        <v>831</v>
      </c>
      <c r="G17" s="77">
        <v>-20000000</v>
      </c>
      <c r="H17" s="77">
        <v>10.701538995937399</v>
      </c>
      <c r="I17" s="77">
        <v>-2140.3077991874802</v>
      </c>
      <c r="J17" s="78">
        <v>1.1777</v>
      </c>
      <c r="K17" s="78">
        <v>-6.9999999999999999E-4</v>
      </c>
    </row>
    <row r="18" spans="2:11">
      <c r="B18" t="s">
        <v>832</v>
      </c>
      <c r="C18" t="s">
        <v>833</v>
      </c>
      <c r="D18" t="s">
        <v>123</v>
      </c>
      <c r="E18" t="s">
        <v>106</v>
      </c>
      <c r="F18" t="s">
        <v>834</v>
      </c>
      <c r="G18" s="77">
        <v>-3000000</v>
      </c>
      <c r="H18" s="77">
        <v>9.2941689318172998</v>
      </c>
      <c r="I18" s="77">
        <v>-278.825067954519</v>
      </c>
      <c r="J18" s="78">
        <v>0.15340000000000001</v>
      </c>
      <c r="K18" s="78">
        <v>-1E-4</v>
      </c>
    </row>
    <row r="19" spans="2:11">
      <c r="B19" t="s">
        <v>835</v>
      </c>
      <c r="C19" t="s">
        <v>836</v>
      </c>
      <c r="D19" t="s">
        <v>123</v>
      </c>
      <c r="E19" t="s">
        <v>106</v>
      </c>
      <c r="F19" t="s">
        <v>279</v>
      </c>
      <c r="G19" s="77">
        <v>20000000</v>
      </c>
      <c r="H19" s="77">
        <v>-3.7532315961001501</v>
      </c>
      <c r="I19" s="77">
        <v>-750.64631922003002</v>
      </c>
      <c r="J19" s="78">
        <v>0.41299999999999998</v>
      </c>
      <c r="K19" s="78">
        <v>-2.0000000000000001E-4</v>
      </c>
    </row>
    <row r="20" spans="2:11">
      <c r="B20" t="s">
        <v>837</v>
      </c>
      <c r="C20" t="s">
        <v>838</v>
      </c>
      <c r="D20" t="s">
        <v>123</v>
      </c>
      <c r="E20" t="s">
        <v>113</v>
      </c>
      <c r="F20" t="s">
        <v>839</v>
      </c>
      <c r="G20" s="77">
        <v>-2573370.02</v>
      </c>
      <c r="H20" s="77">
        <v>-58.219450771451434</v>
      </c>
      <c r="I20" s="77">
        <v>1498.2018919611901</v>
      </c>
      <c r="J20" s="78">
        <v>-0.82440000000000002</v>
      </c>
      <c r="K20" s="78">
        <v>5.0000000000000001E-4</v>
      </c>
    </row>
    <row r="21" spans="2:11">
      <c r="B21" s="79" t="s">
        <v>825</v>
      </c>
      <c r="C21" s="16"/>
      <c r="D21" s="16"/>
      <c r="G21" s="81">
        <v>5000000</v>
      </c>
      <c r="I21" s="81">
        <v>996.31241347396895</v>
      </c>
      <c r="J21" s="80">
        <v>-0.54820000000000002</v>
      </c>
      <c r="K21" s="80">
        <v>2.9999999999999997E-4</v>
      </c>
    </row>
    <row r="22" spans="2:11">
      <c r="B22" t="s">
        <v>840</v>
      </c>
      <c r="C22" t="s">
        <v>841</v>
      </c>
      <c r="D22" t="s">
        <v>123</v>
      </c>
      <c r="E22" t="s">
        <v>110</v>
      </c>
      <c r="F22" t="s">
        <v>842</v>
      </c>
      <c r="G22" s="77">
        <v>5000000</v>
      </c>
      <c r="H22" s="77">
        <v>19.92624826947938</v>
      </c>
      <c r="I22" s="77">
        <v>996.31241347396895</v>
      </c>
      <c r="J22" s="78">
        <v>-0.54820000000000002</v>
      </c>
      <c r="K22" s="78">
        <v>2.9999999999999997E-4</v>
      </c>
    </row>
    <row r="23" spans="2:11">
      <c r="B23" s="79" t="s">
        <v>734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222</v>
      </c>
      <c r="C24" t="s">
        <v>222</v>
      </c>
      <c r="D24" t="s">
        <v>222</v>
      </c>
      <c r="E24" t="s">
        <v>222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408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222</v>
      </c>
      <c r="C26" t="s">
        <v>222</v>
      </c>
      <c r="D26" t="s">
        <v>222</v>
      </c>
      <c r="E26" t="s">
        <v>222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732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747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734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408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222</v>
      </c>
      <c r="C35" t="s">
        <v>222</v>
      </c>
      <c r="D35" t="s">
        <v>222</v>
      </c>
      <c r="E35" t="s">
        <v>222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229</v>
      </c>
      <c r="C36" s="16"/>
      <c r="D36" s="16"/>
    </row>
    <row r="37" spans="2:11">
      <c r="B37" t="s">
        <v>280</v>
      </c>
      <c r="C37" s="16"/>
      <c r="D37" s="16"/>
    </row>
    <row r="38" spans="2:11">
      <c r="B38" t="s">
        <v>281</v>
      </c>
      <c r="C38" s="16"/>
      <c r="D38" s="16"/>
    </row>
    <row r="39" spans="2:11">
      <c r="B39" t="s">
        <v>282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763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764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765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766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767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768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769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763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764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765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766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767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768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769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3.36</v>
      </c>
      <c r="J11" s="18"/>
      <c r="K11" s="18"/>
      <c r="L11" s="18"/>
      <c r="M11" s="76">
        <v>0</v>
      </c>
      <c r="N11" s="75">
        <v>89930333.122999996</v>
      </c>
      <c r="O11" s="7"/>
      <c r="P11" s="75">
        <v>107747.59656999999</v>
      </c>
      <c r="Q11" s="76">
        <v>1</v>
      </c>
      <c r="R11" s="76">
        <v>3.4200000000000001E-2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3.36</v>
      </c>
      <c r="M12" s="80">
        <v>0</v>
      </c>
      <c r="N12" s="81">
        <v>89930333.122999996</v>
      </c>
      <c r="P12" s="81">
        <v>107747.59656999999</v>
      </c>
      <c r="Q12" s="80">
        <v>1</v>
      </c>
      <c r="R12" s="80">
        <v>3.4200000000000001E-2</v>
      </c>
    </row>
    <row r="13" spans="2:60">
      <c r="B13" s="79" t="s">
        <v>843</v>
      </c>
      <c r="I13" s="81">
        <v>3.36</v>
      </c>
      <c r="M13" s="80">
        <v>0</v>
      </c>
      <c r="N13" s="81">
        <v>89930333.122999996</v>
      </c>
      <c r="P13" s="81">
        <v>107747.59656999999</v>
      </c>
      <c r="Q13" s="80">
        <v>1</v>
      </c>
      <c r="R13" s="80">
        <v>3.4200000000000001E-2</v>
      </c>
    </row>
    <row r="14" spans="2:60">
      <c r="B14" t="s">
        <v>870</v>
      </c>
      <c r="C14" t="s">
        <v>844</v>
      </c>
      <c r="D14" t="s">
        <v>845</v>
      </c>
      <c r="F14" t="s">
        <v>846</v>
      </c>
      <c r="G14" t="s">
        <v>847</v>
      </c>
      <c r="H14" t="s">
        <v>848</v>
      </c>
      <c r="I14" s="77">
        <v>3.36</v>
      </c>
      <c r="J14" t="s">
        <v>849</v>
      </c>
      <c r="K14" t="s">
        <v>102</v>
      </c>
      <c r="L14" s="78">
        <v>0</v>
      </c>
      <c r="M14" s="78">
        <v>0</v>
      </c>
      <c r="N14" s="77">
        <v>89930333.122999996</v>
      </c>
      <c r="O14" s="77">
        <v>119.81229561624205</v>
      </c>
      <c r="P14" s="77">
        <v>107747.59656999999</v>
      </c>
      <c r="Q14" s="78">
        <v>1</v>
      </c>
      <c r="R14" s="78">
        <v>3.4200000000000001E-2</v>
      </c>
    </row>
    <row r="15" spans="2:60">
      <c r="B15" s="79" t="s">
        <v>850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280</v>
      </c>
    </row>
    <row r="43" spans="2:18">
      <c r="B43" t="s">
        <v>281</v>
      </c>
    </row>
    <row r="44" spans="2:18">
      <c r="B44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775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776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408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863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863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63539.073182442</v>
      </c>
      <c r="J11" s="76">
        <v>1</v>
      </c>
      <c r="K11" s="76">
        <v>2.0199999999999999E-2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63539.073182442</v>
      </c>
      <c r="J14" s="80">
        <v>1</v>
      </c>
      <c r="K14" s="80">
        <v>2.0199999999999999E-2</v>
      </c>
    </row>
    <row r="15" spans="2:60">
      <c r="B15" t="s">
        <v>864</v>
      </c>
      <c r="C15" t="s">
        <v>865</v>
      </c>
      <c r="D15" t="s">
        <v>222</v>
      </c>
      <c r="E15" t="s">
        <v>395</v>
      </c>
      <c r="F15" s="78">
        <v>0</v>
      </c>
      <c r="G15" t="s">
        <v>204</v>
      </c>
      <c r="H15" s="78">
        <v>0</v>
      </c>
      <c r="I15" s="77">
        <v>-6.3168000000000002E-5</v>
      </c>
      <c r="J15" s="78">
        <v>0</v>
      </c>
      <c r="K15" s="78">
        <v>0</v>
      </c>
    </row>
    <row r="16" spans="2:60">
      <c r="B16" t="s">
        <v>866</v>
      </c>
      <c r="C16" t="s">
        <v>867</v>
      </c>
      <c r="D16" t="s">
        <v>222</v>
      </c>
      <c r="E16" t="s">
        <v>395</v>
      </c>
      <c r="F16" s="78">
        <v>0</v>
      </c>
      <c r="G16" t="s">
        <v>110</v>
      </c>
      <c r="H16" s="78">
        <v>0</v>
      </c>
      <c r="I16" s="77">
        <v>2.28902976</v>
      </c>
      <c r="J16" s="78">
        <v>0</v>
      </c>
      <c r="K16" s="78">
        <v>0</v>
      </c>
    </row>
    <row r="17" spans="2:11">
      <c r="B17" t="s">
        <v>868</v>
      </c>
      <c r="C17" t="s">
        <v>869</v>
      </c>
      <c r="D17" t="s">
        <v>222</v>
      </c>
      <c r="E17" t="s">
        <v>395</v>
      </c>
      <c r="F17" s="78">
        <v>0</v>
      </c>
      <c r="G17" t="s">
        <v>106</v>
      </c>
      <c r="H17" s="78">
        <v>0</v>
      </c>
      <c r="I17" s="77">
        <v>63536.784215849999</v>
      </c>
      <c r="J17" s="78">
        <v>1</v>
      </c>
      <c r="K17" s="78">
        <v>2.0199999999999999E-2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0</v>
      </c>
    </row>
    <row r="13" spans="2:17">
      <c r="B13" t="s">
        <v>222</v>
      </c>
      <c r="C13" s="77">
        <v>0</v>
      </c>
    </row>
    <row r="14" spans="2:17">
      <c r="B14" s="79" t="s">
        <v>227</v>
      </c>
      <c r="C14" s="81">
        <v>0</v>
      </c>
    </row>
    <row r="15" spans="2:17">
      <c r="B15" t="s">
        <v>222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775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776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775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776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408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300CA1-DC0F-4B50-B42E-77FCDFB9D161}"/>
</file>

<file path=customXml/itemProps2.xml><?xml version="1.0" encoding="utf-8"?>
<ds:datastoreItem xmlns:ds="http://schemas.openxmlformats.org/officeDocument/2006/customXml" ds:itemID="{B0AC4E00-2386-4D11-AB70-9EFE6CDC9A98}"/>
</file>

<file path=customXml/itemProps3.xml><?xml version="1.0" encoding="utf-8"?>
<ds:datastoreItem xmlns:ds="http://schemas.openxmlformats.org/officeDocument/2006/customXml" ds:itemID="{DDA7E6F6-F98E-425E-B625-C1A6E7883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