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12.22\"/>
    </mc:Choice>
  </mc:AlternateContent>
  <bookViews>
    <workbookView xWindow="0" yWindow="105" windowWidth="24240" windowHeight="12585" activeTab="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I11" i="6" l="1"/>
  <c r="I12" i="6"/>
  <c r="I13" i="6"/>
  <c r="I30" i="6"/>
  <c r="J31" i="6"/>
  <c r="L31" i="6"/>
  <c r="J15" i="6"/>
  <c r="J14" i="6"/>
  <c r="L15" i="6"/>
  <c r="L14" i="6"/>
  <c r="C42" i="1" l="1"/>
  <c r="D41" i="1" s="1"/>
  <c r="D39" i="1"/>
  <c r="D37" i="1"/>
  <c r="D34" i="1"/>
  <c r="D33" i="1"/>
  <c r="D30" i="1"/>
  <c r="D29" i="1"/>
  <c r="D26" i="1"/>
  <c r="D25" i="1"/>
  <c r="D22" i="1"/>
  <c r="D21" i="1"/>
  <c r="D20" i="1"/>
  <c r="D19" i="1"/>
  <c r="D18" i="1"/>
  <c r="D17" i="1"/>
  <c r="D16" i="1"/>
  <c r="D15" i="1"/>
  <c r="D14" i="1"/>
  <c r="D13" i="1"/>
  <c r="D11" i="1"/>
  <c r="C11" i="1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11" i="2"/>
  <c r="K11" i="2"/>
  <c r="J11" i="2"/>
  <c r="J13" i="2"/>
  <c r="J12" i="2" s="1"/>
  <c r="J14" i="2"/>
  <c r="D27" i="1" l="1"/>
  <c r="D31" i="1"/>
  <c r="D35" i="1"/>
  <c r="D40" i="1"/>
  <c r="D24" i="1"/>
  <c r="D28" i="1"/>
  <c r="D32" i="1"/>
  <c r="D36" i="1"/>
</calcChain>
</file>

<file path=xl/sharedStrings.xml><?xml version="1.0" encoding="utf-8"?>
<sst xmlns="http://schemas.openxmlformats.org/spreadsheetml/2006/main" count="3111" uniqueCount="647">
  <si>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</si>
  <si>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</si>
  <si>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</si>
  <si>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</si>
  <si>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</si>
  <si>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</si>
  <si>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</si>
  <si>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</si>
  <si>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</si>
  <si>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</si>
  <si>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</si>
  <si>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</si>
  <si>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</si>
  <si>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</si>
  <si>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</si>
  <si>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</si>
  <si>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</si>
  <si>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</si>
  <si>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</si>
  <si>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</si>
  <si>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</si>
  <si>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</si>
  <si>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</si>
  <si>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</si>
  <si>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</si>
  <si>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</si>
  <si>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</si>
  <si>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</si>
  <si>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</si>
  <si>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</si>
  <si>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</si>
  <si>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</si>
  <si>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</si>
  <si>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</si>
  <si>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</si>
  <si>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</si>
  <si>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</si>
  <si>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</si>
  <si>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</si>
  <si>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</si>
  <si>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</si>
  <si>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</si>
  <si>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</si>
  <si>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</si>
  <si>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</si>
  <si>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</si>
  <si>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</si>
  <si>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</si>
  <si>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</si>
  <si>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</si>
  <si>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</si>
  <si>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</si>
  <si>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</si>
  <si>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</si>
  <si>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</si>
  <si>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</si>
  <si>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</si>
  <si>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</si>
  <si>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</si>
  <si>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</si>
  <si>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</si>
  <si>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</si>
  <si>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</si>
  <si>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</si>
  <si>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</si>
  <si>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</si>
  <si>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</si>
  <si>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</si>
  <si>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</si>
  <si>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</si>
  <si>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</si>
  <si>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</si>
  <si>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</si>
  <si>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</si>
  <si>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</si>
  <si>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</si>
  <si>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</si>
  <si>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</si>
  <si>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</si>
  <si>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</si>
  <si>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</si>
  <si>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</si>
  <si>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</si>
  <si>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</si>
  <si>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</si>
  <si>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</si>
  <si>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</si>
  <si>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</si>
  <si>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</si>
  <si>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</si>
  <si>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</si>
  <si>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</si>
  <si>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</si>
  <si>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</si>
  <si>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</si>
  <si>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</si>
  <si>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</si>
  <si>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</si>
  <si>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</si>
  <si>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</si>
  <si>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</si>
  <si>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</si>
  <si>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</si>
  <si>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</si>
  <si>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</si>
  <si>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</si>
  <si>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</si>
  <si>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</si>
  <si>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</si>
  <si>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</si>
  <si>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</si>
  <si>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</si>
  <si>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</si>
  <si>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</si>
  <si>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</si>
  <si>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</si>
  <si>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</si>
  <si>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</si>
  <si>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</si>
  <si>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</si>
  <si>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</si>
  <si>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</si>
  <si>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</si>
  <si>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</si>
  <si>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</si>
  <si>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</si>
  <si>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</si>
  <si>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</si>
  <si>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</si>
  <si>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</si>
  <si>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</si>
  <si>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</si>
  <si>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</si>
  <si>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</si>
  <si>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</si>
  <si>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</si>
  <si>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</si>
  <si>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</si>
  <si>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</si>
  <si>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</si>
  <si>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</si>
  <si>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</si>
  <si>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</si>
  <si>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</si>
  <si>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</si>
  <si>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</si>
  <si>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</si>
  <si>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</si>
  <si>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</si>
  <si>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</si>
  <si>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</si>
  <si>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</si>
  <si>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</si>
  <si>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</si>
  <si>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</si>
  <si>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</si>
  <si>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</si>
  <si>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</si>
  <si>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</si>
  <si>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</si>
  <si>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</si>
  <si>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</si>
  <si>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</si>
  <si>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</si>
  <si>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</si>
  <si>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</si>
  <si>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</si>
  <si>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</si>
  <si>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</si>
  <si>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</si>
  <si>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</si>
  <si>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</si>
  <si>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</si>
  <si>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</si>
  <si>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</si>
  <si>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</si>
  <si>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</si>
  <si>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</si>
  <si>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</si>
  <si>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</si>
  <si>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</si>
  <si>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</si>
  <si>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</si>
  <si>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</si>
  <si>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</si>
  <si>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</si>
  <si>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</si>
  <si>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</si>
  <si>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</si>
  <si>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</si>
  <si>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</si>
  <si>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</si>
  <si>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</si>
  <si>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</si>
  <si>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</si>
  <si>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</si>
  <si>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</si>
  <si>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31/12/2022</t>
  </si>
  <si>
    <t>אלטשולר שחם מניות</t>
  </si>
  <si>
    <t>בהתאם לשיטה שיושמה בדוח הכספי *</t>
  </si>
  <si>
    <t>פרנק שווצרי</t>
  </si>
  <si>
    <t>כתר דני</t>
  </si>
  <si>
    <t>כתר נורבגי</t>
  </si>
  <si>
    <t>יין יפני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</si>
  <si>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</si>
  <si>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</si>
  <si>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</si>
  <si>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</si>
  <si>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</si>
  <si>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</si>
  <si>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</si>
  <si>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</si>
  <si>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</si>
  <si>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</si>
  <si>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</si>
  <si>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אירו-100(לקבל)- בנק מזרחי</t>
  </si>
  <si>
    <t>דולר -20001- בנק מזרחי</t>
  </si>
  <si>
    <t>20001- 20- בנק מזרחי</t>
  </si>
  <si>
    <t>לי"ש - 70002- בנק מזרחי</t>
  </si>
  <si>
    <t>70002- 20- בנק מזרחי</t>
  </si>
  <si>
    <t>לי"ש - 70002(לשלם)-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</si>
  <si>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</si>
  <si>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</si>
  <si>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</si>
  <si>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</si>
  <si>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</si>
  <si>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</si>
  <si>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</si>
  <si>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</si>
  <si>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</si>
  <si>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</si>
  <si>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</si>
  <si>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</si>
  <si>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</si>
  <si>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  913- בנק ישראל- מק"מ</t>
  </si>
  <si>
    <t>8230914</t>
  </si>
  <si>
    <t>RF</t>
  </si>
  <si>
    <t>27/10/22</t>
  </si>
  <si>
    <t>מ.ק.מ.  713- בנק ישראל- מק"מ</t>
  </si>
  <si>
    <t>8230716</t>
  </si>
  <si>
    <t>27/07/22</t>
  </si>
  <si>
    <t>מ.ק.מ. 1123- בנק ישראל- מק"מ</t>
  </si>
  <si>
    <t>8231128</t>
  </si>
  <si>
    <t>16/11/22</t>
  </si>
  <si>
    <t>מ.ק.מ. 813- בנק ישראל- מק"מ</t>
  </si>
  <si>
    <t>8230815</t>
  </si>
  <si>
    <t>02/08/22</t>
  </si>
  <si>
    <t>סה"כ שחר</t>
  </si>
  <si>
    <t>ממשלתי 0324- האוצר - ממשלתית שקלית</t>
  </si>
  <si>
    <t>1130848</t>
  </si>
  <si>
    <t>30/11/21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</si>
  <si>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</si>
  <si>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</si>
  <si>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</si>
  <si>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</si>
  <si>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US TREASURY 2.5 30/04/24- ממשלת ארה"ב</t>
  </si>
  <si>
    <t>US91282CEK36</t>
  </si>
  <si>
    <t>Aaa</t>
  </si>
  <si>
    <t>Moodys</t>
  </si>
  <si>
    <t>03/10/22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</si>
  <si>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</si>
  <si>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</si>
  <si>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</si>
  <si>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</si>
  <si>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</si>
  <si>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</si>
  <si>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</si>
  <si>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</si>
  <si>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</si>
  <si>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</si>
  <si>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או.פי.סי אנרגיה- או.פי.סי אנרגיה</t>
  </si>
  <si>
    <t>514401702</t>
  </si>
  <si>
    <t>אנרגיה</t>
  </si>
  <si>
    <t>אנרג'יקס- אנרג'יקס</t>
  </si>
  <si>
    <t>1123355</t>
  </si>
  <si>
    <t>513901371</t>
  </si>
  <si>
    <t>אנרגיה מתחדשת</t>
  </si>
  <si>
    <t>פניקס    1- הפניקס</t>
  </si>
  <si>
    <t>767012</t>
  </si>
  <si>
    <t>520017450</t>
  </si>
  <si>
    <t>ביטוח</t>
  </si>
  <si>
    <t>אלביט מערכות- 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</si>
  <si>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</si>
  <si>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</si>
  <si>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</si>
  <si>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</si>
  <si>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</si>
  <si>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</si>
  <si>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</si>
  <si>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</si>
  <si>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</si>
  <si>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</si>
  <si>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</si>
  <si>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</si>
  <si>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</si>
  <si>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פועלים- פועלים</t>
  </si>
  <si>
    <t>662577</t>
  </si>
  <si>
    <t>520000118</t>
  </si>
  <si>
    <t>קנון- קנון הולדינגס</t>
  </si>
  <si>
    <t>1134139</t>
  </si>
  <si>
    <t>201406588</t>
  </si>
  <si>
    <t>השקעה ואחזקות</t>
  </si>
  <si>
    <t>איי.סי.אל- איי.סי.אל</t>
  </si>
  <si>
    <t>281014</t>
  </si>
  <si>
    <t>520027830</t>
  </si>
  <si>
    <t>כימיה, גומי ופלסטיק</t>
  </si>
  <si>
    <t>אלוני חץ- אלוני חץ</t>
  </si>
  <si>
    <t>390013</t>
  </si>
  <si>
    <t>520038506</t>
  </si>
  <si>
    <t>נדלן מניב בישראל</t>
  </si>
  <si>
    <t>אמות- אמות</t>
  </si>
  <si>
    <t>1097278</t>
  </si>
  <si>
    <t>520026683</t>
  </si>
  <si>
    <t>ביג- ביג</t>
  </si>
  <si>
    <t>1097260</t>
  </si>
  <si>
    <t>513623314</t>
  </si>
  <si>
    <t>מליסרון- מליסרון</t>
  </si>
  <si>
    <t>323014</t>
  </si>
  <si>
    <t>520037789</t>
  </si>
  <si>
    <t>עזריאלי קבוצה- עזריאלי קבוצה</t>
  </si>
  <si>
    <t>1119478</t>
  </si>
  <si>
    <t>510960719</t>
  </si>
  <si>
    <t>סה"כ תל אביב 90</t>
  </si>
  <si>
    <t>520041146</t>
  </si>
  <si>
    <t>אנלייט אנרגיה- אנלייט אנרגיה</t>
  </si>
  <si>
    <t>כלל ביטוח- כלל עסקי ביטוח</t>
  </si>
  <si>
    <t>224014</t>
  </si>
  <si>
    <t>520036120</t>
  </si>
  <si>
    <t>מנורה    1- מנורה מב החזקות</t>
  </si>
  <si>
    <t>566018</t>
  </si>
  <si>
    <t>520007469</t>
  </si>
  <si>
    <t>דניה סיבוס- דניה סיבוס</t>
  </si>
  <si>
    <t>1173137</t>
  </si>
  <si>
    <t>512569237</t>
  </si>
  <si>
    <t>בנייה</t>
  </si>
  <si>
    <t>אלקו- אלקו</t>
  </si>
  <si>
    <t>694034</t>
  </si>
  <si>
    <t>520025370</t>
  </si>
  <si>
    <t>מספנות ישראל- מספנות ישראל</t>
  </si>
  <si>
    <t>1168533</t>
  </si>
  <si>
    <t>516084753</t>
  </si>
  <si>
    <t>דלק רכב- דלק רכב</t>
  </si>
  <si>
    <t>829010</t>
  </si>
  <si>
    <t>520033291</t>
  </si>
  <si>
    <t>מסחר</t>
  </si>
  <si>
    <t>סקופ- סקופ</t>
  </si>
  <si>
    <t>288019</t>
  </si>
  <si>
    <t>520037425</t>
  </si>
  <si>
    <t>אינרום- אינרום בנייה</t>
  </si>
  <si>
    <t>1132356</t>
  </si>
  <si>
    <t>515001659</t>
  </si>
  <si>
    <t>מתכת ומוצרי בניה</t>
  </si>
  <si>
    <t>ריט 1- 1 ריט</t>
  </si>
  <si>
    <t>1098920</t>
  </si>
  <si>
    <t>513821488</t>
  </si>
  <si>
    <t>לוינשטין נכסים- לוינשטין נכסים</t>
  </si>
  <si>
    <t>1119080</t>
  </si>
  <si>
    <t>511134298</t>
  </si>
  <si>
    <t>דלתא מותגים- דלתא מותגים</t>
  </si>
  <si>
    <t>1173699</t>
  </si>
  <si>
    <t>516250107</t>
  </si>
  <si>
    <t>רשתות שיווק</t>
  </si>
  <si>
    <t>פוקס- פוקס</t>
  </si>
  <si>
    <t>1087022</t>
  </si>
  <si>
    <t>512157603</t>
  </si>
  <si>
    <t>רמי לוי- רמי לוי</t>
  </si>
  <si>
    <t>1104249</t>
  </si>
  <si>
    <t>513770669</t>
  </si>
  <si>
    <t>שופרסל- שופרסל</t>
  </si>
  <si>
    <t>777037</t>
  </si>
  <si>
    <t>520022732</t>
  </si>
  <si>
    <t>חילן- חילן</t>
  </si>
  <si>
    <t>1084698</t>
  </si>
  <si>
    <t>520039942</t>
  </si>
  <si>
    <t>שרותי מידע</t>
  </si>
  <si>
    <t>ישראכרט- ישראכרט</t>
  </si>
  <si>
    <t>1157403</t>
  </si>
  <si>
    <t>510706153</t>
  </si>
  <si>
    <t>שרותים פיננסים</t>
  </si>
  <si>
    <t>סה"כ מניות היתר</t>
  </si>
  <si>
    <t>נאוי- נאוי</t>
  </si>
  <si>
    <t>208017</t>
  </si>
  <si>
    <t>520036070</t>
  </si>
  <si>
    <t>אשראי חוץ בנקאי</t>
  </si>
  <si>
    <t>פננטפארק- פננטפארק</t>
  </si>
  <si>
    <t>1142405</t>
  </si>
  <si>
    <t>1504619</t>
  </si>
  <si>
    <t>אימאג'סט- 'אימאג'סט אינט</t>
  </si>
  <si>
    <t>1183813</t>
  </si>
  <si>
    <t>512737560</t>
  </si>
  <si>
    <t>יעקובי קבוצה- יעקובי קבוצה</t>
  </si>
  <si>
    <t>1142421</t>
  </si>
  <si>
    <t>514010081</t>
  </si>
  <si>
    <t>איי ספאק 1- איי ספאק</t>
  </si>
  <si>
    <t>1179589</t>
  </si>
  <si>
    <t>516247772</t>
  </si>
  <si>
    <t>קיסטון ריט- קיסטון ריט</t>
  </si>
  <si>
    <t>1175934</t>
  </si>
  <si>
    <t>515983476</t>
  </si>
  <si>
    <t>כלל משקאות- כלל משקאות</t>
  </si>
  <si>
    <t>1147685</t>
  </si>
  <si>
    <t>515818524</t>
  </si>
  <si>
    <t>מזון</t>
  </si>
  <si>
    <t>רב בריח- (08)רב-בריח</t>
  </si>
  <si>
    <t>1179993</t>
  </si>
  <si>
    <t>514160530</t>
  </si>
  <si>
    <t>וילאר- וילאר</t>
  </si>
  <si>
    <t>416016</t>
  </si>
  <si>
    <t>520038910</t>
  </si>
  <si>
    <t>גלובל כנפיים- גלובל כנפיים</t>
  </si>
  <si>
    <t>1141316</t>
  </si>
  <si>
    <t>513342444</t>
  </si>
  <si>
    <t>שרותים</t>
  </si>
  <si>
    <t>הולמס פלייס- הולמס פלייס</t>
  </si>
  <si>
    <t>1142587</t>
  </si>
  <si>
    <t>512466723</t>
  </si>
  <si>
    <t>סה"כ call 001 אופציות</t>
  </si>
  <si>
    <t>ZIM INTEGRATED- ZIM</t>
  </si>
  <si>
    <t>IL0065100930</t>
  </si>
  <si>
    <t>NYSE</t>
  </si>
  <si>
    <t>בלומברג</t>
  </si>
  <si>
    <t>INDUSTRIAL</t>
  </si>
  <si>
    <t>BANK OF AMERICA - BAC- Bank of  America</t>
  </si>
  <si>
    <t>US0605051046</t>
  </si>
  <si>
    <t>2180</t>
  </si>
  <si>
    <t>Banks</t>
  </si>
  <si>
    <t>CITIGROUP- CITI GROUP</t>
  </si>
  <si>
    <t>US1729674242</t>
  </si>
  <si>
    <t>4170</t>
  </si>
  <si>
    <t>JPM - JP  MORGAN</t>
  </si>
  <si>
    <t>US46625H1005</t>
  </si>
  <si>
    <t>4809</t>
  </si>
  <si>
    <t>WELLS FARGO- WELLS FARGO</t>
  </si>
  <si>
    <t>US9497461015</t>
  </si>
  <si>
    <t>5085</t>
  </si>
  <si>
    <t>Danone</t>
  </si>
  <si>
    <t>FR0000120644</t>
  </si>
  <si>
    <t>5213</t>
  </si>
  <si>
    <t>Consumer Durables &amp; Apparel</t>
  </si>
  <si>
    <t>UNILEVER NA</t>
  </si>
  <si>
    <t>GB00B10RZP78</t>
  </si>
  <si>
    <t>5240</t>
  </si>
  <si>
    <t>MOWI ASA-MOWI NO</t>
  </si>
  <si>
    <t>NO0003054108</t>
  </si>
  <si>
    <t>5119</t>
  </si>
  <si>
    <t>Food &amp; Staples Retailing</t>
  </si>
  <si>
    <t>NESTLE SA</t>
  </si>
  <si>
    <t>CH0038863350</t>
  </si>
  <si>
    <t>3125</t>
  </si>
  <si>
    <t>Food Beverage &amp; Tobacco</t>
  </si>
  <si>
    <t>HOME DEPOT- HOME DEPOT</t>
  </si>
  <si>
    <t>US4370761029</t>
  </si>
  <si>
    <t>5348</t>
  </si>
  <si>
    <t>Household &amp; Personal Products</t>
  </si>
  <si>
    <t>DEERE &amp; CO- Deere &amp; Co</t>
  </si>
  <si>
    <t>US2441991054</t>
  </si>
  <si>
    <t>5349</t>
  </si>
  <si>
    <t>AP MOLLER-MAERSK- MAERSK</t>
  </si>
  <si>
    <t>DK0010244508</t>
  </si>
  <si>
    <t>5329</t>
  </si>
  <si>
    <t>CATERPILLAR</t>
  </si>
  <si>
    <t>US1491231015</t>
  </si>
  <si>
    <t>4923</t>
  </si>
  <si>
    <t>Other</t>
  </si>
  <si>
    <t>ELOXX PHARMACEUTICALS-ELO</t>
  </si>
  <si>
    <t>US29014R2022</t>
  </si>
  <si>
    <t>NASDAQ</t>
  </si>
  <si>
    <t>4962</t>
  </si>
  <si>
    <t>Pharma &amp; Biotechnology</t>
  </si>
  <si>
    <t>LGI HOMES INC</t>
  </si>
  <si>
    <t>US50187T1060</t>
  </si>
  <si>
    <t>4803</t>
  </si>
  <si>
    <t>Real Estate</t>
  </si>
  <si>
    <t>Infineon Technologies</t>
  </si>
  <si>
    <t>DE0006231004</t>
  </si>
  <si>
    <t>5266</t>
  </si>
  <si>
    <t>Semiconductors &amp; Semicon Equip</t>
  </si>
  <si>
    <t>TSM - TAIWAN SEMICONDUCTOR- TAIWAN SEMI</t>
  </si>
  <si>
    <t>us8740391003</t>
  </si>
  <si>
    <t>5088</t>
  </si>
  <si>
    <t>MSFT -  MICROSOFT- MICROSOFT</t>
  </si>
  <si>
    <t>us5949181045</t>
  </si>
  <si>
    <t>5083</t>
  </si>
  <si>
    <t>Software &amp; Services</t>
  </si>
  <si>
    <t>AAPL - Apple</t>
  </si>
  <si>
    <t>US0378331005</t>
  </si>
  <si>
    <t>930</t>
  </si>
  <si>
    <t>Technology Hardware &amp; Equip</t>
  </si>
  <si>
    <t>SONY CORP- SONY</t>
  </si>
  <si>
    <t>US8356993076</t>
  </si>
  <si>
    <t>4942</t>
  </si>
  <si>
    <t>סה"כ שמחקות מדדי מניות בישראל</t>
  </si>
  <si>
    <t>MTF סל (4A) ת"א 35- מגדל קרנות נאמנ</t>
  </si>
  <si>
    <t>1150184</t>
  </si>
  <si>
    <t>511303661</t>
  </si>
  <si>
    <t>מניות</t>
  </si>
  <si>
    <t>סה"כ שמחקות מדדי מניות בחו"ל</t>
  </si>
  <si>
    <t>MTF סל (SP500 (4A מנוטרלת מט"ח- מגדל קרנות נאמנ</t>
  </si>
  <si>
    <t>1150572</t>
  </si>
  <si>
    <t>מור סל NASDAQ 100 מנוטרלת מט"ח- מור קרנות נאמנ</t>
  </si>
  <si>
    <t>1165844</t>
  </si>
  <si>
    <t>514884485</t>
  </si>
  <si>
    <t>מור סל S&amp;P 500 מנוטרלת מט"ח- מור קרנות נאמנ</t>
  </si>
  <si>
    <t>1165828</t>
  </si>
  <si>
    <t>MVIS US Listed semico 25 (4D) ETF קסם- קסם קרנות נאמנו</t>
  </si>
  <si>
    <t>1174119</t>
  </si>
  <si>
    <t>510938608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</si>
  <si>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</si>
  <si>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</si>
  <si>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</si>
  <si>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</si>
  <si>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EWY - SOUTH KOREA- BlackRock</t>
  </si>
  <si>
    <t>US4642867729</t>
  </si>
  <si>
    <t>2235</t>
  </si>
  <si>
    <t>GLOBAL X COPPER- GLOBAL X</t>
  </si>
  <si>
    <t>US37954Y8306</t>
  </si>
  <si>
    <t>5099</t>
  </si>
  <si>
    <t>SMH US-VANECK VECTORS</t>
  </si>
  <si>
    <t>US92189F6768</t>
  </si>
  <si>
    <t>4816</t>
  </si>
  <si>
    <t>סה"כ שמחקות מדדים אחרים</t>
  </si>
  <si>
    <t>סה"כ אג"ח ממשלתי</t>
  </si>
  <si>
    <t>סה"כ אגח קונצרני</t>
  </si>
  <si>
    <t>קסם KTF (A4) 500 S&amp;P מנוטרלת מט"ח- קסם קרנות נאמנו</t>
  </si>
  <si>
    <t>5122957</t>
  </si>
  <si>
    <t>לא מדורג</t>
  </si>
  <si>
    <t>ASHOKA INDIA OPPORTUNITIES</t>
  </si>
  <si>
    <t>IE00BH3N4915</t>
  </si>
  <si>
    <t>5223</t>
  </si>
  <si>
    <t>Comgest Growth Europe Opportunities</t>
  </si>
  <si>
    <t>IE00BHWQNN83</t>
  </si>
  <si>
    <t>4886</t>
  </si>
  <si>
    <t>COMGEST GROWTH JAPAN-YEN IA- Comgest</t>
  </si>
  <si>
    <t>IE00BQ1YBP44</t>
  </si>
  <si>
    <t>HBMN Healthcare Investment AG</t>
  </si>
  <si>
    <t>CH0012627250</t>
  </si>
  <si>
    <t>4863</t>
  </si>
  <si>
    <t>HEPTAGON-FUTURE Equity fund</t>
  </si>
  <si>
    <t>IE00BYWKMJ85</t>
  </si>
  <si>
    <t>5189</t>
  </si>
  <si>
    <t>KOTAK FUNDS-IND-KOTIMAU</t>
  </si>
  <si>
    <t>LU0675383409</t>
  </si>
  <si>
    <t>4735</t>
  </si>
  <si>
    <t>LIONTRUST EUROP- Liontrust  Asset  Management</t>
  </si>
  <si>
    <t>GB00BKPQVT86</t>
  </si>
  <si>
    <t>5358</t>
  </si>
  <si>
    <t>TRICLAE LX Equity FUND</t>
  </si>
  <si>
    <t>LU1687402393</t>
  </si>
  <si>
    <t>5187</t>
  </si>
  <si>
    <t>UTI INDIAN DYN Equity fund</t>
  </si>
  <si>
    <t>IE00BYPC7R45</t>
  </si>
  <si>
    <t>5199</t>
  </si>
  <si>
    <t>סה"כ כתבי אופציות בישראל</t>
  </si>
  <si>
    <t>אייספאק 1  אפ 1_10/12/2023- איי ספאק</t>
  </si>
  <si>
    <t>1179613</t>
  </si>
  <si>
    <t>קיסטון ריט אפ 1- קיסטון ריט</t>
  </si>
  <si>
    <t>1181734</t>
  </si>
  <si>
    <t>סה"כ כתבי אופציה בחו"ל</t>
  </si>
  <si>
    <t>סה"כ מדדים כולל מניות</t>
  </si>
  <si>
    <t>סה"כ ש"ח/מט"ח</t>
  </si>
  <si>
    <t>סה"כ ריבית</t>
  </si>
  <si>
    <t>NDX CALL 11500 15/09/2023</t>
  </si>
  <si>
    <t>BBG017L4F5Q5</t>
  </si>
  <si>
    <t>NDX CALL 11800 15/09/2023</t>
  </si>
  <si>
    <t>BBG017L4F638</t>
  </si>
  <si>
    <t>NDX CALL 12000 15/09/2023</t>
  </si>
  <si>
    <t>BBG017L4F6N6</t>
  </si>
  <si>
    <t>QNAZ2 CALL 12000 30/12/2022</t>
  </si>
  <si>
    <t>BBG019G4L474</t>
  </si>
  <si>
    <t>SPX CALL 4200 15/09/23</t>
  </si>
  <si>
    <t>BBG0176PTR55</t>
  </si>
  <si>
    <t>SPX CALL 4500 15/09/23</t>
  </si>
  <si>
    <t>BBG0176PTRY3</t>
  </si>
  <si>
    <t>סה"כ מטבע</t>
  </si>
  <si>
    <t>סה"כ סחורות</t>
  </si>
  <si>
    <t>CORN- C Z3-14/12/23</t>
  </si>
  <si>
    <t>BBG00R1WMFC7</t>
  </si>
  <si>
    <t>FUT VAL USD - רוו"ה מחוזים</t>
  </si>
  <si>
    <t>415349</t>
  </si>
  <si>
    <t>NASDAQ 100 MINI - NQH3 - 17/03/2023</t>
  </si>
  <si>
    <t>BBG013ZHH944</t>
  </si>
  <si>
    <t>S&amp;P500 EMINI  ESH3 17/03/23</t>
  </si>
  <si>
    <t>BBG011BQCMM0</t>
  </si>
  <si>
    <t>SOYBEAN- S X3- 14/11/23</t>
  </si>
  <si>
    <t>BBG00QSFNS92</t>
  </si>
  <si>
    <t>USD HSBC OPT - שווי הוגן אופציות</t>
  </si>
  <si>
    <t>336966</t>
  </si>
  <si>
    <t>WHEAT- W Z3-14/12/23</t>
  </si>
  <si>
    <t>BBG011PTVQX7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</si>
  <si>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</si>
  <si>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</si>
  <si>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</si>
  <si>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</si>
  <si>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</si>
  <si>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</si>
  <si>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</si>
  <si>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</si>
  <si>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</si>
  <si>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</si>
  <si>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</si>
  <si>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</si>
  <si>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</si>
  <si>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</si>
  <si>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</si>
  <si>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</si>
  <si>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</si>
  <si>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</si>
  <si>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</si>
  <si>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</si>
  <si>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</si>
  <si>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</si>
  <si>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</si>
  <si>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</si>
  <si>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</si>
  <si>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</si>
  <si>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אירו/שקל 3.6802 21/02/23 154250</t>
  </si>
  <si>
    <t>154250</t>
  </si>
  <si>
    <t>20/12/22</t>
  </si>
  <si>
    <t>פורוורד דולר/שקל 3.4191 14/02/23 154246</t>
  </si>
  <si>
    <t>154246</t>
  </si>
  <si>
    <t>13/12/22</t>
  </si>
  <si>
    <t>פורוורד אירו/דולר 1.01155 24/01/23 154204</t>
  </si>
  <si>
    <t>154204</t>
  </si>
  <si>
    <t>26/10/22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</si>
  <si>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</si>
  <si>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</si>
  <si>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</si>
  <si>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</si>
  <si>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</si>
  <si>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</si>
  <si>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</si>
  <si>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</si>
  <si>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</si>
  <si>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</si>
  <si>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</si>
  <si>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</si>
  <si>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</si>
  <si>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</si>
  <si>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</si>
  <si>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HKD HSBC - בטחונות</t>
  </si>
  <si>
    <t>327106</t>
  </si>
  <si>
    <t>בטחונות-MONEY JPY HSBC</t>
  </si>
  <si>
    <t>327072</t>
  </si>
  <si>
    <t>MONEY EUR HSBC - בטחונות</t>
  </si>
  <si>
    <t>327064</t>
  </si>
  <si>
    <t>MONEY USD HSBC - בטחונות</t>
  </si>
  <si>
    <t>415323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</si>
</sst>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8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4" fontId="18" fillId="0" borderId="0" xfId="0" applyNumberFormat="1" applyFont="1" applyFill="1"/>
    <xf numFmtId="166" fontId="18" fillId="0" borderId="0" xfId="0" applyNumberFormat="1" applyFont="1" applyFill="1"/>
    <xf numFmtId="0" fontId="0" fillId="0" borderId="0" xfId="0" applyFill="1"/>
    <xf numFmtId="4" fontId="0" fillId="0" borderId="0" xfId="0" applyNumberFormat="1" applyFont="1" applyFill="1"/>
    <xf numFmtId="166" fontId="0" fillId="0" borderId="0" xfId="0" applyNumberFormat="1" applyFont="1" applyFill="1"/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4"/>
  <sheetViews>
    <sheetView rightToLeft="1" topLeftCell="A16" workbookViewId="0">
      <selection activeCell="F21" sqref="F2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42043.214602876033</v>
      </c>
      <c r="D11" s="76">
        <f>C11/$C$42</f>
        <v>7.9777504938960908E-2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104430.9313203827</v>
      </c>
      <c r="D13" s="78">
        <f t="shared" ref="D13:D22" si="0">C13/$C$42</f>
        <v>0.19815894711871548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0</v>
      </c>
      <c r="D15" s="78">
        <f t="shared" si="0"/>
        <v>0</v>
      </c>
    </row>
    <row r="16" spans="1:36">
      <c r="A16" s="10" t="s">
        <v>13</v>
      </c>
      <c r="B16" s="70" t="s">
        <v>19</v>
      </c>
      <c r="C16" s="77">
        <v>226077.13545639624</v>
      </c>
      <c r="D16" s="78">
        <f t="shared" si="0"/>
        <v>0.42898408127967008</v>
      </c>
    </row>
    <row r="17" spans="1:4">
      <c r="A17" s="10" t="s">
        <v>13</v>
      </c>
      <c r="B17" s="70" t="s">
        <v>195</v>
      </c>
      <c r="C17" s="77">
        <v>101440.24628399999</v>
      </c>
      <c r="D17" s="78">
        <f t="shared" si="0"/>
        <v>0.1924840863233524</v>
      </c>
    </row>
    <row r="18" spans="1:4">
      <c r="A18" s="10" t="s">
        <v>13</v>
      </c>
      <c r="B18" s="70" t="s">
        <v>20</v>
      </c>
      <c r="C18" s="77">
        <v>40866.506724916013</v>
      </c>
      <c r="D18" s="78">
        <f t="shared" si="0"/>
        <v>7.7544687600125728E-2</v>
      </c>
    </row>
    <row r="19" spans="1:4">
      <c r="A19" s="10" t="s">
        <v>13</v>
      </c>
      <c r="B19" s="70" t="s">
        <v>21</v>
      </c>
      <c r="C19" s="77">
        <v>290.48012499999999</v>
      </c>
      <c r="D19" s="78">
        <f t="shared" si="0"/>
        <v>5.5118952786431888E-4</v>
      </c>
    </row>
    <row r="20" spans="1:4">
      <c r="A20" s="10" t="s">
        <v>13</v>
      </c>
      <c r="B20" s="70" t="s">
        <v>22</v>
      </c>
      <c r="C20" s="77">
        <v>-2306.6693100024631</v>
      </c>
      <c r="D20" s="78">
        <f t="shared" si="0"/>
        <v>-4.3769327347933772E-3</v>
      </c>
    </row>
    <row r="21" spans="1:4">
      <c r="A21" s="10" t="s">
        <v>13</v>
      </c>
      <c r="B21" s="70" t="s">
        <v>23</v>
      </c>
      <c r="C21" s="77">
        <v>-6445.8926010448058</v>
      </c>
      <c r="D21" s="78">
        <f t="shared" si="0"/>
        <v>-1.2231158670267004E-2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1"/>
        <v>0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441.63472283524999</v>
      </c>
      <c r="D31" s="78">
        <f t="shared" si="1"/>
        <v>8.3800719366962124E-4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20168.297792808</v>
      </c>
      <c r="D37" s="78">
        <f t="shared" si="1"/>
        <v>3.8269587422701735E-2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1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527005.88511816703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3.8151000000000002</v>
      </c>
    </row>
    <row r="48" spans="1:4">
      <c r="C48" t="s">
        <v>201</v>
      </c>
      <c r="D48">
        <v>0.50470000000000004</v>
      </c>
    </row>
    <row r="49" spans="3:4">
      <c r="C49" t="s">
        <v>110</v>
      </c>
      <c r="D49">
        <v>3.7530000000000001</v>
      </c>
    </row>
    <row r="50" spans="3:4">
      <c r="C50" t="s">
        <v>202</v>
      </c>
      <c r="D50">
        <v>0.35720000000000002</v>
      </c>
    </row>
    <row r="51" spans="3:4">
      <c r="C51" t="s">
        <v>203</v>
      </c>
      <c r="D51">
        <v>2.6669999999999999E-2</v>
      </c>
    </row>
    <row r="52" spans="3:4">
      <c r="C52" t="s">
        <v>204</v>
      </c>
      <c r="D52">
        <v>0.45119999999999999</v>
      </c>
    </row>
    <row r="53" spans="3:4">
      <c r="C53" t="s">
        <v>106</v>
      </c>
      <c r="D53">
        <v>3.5190000000000001</v>
      </c>
    </row>
    <row r="54" spans="3:4">
      <c r="C54" t="s">
        <v>113</v>
      </c>
      <c r="D54">
        <v>4.2375999999999996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K15" sqref="K15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42043.214602876033</v>
      </c>
      <c r="K11" s="76">
        <f>J11/$J$11</f>
        <v>1</v>
      </c>
      <c r="L11" s="76">
        <f>J11/'סכום נכסי הקרן'!$C$42</f>
        <v>7.9777504938960908E-2</v>
      </c>
    </row>
    <row r="12" spans="2:13">
      <c r="B12" s="79" t="s">
        <v>205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42043.214602876033</v>
      </c>
      <c r="K12" s="80">
        <f t="shared" ref="K12:K26" si="0">J12/$J$11</f>
        <v>1</v>
      </c>
      <c r="L12" s="80">
        <f>J12/'סכום נכסי הקרן'!$C$42</f>
        <v>7.9777504938960908E-2</v>
      </c>
    </row>
    <row r="13" spans="2:13">
      <c r="B13" s="79" t="s">
        <v>206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33348.707910000034</v>
      </c>
      <c r="K13" s="80">
        <f t="shared" si="0"/>
        <v>0.79320071562079753</v>
      </c>
      <c r="L13" s="80">
        <f>J13/'סכום נכסי הקרן'!$C$42</f>
        <v>6.3279574008025502E-2</v>
      </c>
    </row>
    <row r="14" spans="2:13">
      <c r="B14" t="s">
        <v>207</v>
      </c>
      <c r="C14" t="s">
        <v>208</v>
      </c>
      <c r="D14" t="s">
        <v>209</v>
      </c>
      <c r="E14" t="s">
        <v>210</v>
      </c>
      <c r="F14" t="s">
        <v>211</v>
      </c>
      <c r="G14" t="s">
        <v>102</v>
      </c>
      <c r="H14" s="78">
        <v>0</v>
      </c>
      <c r="I14" s="78">
        <v>0</v>
      </c>
      <c r="J14" s="77">
        <f>29596.49797+3752.20994000003</f>
        <v>33348.707910000034</v>
      </c>
      <c r="K14" s="78">
        <f t="shared" si="0"/>
        <v>0.79320071562079753</v>
      </c>
      <c r="L14" s="78">
        <f>J14/'סכום נכסי הקרן'!$C$42</f>
        <v>6.3279574008025502E-2</v>
      </c>
    </row>
    <row r="15" spans="2:13">
      <c r="B15" s="79" t="s">
        <v>212</v>
      </c>
      <c r="C15" s="26"/>
      <c r="D15" s="27"/>
      <c r="E15" s="27"/>
      <c r="F15" s="27"/>
      <c r="G15" s="27"/>
      <c r="H15" s="27"/>
      <c r="I15" s="80">
        <v>0</v>
      </c>
      <c r="J15" s="81">
        <v>8694.5066928760007</v>
      </c>
      <c r="K15" s="80">
        <f t="shared" si="0"/>
        <v>0.20679928437920253</v>
      </c>
      <c r="L15" s="80">
        <f>J15/'סכום נכסי הקרן'!$C$42</f>
        <v>1.649793093093541E-2</v>
      </c>
    </row>
    <row r="16" spans="2:13">
      <c r="B16" t="s">
        <v>213</v>
      </c>
      <c r="C16" t="s">
        <v>214</v>
      </c>
      <c r="D16" t="s">
        <v>209</v>
      </c>
      <c r="E16" t="s">
        <v>210</v>
      </c>
      <c r="F16" t="s">
        <v>211</v>
      </c>
      <c r="G16" t="s">
        <v>110</v>
      </c>
      <c r="H16" s="78">
        <v>0</v>
      </c>
      <c r="I16" s="78">
        <v>0</v>
      </c>
      <c r="J16" s="77">
        <v>0.61474139999999999</v>
      </c>
      <c r="K16" s="78">
        <f t="shared" si="0"/>
        <v>1.4621655499147957E-5</v>
      </c>
      <c r="L16" s="78">
        <f>J16/'סכום נכסי הקרן'!$C$42</f>
        <v>1.166479193799061E-6</v>
      </c>
    </row>
    <row r="17" spans="2:12">
      <c r="B17" t="s">
        <v>215</v>
      </c>
      <c r="C17" t="s">
        <v>214</v>
      </c>
      <c r="D17" t="s">
        <v>209</v>
      </c>
      <c r="E17" t="s">
        <v>210</v>
      </c>
      <c r="F17" t="s">
        <v>211</v>
      </c>
      <c r="G17" t="s">
        <v>110</v>
      </c>
      <c r="H17" s="78">
        <v>0</v>
      </c>
      <c r="I17" s="78">
        <v>0</v>
      </c>
      <c r="J17" s="77">
        <v>1064.27168676</v>
      </c>
      <c r="K17" s="78">
        <f t="shared" si="0"/>
        <v>2.5313756258000232E-2</v>
      </c>
      <c r="L17" s="78">
        <f>J17/'סכום נכסי הקרן'!$C$42</f>
        <v>2.0194683148962661E-3</v>
      </c>
    </row>
    <row r="18" spans="2:12">
      <c r="B18" t="s">
        <v>216</v>
      </c>
      <c r="C18" t="s">
        <v>217</v>
      </c>
      <c r="D18" t="s">
        <v>209</v>
      </c>
      <c r="E18" t="s">
        <v>210</v>
      </c>
      <c r="F18" t="s">
        <v>211</v>
      </c>
      <c r="G18" t="s">
        <v>106</v>
      </c>
      <c r="H18" s="78">
        <v>0</v>
      </c>
      <c r="I18" s="78">
        <v>0</v>
      </c>
      <c r="J18" s="77">
        <v>7608.0090979799998</v>
      </c>
      <c r="K18" s="78">
        <f t="shared" si="0"/>
        <v>0.18095688376453406</v>
      </c>
      <c r="L18" s="78">
        <f>J18/'סכום נכסי הקרן'!$C$42</f>
        <v>1.4436288688264092E-2</v>
      </c>
    </row>
    <row r="19" spans="2:12">
      <c r="B19" t="s">
        <v>218</v>
      </c>
      <c r="C19" t="s">
        <v>219</v>
      </c>
      <c r="D19" t="s">
        <v>209</v>
      </c>
      <c r="E19" t="s">
        <v>210</v>
      </c>
      <c r="F19" t="s">
        <v>211</v>
      </c>
      <c r="G19" t="s">
        <v>113</v>
      </c>
      <c r="H19" s="78">
        <v>0</v>
      </c>
      <c r="I19" s="78">
        <v>0</v>
      </c>
      <c r="J19" s="77">
        <v>1146.31656608</v>
      </c>
      <c r="K19" s="78">
        <f t="shared" si="0"/>
        <v>2.7265197890020153E-2</v>
      </c>
      <c r="L19" s="78">
        <f>J19/'סכום נכסי הקרן'!$C$42</f>
        <v>2.1751494593328291E-3</v>
      </c>
    </row>
    <row r="20" spans="2:12">
      <c r="B20" t="s">
        <v>220</v>
      </c>
      <c r="C20" t="s">
        <v>219</v>
      </c>
      <c r="D20" t="s">
        <v>209</v>
      </c>
      <c r="E20" t="s">
        <v>210</v>
      </c>
      <c r="F20" t="s">
        <v>211</v>
      </c>
      <c r="G20" t="s">
        <v>113</v>
      </c>
      <c r="H20" s="78">
        <v>0</v>
      </c>
      <c r="I20" s="78">
        <v>0</v>
      </c>
      <c r="J20" s="77">
        <v>-1124.7053993439999</v>
      </c>
      <c r="K20" s="78">
        <f t="shared" si="0"/>
        <v>-2.675117518885111E-2</v>
      </c>
      <c r="L20" s="78">
        <f>J20/'סכום נכסי הקרן'!$C$42</f>
        <v>-2.1341420107515775E-3</v>
      </c>
    </row>
    <row r="21" spans="2:12">
      <c r="B21" s="79" t="s">
        <v>221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222</v>
      </c>
      <c r="C22" t="s">
        <v>222</v>
      </c>
      <c r="D22" s="16"/>
      <c r="E22" t="s">
        <v>222</v>
      </c>
      <c r="G22" t="s">
        <v>222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223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222</v>
      </c>
      <c r="C24" t="s">
        <v>222</v>
      </c>
      <c r="D24" s="16"/>
      <c r="E24" t="s">
        <v>222</v>
      </c>
      <c r="G24" t="s">
        <v>222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224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222</v>
      </c>
      <c r="C26" t="s">
        <v>222</v>
      </c>
      <c r="D26" s="16"/>
      <c r="E26" t="s">
        <v>222</v>
      </c>
      <c r="G26" t="s">
        <v>222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225</v>
      </c>
      <c r="D27" s="16"/>
      <c r="I27" s="80">
        <v>0</v>
      </c>
      <c r="J27" s="81">
        <v>0</v>
      </c>
      <c r="K27" s="80">
        <f t="shared" ref="K27:K35" si="1">J27/$J$11</f>
        <v>0</v>
      </c>
      <c r="L27" s="80">
        <f>J27/'סכום נכסי הקרן'!$C$42</f>
        <v>0</v>
      </c>
    </row>
    <row r="28" spans="2:12">
      <c r="B28" t="s">
        <v>222</v>
      </c>
      <c r="C28" t="s">
        <v>222</v>
      </c>
      <c r="D28" s="16"/>
      <c r="E28" t="s">
        <v>222</v>
      </c>
      <c r="G28" t="s">
        <v>222</v>
      </c>
      <c r="H28" s="78">
        <v>0</v>
      </c>
      <c r="I28" s="78">
        <v>0</v>
      </c>
      <c r="J28" s="77">
        <v>0</v>
      </c>
      <c r="K28" s="78">
        <f t="shared" si="1"/>
        <v>0</v>
      </c>
      <c r="L28" s="78">
        <f>J28/'סכום נכסי הקרן'!$C$42</f>
        <v>0</v>
      </c>
    </row>
    <row r="29" spans="2:12">
      <c r="B29" s="79" t="s">
        <v>226</v>
      </c>
      <c r="D29" s="16"/>
      <c r="I29" s="80">
        <v>0</v>
      </c>
      <c r="J29" s="81">
        <v>0</v>
      </c>
      <c r="K29" s="80">
        <f t="shared" si="1"/>
        <v>0</v>
      </c>
      <c r="L29" s="80">
        <f>J29/'סכום נכסי הקרן'!$C$42</f>
        <v>0</v>
      </c>
    </row>
    <row r="30" spans="2:12">
      <c r="B30" t="s">
        <v>222</v>
      </c>
      <c r="C30" t="s">
        <v>222</v>
      </c>
      <c r="D30" s="16"/>
      <c r="E30" t="s">
        <v>222</v>
      </c>
      <c r="G30" t="s">
        <v>222</v>
      </c>
      <c r="H30" s="78">
        <v>0</v>
      </c>
      <c r="I30" s="78">
        <v>0</v>
      </c>
      <c r="J30" s="77">
        <v>0</v>
      </c>
      <c r="K30" s="78">
        <f t="shared" si="1"/>
        <v>0</v>
      </c>
      <c r="L30" s="78">
        <f>J30/'סכום נכסי הקרן'!$C$42</f>
        <v>0</v>
      </c>
    </row>
    <row r="31" spans="2:12">
      <c r="B31" s="79" t="s">
        <v>227</v>
      </c>
      <c r="D31" s="16"/>
      <c r="I31" s="80">
        <v>0</v>
      </c>
      <c r="J31" s="81">
        <v>0</v>
      </c>
      <c r="K31" s="80">
        <f t="shared" si="1"/>
        <v>0</v>
      </c>
      <c r="L31" s="80">
        <f>J31/'סכום נכסי הקרן'!$C$42</f>
        <v>0</v>
      </c>
    </row>
    <row r="32" spans="2:12">
      <c r="B32" s="79" t="s">
        <v>228</v>
      </c>
      <c r="D32" s="16"/>
      <c r="I32" s="80">
        <v>0</v>
      </c>
      <c r="J32" s="81">
        <v>0</v>
      </c>
      <c r="K32" s="80">
        <f t="shared" si="1"/>
        <v>0</v>
      </c>
      <c r="L32" s="80">
        <f>J32/'סכום נכסי הקרן'!$C$42</f>
        <v>0</v>
      </c>
    </row>
    <row r="33" spans="2:12">
      <c r="B33" t="s">
        <v>222</v>
      </c>
      <c r="C33" t="s">
        <v>222</v>
      </c>
      <c r="D33" s="16"/>
      <c r="E33" t="s">
        <v>222</v>
      </c>
      <c r="G33" t="s">
        <v>222</v>
      </c>
      <c r="H33" s="78">
        <v>0</v>
      </c>
      <c r="I33" s="78">
        <v>0</v>
      </c>
      <c r="J33" s="77">
        <v>0</v>
      </c>
      <c r="K33" s="78">
        <f t="shared" si="1"/>
        <v>0</v>
      </c>
      <c r="L33" s="78">
        <f>J33/'סכום נכסי הקרן'!$C$42</f>
        <v>0</v>
      </c>
    </row>
    <row r="34" spans="2:12">
      <c r="B34" s="79" t="s">
        <v>226</v>
      </c>
      <c r="D34" s="16"/>
      <c r="I34" s="80">
        <v>0</v>
      </c>
      <c r="J34" s="81">
        <v>0</v>
      </c>
      <c r="K34" s="80">
        <f t="shared" si="1"/>
        <v>0</v>
      </c>
      <c r="L34" s="80">
        <f>J34/'סכום נכסי הקרן'!$C$42</f>
        <v>0</v>
      </c>
    </row>
    <row r="35" spans="2:12">
      <c r="B35" t="s">
        <v>222</v>
      </c>
      <c r="C35" t="s">
        <v>222</v>
      </c>
      <c r="D35" s="16"/>
      <c r="E35" t="s">
        <v>222</v>
      </c>
      <c r="G35" t="s">
        <v>222</v>
      </c>
      <c r="H35" s="78">
        <v>0</v>
      </c>
      <c r="I35" s="78">
        <v>0</v>
      </c>
      <c r="J35" s="77">
        <v>0</v>
      </c>
      <c r="K35" s="78">
        <f t="shared" si="1"/>
        <v>0</v>
      </c>
      <c r="L35" s="78">
        <f>J35/'סכום נכסי הקרן'!$C$42</f>
        <v>0</v>
      </c>
    </row>
    <row r="36" spans="2:12">
      <c r="B36" t="s">
        <v>229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0.96</v>
      </c>
      <c r="I11" s="7"/>
      <c r="J11" s="7"/>
      <c r="K11" s="76">
        <v>3.9300000000000002E-2</v>
      </c>
      <c r="L11" s="75">
        <v>89000000</v>
      </c>
      <c r="M11" s="7"/>
      <c r="N11" s="75">
        <v>0</v>
      </c>
      <c r="O11" s="75">
        <v>104430.9313203827</v>
      </c>
      <c r="P11" s="7"/>
      <c r="Q11" s="76">
        <v>1</v>
      </c>
      <c r="R11" s="76">
        <v>0.1996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205</v>
      </c>
      <c r="C12" s="16"/>
      <c r="D12" s="16"/>
      <c r="H12" s="81">
        <v>0.87</v>
      </c>
      <c r="K12" s="80">
        <v>3.6799999999999999E-2</v>
      </c>
      <c r="L12" s="81">
        <v>82500000</v>
      </c>
      <c r="N12" s="81">
        <v>0</v>
      </c>
      <c r="O12" s="81">
        <v>82132.25</v>
      </c>
      <c r="Q12" s="80">
        <v>0.78649999999999998</v>
      </c>
      <c r="R12" s="80">
        <v>0.157</v>
      </c>
    </row>
    <row r="13" spans="2:53">
      <c r="B13" s="79" t="s">
        <v>230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231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222</v>
      </c>
      <c r="C15" t="s">
        <v>222</v>
      </c>
      <c r="D15" s="16"/>
      <c r="E15" t="s">
        <v>222</v>
      </c>
      <c r="H15" s="77">
        <v>0</v>
      </c>
      <c r="I15" t="s">
        <v>222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232</v>
      </c>
      <c r="C16" s="16"/>
      <c r="D16" s="16"/>
      <c r="H16" s="81">
        <v>0.87</v>
      </c>
      <c r="K16" s="80">
        <v>3.6799999999999999E-2</v>
      </c>
      <c r="L16" s="81">
        <v>82500000</v>
      </c>
      <c r="N16" s="81">
        <v>0</v>
      </c>
      <c r="O16" s="81">
        <v>82132.25</v>
      </c>
      <c r="Q16" s="80">
        <v>0.78649999999999998</v>
      </c>
      <c r="R16" s="80">
        <v>0.157</v>
      </c>
    </row>
    <row r="17" spans="2:18">
      <c r="B17" s="79" t="s">
        <v>233</v>
      </c>
      <c r="C17" s="16"/>
      <c r="D17" s="16"/>
      <c r="H17" s="81">
        <v>0.66</v>
      </c>
      <c r="K17" s="80">
        <v>3.7199999999999997E-2</v>
      </c>
      <c r="L17" s="81">
        <v>52500000</v>
      </c>
      <c r="N17" s="81">
        <v>0</v>
      </c>
      <c r="O17" s="81">
        <v>51244.25</v>
      </c>
      <c r="Q17" s="80">
        <v>0.49070000000000003</v>
      </c>
      <c r="R17" s="80">
        <v>9.7900000000000001E-2</v>
      </c>
    </row>
    <row r="18" spans="2:18">
      <c r="B18" t="s">
        <v>234</v>
      </c>
      <c r="C18" t="s">
        <v>235</v>
      </c>
      <c r="D18" t="s">
        <v>100</v>
      </c>
      <c r="E18" t="s">
        <v>236</v>
      </c>
      <c r="G18" t="s">
        <v>237</v>
      </c>
      <c r="H18" s="77">
        <v>0.68</v>
      </c>
      <c r="I18" t="s">
        <v>102</v>
      </c>
      <c r="J18" s="78">
        <v>0</v>
      </c>
      <c r="K18" s="78">
        <v>3.6999999999999998E-2</v>
      </c>
      <c r="L18" s="77">
        <v>12500000</v>
      </c>
      <c r="M18" s="77">
        <v>97.55</v>
      </c>
      <c r="N18" s="77">
        <v>0</v>
      </c>
      <c r="O18" s="77">
        <v>12193.75</v>
      </c>
      <c r="P18" s="78">
        <v>1E-3</v>
      </c>
      <c r="Q18" s="78">
        <v>0.1168</v>
      </c>
      <c r="R18" s="78">
        <v>2.3300000000000001E-2</v>
      </c>
    </row>
    <row r="19" spans="2:18">
      <c r="B19" t="s">
        <v>238</v>
      </c>
      <c r="C19" t="s">
        <v>239</v>
      </c>
      <c r="D19" t="s">
        <v>100</v>
      </c>
      <c r="E19" t="s">
        <v>236</v>
      </c>
      <c r="G19" t="s">
        <v>240</v>
      </c>
      <c r="H19" s="77">
        <v>0.51</v>
      </c>
      <c r="I19" t="s">
        <v>102</v>
      </c>
      <c r="J19" s="78">
        <v>0</v>
      </c>
      <c r="K19" s="78">
        <v>3.73E-2</v>
      </c>
      <c r="L19" s="77">
        <v>15000000</v>
      </c>
      <c r="M19" s="77">
        <v>98.15</v>
      </c>
      <c r="N19" s="77">
        <v>0</v>
      </c>
      <c r="O19" s="77">
        <v>14722.5</v>
      </c>
      <c r="P19" s="78">
        <v>1.4E-3</v>
      </c>
      <c r="Q19" s="78">
        <v>0.14099999999999999</v>
      </c>
      <c r="R19" s="78">
        <v>2.81E-2</v>
      </c>
    </row>
    <row r="20" spans="2:18">
      <c r="B20" t="s">
        <v>241</v>
      </c>
      <c r="C20" t="s">
        <v>242</v>
      </c>
      <c r="D20" t="s">
        <v>100</v>
      </c>
      <c r="E20" t="s">
        <v>236</v>
      </c>
      <c r="G20" t="s">
        <v>243</v>
      </c>
      <c r="H20" s="77">
        <v>0.85</v>
      </c>
      <c r="I20" t="s">
        <v>102</v>
      </c>
      <c r="J20" s="78">
        <v>0</v>
      </c>
      <c r="K20" s="78">
        <v>3.6999999999999998E-2</v>
      </c>
      <c r="L20" s="77">
        <v>15000000</v>
      </c>
      <c r="M20" s="77">
        <v>96.94</v>
      </c>
      <c r="N20" s="77">
        <v>0</v>
      </c>
      <c r="O20" s="77">
        <v>14541</v>
      </c>
      <c r="P20" s="78">
        <v>6.9999999999999999E-4</v>
      </c>
      <c r="Q20" s="78">
        <v>0.13919999999999999</v>
      </c>
      <c r="R20" s="78">
        <v>2.7799999999999998E-2</v>
      </c>
    </row>
    <row r="21" spans="2:18">
      <c r="B21" t="s">
        <v>244</v>
      </c>
      <c r="C21" t="s">
        <v>245</v>
      </c>
      <c r="D21" t="s">
        <v>100</v>
      </c>
      <c r="E21" t="s">
        <v>236</v>
      </c>
      <c r="G21" t="s">
        <v>246</v>
      </c>
      <c r="H21" s="77">
        <v>0.59</v>
      </c>
      <c r="I21" t="s">
        <v>102</v>
      </c>
      <c r="J21" s="78">
        <v>0</v>
      </c>
      <c r="K21" s="78">
        <v>3.7400000000000003E-2</v>
      </c>
      <c r="L21" s="77">
        <v>10000000</v>
      </c>
      <c r="M21" s="77">
        <v>97.87</v>
      </c>
      <c r="N21" s="77">
        <v>0</v>
      </c>
      <c r="O21" s="77">
        <v>9787</v>
      </c>
      <c r="P21" s="78">
        <v>8.0000000000000004E-4</v>
      </c>
      <c r="Q21" s="78">
        <v>9.3700000000000006E-2</v>
      </c>
      <c r="R21" s="78">
        <v>1.8700000000000001E-2</v>
      </c>
    </row>
    <row r="22" spans="2:18">
      <c r="B22" s="79" t="s">
        <v>247</v>
      </c>
      <c r="C22" s="16"/>
      <c r="D22" s="16"/>
      <c r="H22" s="81">
        <v>1.21</v>
      </c>
      <c r="K22" s="80">
        <v>3.6200000000000003E-2</v>
      </c>
      <c r="L22" s="81">
        <v>30000000</v>
      </c>
      <c r="N22" s="81">
        <v>0</v>
      </c>
      <c r="O22" s="81">
        <v>30888</v>
      </c>
      <c r="Q22" s="80">
        <v>0.29580000000000001</v>
      </c>
      <c r="R22" s="80">
        <v>5.8999999999999997E-2</v>
      </c>
    </row>
    <row r="23" spans="2:18">
      <c r="B23" t="s">
        <v>248</v>
      </c>
      <c r="C23" t="s">
        <v>249</v>
      </c>
      <c r="D23" t="s">
        <v>100</v>
      </c>
      <c r="E23" t="s">
        <v>236</v>
      </c>
      <c r="G23" t="s">
        <v>250</v>
      </c>
      <c r="H23" s="77">
        <v>1.21</v>
      </c>
      <c r="I23" t="s">
        <v>102</v>
      </c>
      <c r="J23" s="78">
        <v>3.7499999999999999E-2</v>
      </c>
      <c r="K23" s="78">
        <v>3.6200000000000003E-2</v>
      </c>
      <c r="L23" s="77">
        <v>30000000</v>
      </c>
      <c r="M23" s="77">
        <v>102.96</v>
      </c>
      <c r="N23" s="77">
        <v>0</v>
      </c>
      <c r="O23" s="77">
        <v>30888</v>
      </c>
      <c r="P23" s="78">
        <v>1.4E-3</v>
      </c>
      <c r="Q23" s="78">
        <v>0.29580000000000001</v>
      </c>
      <c r="R23" s="78">
        <v>5.8999999999999997E-2</v>
      </c>
    </row>
    <row r="24" spans="2:18">
      <c r="B24" s="79" t="s">
        <v>251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222</v>
      </c>
      <c r="C25" t="s">
        <v>222</v>
      </c>
      <c r="D25" s="16"/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252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t="s">
        <v>222</v>
      </c>
      <c r="C27" t="s">
        <v>222</v>
      </c>
      <c r="D27" s="16"/>
      <c r="E27" t="s">
        <v>222</v>
      </c>
      <c r="H27" s="77">
        <v>0</v>
      </c>
      <c r="I27" t="s">
        <v>222</v>
      </c>
      <c r="J27" s="78">
        <v>0</v>
      </c>
      <c r="K27" s="78">
        <v>0</v>
      </c>
      <c r="L27" s="77">
        <v>0</v>
      </c>
      <c r="M27" s="77">
        <v>0</v>
      </c>
      <c r="O27" s="77">
        <v>0</v>
      </c>
      <c r="P27" s="78">
        <v>0</v>
      </c>
      <c r="Q27" s="78">
        <v>0</v>
      </c>
      <c r="R27" s="78">
        <v>0</v>
      </c>
    </row>
    <row r="28" spans="2:18">
      <c r="B28" s="79" t="s">
        <v>227</v>
      </c>
      <c r="C28" s="16"/>
      <c r="D28" s="16"/>
      <c r="H28" s="81">
        <v>1.31</v>
      </c>
      <c r="K28" s="80">
        <v>4.8599999999999997E-2</v>
      </c>
      <c r="L28" s="81">
        <v>6500000</v>
      </c>
      <c r="N28" s="81">
        <v>0</v>
      </c>
      <c r="O28" s="81">
        <v>22298.681320382701</v>
      </c>
      <c r="Q28" s="80">
        <v>0.2135</v>
      </c>
      <c r="R28" s="80">
        <v>4.2599999999999999E-2</v>
      </c>
    </row>
    <row r="29" spans="2:18">
      <c r="B29" s="79" t="s">
        <v>253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t="s">
        <v>222</v>
      </c>
      <c r="C30" t="s">
        <v>222</v>
      </c>
      <c r="D30" s="16"/>
      <c r="E30" t="s">
        <v>222</v>
      </c>
      <c r="H30" s="77">
        <v>0</v>
      </c>
      <c r="I30" t="s">
        <v>222</v>
      </c>
      <c r="J30" s="78">
        <v>0</v>
      </c>
      <c r="K30" s="78">
        <v>0</v>
      </c>
      <c r="L30" s="77">
        <v>0</v>
      </c>
      <c r="M30" s="77">
        <v>0</v>
      </c>
      <c r="O30" s="77">
        <v>0</v>
      </c>
      <c r="P30" s="78">
        <v>0</v>
      </c>
      <c r="Q30" s="78">
        <v>0</v>
      </c>
      <c r="R30" s="78">
        <v>0</v>
      </c>
    </row>
    <row r="31" spans="2:18">
      <c r="B31" s="79" t="s">
        <v>254</v>
      </c>
      <c r="C31" s="16"/>
      <c r="D31" s="16"/>
      <c r="H31" s="81">
        <v>1.31</v>
      </c>
      <c r="K31" s="80">
        <v>4.8599999999999997E-2</v>
      </c>
      <c r="L31" s="81">
        <v>6500000</v>
      </c>
      <c r="N31" s="81">
        <v>0</v>
      </c>
      <c r="O31" s="81">
        <v>22298.681320382701</v>
      </c>
      <c r="Q31" s="80">
        <v>0.2135</v>
      </c>
      <c r="R31" s="80">
        <v>4.2599999999999999E-2</v>
      </c>
    </row>
    <row r="32" spans="2:18">
      <c r="B32" t="s">
        <v>255</v>
      </c>
      <c r="C32" t="s">
        <v>256</v>
      </c>
      <c r="D32" t="s">
        <v>123</v>
      </c>
      <c r="E32" t="s">
        <v>257</v>
      </c>
      <c r="F32" t="s">
        <v>258</v>
      </c>
      <c r="G32" t="s">
        <v>259</v>
      </c>
      <c r="H32" s="77">
        <v>1.31</v>
      </c>
      <c r="I32" t="s">
        <v>106</v>
      </c>
      <c r="J32" s="78">
        <v>2.5000000000000001E-2</v>
      </c>
      <c r="K32" s="78">
        <v>4.8599999999999997E-2</v>
      </c>
      <c r="L32" s="77">
        <v>6500000</v>
      </c>
      <c r="M32" s="77">
        <v>97.486966666153847</v>
      </c>
      <c r="N32" s="77">
        <v>0</v>
      </c>
      <c r="O32" s="77">
        <v>22298.681320382701</v>
      </c>
      <c r="P32" s="78">
        <v>1E-4</v>
      </c>
      <c r="Q32" s="78">
        <v>0.2135</v>
      </c>
      <c r="R32" s="78">
        <v>4.2599999999999999E-2</v>
      </c>
    </row>
    <row r="33" spans="2:4">
      <c r="B33" t="s">
        <v>260</v>
      </c>
      <c r="C33" s="16"/>
      <c r="D33" s="16"/>
    </row>
    <row r="34" spans="2:4">
      <c r="B34" t="s">
        <v>261</v>
      </c>
      <c r="C34" s="16"/>
      <c r="D34" s="16"/>
    </row>
    <row r="35" spans="2:4">
      <c r="B35" t="s">
        <v>262</v>
      </c>
      <c r="C35" s="16"/>
      <c r="D35" s="16"/>
    </row>
    <row r="36" spans="2:4">
      <c r="B36" t="s">
        <v>263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205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264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222</v>
      </c>
      <c r="C14" t="s">
        <v>222</v>
      </c>
      <c r="D14" s="16"/>
      <c r="E14" s="16"/>
      <c r="F14" s="16"/>
      <c r="G14" t="s">
        <v>222</v>
      </c>
      <c r="H14" t="s">
        <v>222</v>
      </c>
      <c r="K14" s="77">
        <v>0</v>
      </c>
      <c r="L14" t="s">
        <v>222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232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222</v>
      </c>
      <c r="C16" t="s">
        <v>222</v>
      </c>
      <c r="D16" s="16"/>
      <c r="E16" s="16"/>
      <c r="F16" s="16"/>
      <c r="G16" t="s">
        <v>222</v>
      </c>
      <c r="H16" t="s">
        <v>222</v>
      </c>
      <c r="K16" s="77">
        <v>0</v>
      </c>
      <c r="L16" t="s">
        <v>222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222</v>
      </c>
      <c r="C18" t="s">
        <v>222</v>
      </c>
      <c r="D18" s="16"/>
      <c r="E18" s="16"/>
      <c r="F18" s="16"/>
      <c r="G18" t="s">
        <v>222</v>
      </c>
      <c r="H18" t="s">
        <v>222</v>
      </c>
      <c r="K18" s="77">
        <v>0</v>
      </c>
      <c r="L18" t="s">
        <v>222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266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222</v>
      </c>
      <c r="C21" t="s">
        <v>222</v>
      </c>
      <c r="D21" s="16"/>
      <c r="E21" s="16"/>
      <c r="F21" s="16"/>
      <c r="G21" t="s">
        <v>222</v>
      </c>
      <c r="H21" t="s">
        <v>222</v>
      </c>
      <c r="K21" s="77">
        <v>0</v>
      </c>
      <c r="L21" t="s">
        <v>222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267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222</v>
      </c>
      <c r="C23" t="s">
        <v>222</v>
      </c>
      <c r="D23" s="16"/>
      <c r="E23" s="16"/>
      <c r="F23" s="16"/>
      <c r="G23" t="s">
        <v>222</v>
      </c>
      <c r="H23" t="s">
        <v>222</v>
      </c>
      <c r="K23" s="77">
        <v>0</v>
      </c>
      <c r="L23" t="s">
        <v>222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229</v>
      </c>
      <c r="C24" s="16"/>
      <c r="D24" s="16"/>
      <c r="E24" s="16"/>
      <c r="F24" s="16"/>
      <c r="G24" s="16"/>
    </row>
    <row r="25" spans="2:21">
      <c r="B25" t="s">
        <v>260</v>
      </c>
      <c r="C25" s="16"/>
      <c r="D25" s="16"/>
      <c r="E25" s="16"/>
      <c r="F25" s="16"/>
      <c r="G25" s="16"/>
    </row>
    <row r="26" spans="2:21">
      <c r="B26" t="s">
        <v>261</v>
      </c>
      <c r="C26" s="16"/>
      <c r="D26" s="16"/>
      <c r="E26" s="16"/>
      <c r="F26" s="16"/>
      <c r="G26" s="16"/>
    </row>
    <row r="27" spans="2:21">
      <c r="B27" t="s">
        <v>262</v>
      </c>
      <c r="C27" s="16"/>
      <c r="D27" s="16"/>
      <c r="E27" s="16"/>
      <c r="F27" s="16"/>
      <c r="G27" s="16"/>
    </row>
    <row r="28" spans="2:21">
      <c r="B28" t="s">
        <v>263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205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264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222</v>
      </c>
      <c r="C14" t="s">
        <v>222</v>
      </c>
      <c r="D14" s="16"/>
      <c r="E14" s="16"/>
      <c r="F14" s="16"/>
      <c r="G14" t="s">
        <v>222</v>
      </c>
      <c r="H14" t="s">
        <v>222</v>
      </c>
      <c r="K14" s="77">
        <v>0</v>
      </c>
      <c r="L14" t="s">
        <v>222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232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222</v>
      </c>
      <c r="C16" t="s">
        <v>222</v>
      </c>
      <c r="D16" s="16"/>
      <c r="E16" s="16"/>
      <c r="F16" s="16"/>
      <c r="G16" t="s">
        <v>222</v>
      </c>
      <c r="H16" t="s">
        <v>222</v>
      </c>
      <c r="K16" s="77">
        <v>0</v>
      </c>
      <c r="L16" t="s">
        <v>222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265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222</v>
      </c>
      <c r="C18" t="s">
        <v>222</v>
      </c>
      <c r="D18" s="16"/>
      <c r="E18" s="16"/>
      <c r="F18" s="16"/>
      <c r="G18" t="s">
        <v>222</v>
      </c>
      <c r="H18" t="s">
        <v>222</v>
      </c>
      <c r="K18" s="77">
        <v>0</v>
      </c>
      <c r="L18" t="s">
        <v>222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268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222</v>
      </c>
      <c r="C20" t="s">
        <v>222</v>
      </c>
      <c r="D20" s="16"/>
      <c r="E20" s="16"/>
      <c r="F20" s="16"/>
      <c r="G20" t="s">
        <v>222</v>
      </c>
      <c r="H20" t="s">
        <v>222</v>
      </c>
      <c r="K20" s="77">
        <v>0</v>
      </c>
      <c r="L20" t="s">
        <v>222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227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266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222</v>
      </c>
      <c r="C23" t="s">
        <v>222</v>
      </c>
      <c r="D23" s="16"/>
      <c r="E23" s="16"/>
      <c r="F23" s="16"/>
      <c r="G23" t="s">
        <v>222</v>
      </c>
      <c r="H23" t="s">
        <v>222</v>
      </c>
      <c r="K23" s="77">
        <v>0</v>
      </c>
      <c r="L23" t="s">
        <v>222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267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222</v>
      </c>
      <c r="C25" t="s">
        <v>222</v>
      </c>
      <c r="D25" s="16"/>
      <c r="E25" s="16"/>
      <c r="F25" s="16"/>
      <c r="G25" t="s">
        <v>222</v>
      </c>
      <c r="H25" t="s">
        <v>222</v>
      </c>
      <c r="K25" s="77">
        <v>0</v>
      </c>
      <c r="L25" t="s">
        <v>222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229</v>
      </c>
      <c r="C26" s="16"/>
      <c r="D26" s="16"/>
      <c r="E26" s="16"/>
      <c r="F26" s="16"/>
    </row>
    <row r="27" spans="2:21">
      <c r="B27" t="s">
        <v>260</v>
      </c>
      <c r="C27" s="16"/>
      <c r="D27" s="16"/>
      <c r="E27" s="16"/>
      <c r="F27" s="16"/>
    </row>
    <row r="28" spans="2:21">
      <c r="B28" t="s">
        <v>261</v>
      </c>
      <c r="C28" s="16"/>
      <c r="D28" s="16"/>
      <c r="E28" s="16"/>
      <c r="F28" s="16"/>
    </row>
    <row r="29" spans="2:21">
      <c r="B29" t="s">
        <v>262</v>
      </c>
      <c r="C29" s="16"/>
      <c r="D29" s="16"/>
      <c r="E29" s="16"/>
      <c r="F29" s="16"/>
    </row>
    <row r="30" spans="2:21">
      <c r="B30" t="s">
        <v>263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39"/>
  <sheetViews>
    <sheetView rightToLeft="1" tabSelected="1" topLeftCell="A2" workbookViewId="0">
      <selection activeCell="E18" sqref="E1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f>I12+I62</f>
        <v>6529588.7600000007</v>
      </c>
      <c r="J11" s="7"/>
      <c r="K11" s="75">
        <v>43.8964</v>
      </c>
      <c r="L11" s="75">
        <v>226077.13545639624</v>
      </c>
      <c r="M11" s="7"/>
      <c r="N11" s="76">
        <v>1</v>
      </c>
      <c r="O11" s="76">
        <v>0.43209999999999998</v>
      </c>
      <c r="BF11" s="16"/>
      <c r="BG11" s="19"/>
      <c r="BH11" s="16"/>
      <c r="BJ11" s="16"/>
    </row>
    <row r="12" spans="2:62" s="100" customFormat="1">
      <c r="B12" s="98" t="s">
        <v>205</v>
      </c>
      <c r="C12" s="99"/>
      <c r="D12" s="99"/>
      <c r="I12" s="101">
        <f>I13+I30+I48+I60</f>
        <v>6141699.1100000003</v>
      </c>
      <c r="K12" s="101">
        <v>21.850010000000001</v>
      </c>
      <c r="L12" s="101">
        <v>121401.47750494923</v>
      </c>
      <c r="N12" s="102">
        <v>0.53700000000000003</v>
      </c>
      <c r="O12" s="102">
        <v>0.23200000000000001</v>
      </c>
    </row>
    <row r="13" spans="2:62" s="100" customFormat="1">
      <c r="B13" s="98" t="s">
        <v>269</v>
      </c>
      <c r="C13" s="99"/>
      <c r="D13" s="99"/>
      <c r="I13" s="101">
        <f>SUM(I14:I29)</f>
        <v>2352289.5700000003</v>
      </c>
      <c r="K13" s="101">
        <v>4.1501000000000001</v>
      </c>
      <c r="L13" s="101">
        <v>77293.821065857919</v>
      </c>
      <c r="N13" s="102">
        <v>0.34189999999999998</v>
      </c>
      <c r="O13" s="102">
        <v>0.1477</v>
      </c>
    </row>
    <row r="14" spans="2:62" s="100" customFormat="1">
      <c r="B14" s="103" t="s">
        <v>270</v>
      </c>
      <c r="C14" s="103">
        <v>11415710</v>
      </c>
      <c r="D14" s="103" t="s">
        <v>100</v>
      </c>
      <c r="E14" s="103" t="s">
        <v>123</v>
      </c>
      <c r="F14" s="103" t="s">
        <v>271</v>
      </c>
      <c r="G14" s="103" t="s">
        <v>272</v>
      </c>
      <c r="H14" s="103" t="s">
        <v>102</v>
      </c>
      <c r="I14" s="104">
        <v>34000</v>
      </c>
      <c r="J14" s="104">
        <f>L14*1000/I14*100</f>
        <v>3861.1530054644709</v>
      </c>
      <c r="K14" s="104">
        <v>0</v>
      </c>
      <c r="L14" s="104">
        <f>1312792.02185792/1000</f>
        <v>1312.7920218579202</v>
      </c>
      <c r="M14" s="105">
        <v>4.0000000000000002E-4</v>
      </c>
      <c r="N14" s="105">
        <v>1.5800000000000002E-2</v>
      </c>
      <c r="O14" s="105">
        <v>6.7999999999999996E-3</v>
      </c>
    </row>
    <row r="15" spans="2:62" s="100" customFormat="1">
      <c r="B15" s="103" t="s">
        <v>270</v>
      </c>
      <c r="C15" s="103">
        <v>1141571</v>
      </c>
      <c r="D15" s="103" t="s">
        <v>100</v>
      </c>
      <c r="E15" s="103" t="s">
        <v>123</v>
      </c>
      <c r="F15" s="103" t="s">
        <v>271</v>
      </c>
      <c r="G15" s="103" t="s">
        <v>272</v>
      </c>
      <c r="H15" s="103" t="s">
        <v>102</v>
      </c>
      <c r="I15" s="104">
        <v>57246.570000000007</v>
      </c>
      <c r="J15" s="104">
        <f>L15*1000/I15*100</f>
        <v>3919.9999999999995</v>
      </c>
      <c r="K15" s="104">
        <v>0</v>
      </c>
      <c r="L15" s="104">
        <f>2244065.544/1000</f>
        <v>2244.065544</v>
      </c>
      <c r="M15" s="105">
        <v>0</v>
      </c>
      <c r="N15" s="105">
        <v>-1E-4</v>
      </c>
      <c r="O15" s="105">
        <v>0</v>
      </c>
    </row>
    <row r="16" spans="2:62" s="100" customFormat="1">
      <c r="B16" s="103" t="s">
        <v>273</v>
      </c>
      <c r="C16" s="103" t="s">
        <v>274</v>
      </c>
      <c r="D16" s="103" t="s">
        <v>100</v>
      </c>
      <c r="E16" s="103" t="s">
        <v>123</v>
      </c>
      <c r="F16" s="103" t="s">
        <v>275</v>
      </c>
      <c r="G16" s="103" t="s">
        <v>276</v>
      </c>
      <c r="H16" s="103" t="s">
        <v>102</v>
      </c>
      <c r="I16" s="104">
        <v>160000</v>
      </c>
      <c r="J16" s="104">
        <v>1108</v>
      </c>
      <c r="K16" s="104">
        <v>0</v>
      </c>
      <c r="L16" s="104">
        <v>1772.8</v>
      </c>
      <c r="M16" s="105">
        <v>2.9999999999999997E-4</v>
      </c>
      <c r="N16" s="105">
        <v>7.7999999999999996E-3</v>
      </c>
      <c r="O16" s="105">
        <v>3.3999999999999998E-3</v>
      </c>
    </row>
    <row r="17" spans="2:15" s="100" customFormat="1">
      <c r="B17" s="103" t="s">
        <v>277</v>
      </c>
      <c r="C17" s="103" t="s">
        <v>278</v>
      </c>
      <c r="D17" s="103" t="s">
        <v>100</v>
      </c>
      <c r="E17" s="103" t="s">
        <v>123</v>
      </c>
      <c r="F17" s="103" t="s">
        <v>279</v>
      </c>
      <c r="G17" s="103" t="s">
        <v>280</v>
      </c>
      <c r="H17" s="103" t="s">
        <v>102</v>
      </c>
      <c r="I17" s="104">
        <v>46000</v>
      </c>
      <c r="J17" s="104">
        <v>3750</v>
      </c>
      <c r="K17" s="104">
        <v>0</v>
      </c>
      <c r="L17" s="104">
        <v>1725</v>
      </c>
      <c r="M17" s="105">
        <v>2.0000000000000001E-4</v>
      </c>
      <c r="N17" s="105">
        <v>7.6E-3</v>
      </c>
      <c r="O17" s="105">
        <v>3.3E-3</v>
      </c>
    </row>
    <row r="18" spans="2:15" s="100" customFormat="1">
      <c r="B18" s="103" t="s">
        <v>281</v>
      </c>
      <c r="C18" s="103" t="s">
        <v>282</v>
      </c>
      <c r="D18" s="103" t="s">
        <v>100</v>
      </c>
      <c r="E18" s="103" t="s">
        <v>123</v>
      </c>
      <c r="F18" s="103" t="s">
        <v>283</v>
      </c>
      <c r="G18" s="103" t="s">
        <v>284</v>
      </c>
      <c r="H18" s="103" t="s">
        <v>102</v>
      </c>
      <c r="I18" s="104">
        <v>2350</v>
      </c>
      <c r="J18" s="104">
        <v>57240</v>
      </c>
      <c r="K18" s="104">
        <v>4.1501000000000001</v>
      </c>
      <c r="L18" s="104">
        <v>1349.2900999999999</v>
      </c>
      <c r="M18" s="105">
        <v>1E-4</v>
      </c>
      <c r="N18" s="105">
        <v>6.0000000000000001E-3</v>
      </c>
      <c r="O18" s="105">
        <v>2.5999999999999999E-3</v>
      </c>
    </row>
    <row r="19" spans="2:15" s="100" customFormat="1">
      <c r="B19" s="103" t="s">
        <v>285</v>
      </c>
      <c r="C19" s="103" t="s">
        <v>286</v>
      </c>
      <c r="D19" s="103" t="s">
        <v>100</v>
      </c>
      <c r="E19" s="103" t="s">
        <v>123</v>
      </c>
      <c r="F19" s="103" t="s">
        <v>287</v>
      </c>
      <c r="G19" s="103" t="s">
        <v>288</v>
      </c>
      <c r="H19" s="103" t="s">
        <v>102</v>
      </c>
      <c r="I19" s="104">
        <v>17600</v>
      </c>
      <c r="J19" s="104">
        <v>13900</v>
      </c>
      <c r="K19" s="104">
        <v>0</v>
      </c>
      <c r="L19" s="104">
        <v>2446.4</v>
      </c>
      <c r="M19" s="105">
        <v>2.0000000000000001E-4</v>
      </c>
      <c r="N19" s="105">
        <v>1.0800000000000001E-2</v>
      </c>
      <c r="O19" s="105">
        <v>4.7000000000000002E-3</v>
      </c>
    </row>
    <row r="20" spans="2:15" s="100" customFormat="1">
      <c r="B20" s="103" t="s">
        <v>289</v>
      </c>
      <c r="C20" s="103" t="s">
        <v>290</v>
      </c>
      <c r="D20" s="103" t="s">
        <v>100</v>
      </c>
      <c r="E20" s="103" t="s">
        <v>123</v>
      </c>
      <c r="F20" s="103" t="s">
        <v>291</v>
      </c>
      <c r="G20" s="103" t="s">
        <v>288</v>
      </c>
      <c r="H20" s="103" t="s">
        <v>102</v>
      </c>
      <c r="I20" s="104">
        <v>370000</v>
      </c>
      <c r="J20" s="104">
        <v>1848</v>
      </c>
      <c r="K20" s="104">
        <v>0</v>
      </c>
      <c r="L20" s="104">
        <v>6837.6</v>
      </c>
      <c r="M20" s="105">
        <v>2.9999999999999997E-4</v>
      </c>
      <c r="N20" s="105">
        <v>3.0200000000000001E-2</v>
      </c>
      <c r="O20" s="105">
        <v>1.3100000000000001E-2</v>
      </c>
    </row>
    <row r="21" spans="2:15" s="100" customFormat="1">
      <c r="B21" s="103" t="s">
        <v>292</v>
      </c>
      <c r="C21" s="103" t="s">
        <v>293</v>
      </c>
      <c r="D21" s="103" t="s">
        <v>100</v>
      </c>
      <c r="E21" s="103" t="s">
        <v>123</v>
      </c>
      <c r="F21" s="103" t="s">
        <v>294</v>
      </c>
      <c r="G21" s="103" t="s">
        <v>288</v>
      </c>
      <c r="H21" s="103" t="s">
        <v>102</v>
      </c>
      <c r="I21" s="104">
        <v>470000</v>
      </c>
      <c r="J21" s="104">
        <v>2931</v>
      </c>
      <c r="K21" s="104">
        <v>0</v>
      </c>
      <c r="L21" s="104">
        <v>13775.7</v>
      </c>
      <c r="M21" s="105">
        <v>2.9999999999999997E-4</v>
      </c>
      <c r="N21" s="105">
        <v>6.0900000000000003E-2</v>
      </c>
      <c r="O21" s="105">
        <v>2.63E-2</v>
      </c>
    </row>
    <row r="22" spans="2:15" s="100" customFormat="1">
      <c r="B22" s="103" t="s">
        <v>295</v>
      </c>
      <c r="C22" s="103" t="s">
        <v>296</v>
      </c>
      <c r="D22" s="103" t="s">
        <v>100</v>
      </c>
      <c r="E22" s="103" t="s">
        <v>123</v>
      </c>
      <c r="F22" s="103" t="s">
        <v>297</v>
      </c>
      <c r="G22" s="103" t="s">
        <v>288</v>
      </c>
      <c r="H22" s="103" t="s">
        <v>102</v>
      </c>
      <c r="I22" s="104">
        <v>460000</v>
      </c>
      <c r="J22" s="104">
        <v>3172</v>
      </c>
      <c r="K22" s="104">
        <v>0</v>
      </c>
      <c r="L22" s="104">
        <v>14591.2</v>
      </c>
      <c r="M22" s="105">
        <v>2.9999999999999997E-4</v>
      </c>
      <c r="N22" s="105">
        <v>6.4500000000000002E-2</v>
      </c>
      <c r="O22" s="105">
        <v>2.7900000000000001E-2</v>
      </c>
    </row>
    <row r="23" spans="2:15" s="100" customFormat="1">
      <c r="B23" s="103" t="s">
        <v>298</v>
      </c>
      <c r="C23" s="103" t="s">
        <v>299</v>
      </c>
      <c r="D23" s="103" t="s">
        <v>100</v>
      </c>
      <c r="E23" s="103" t="s">
        <v>123</v>
      </c>
      <c r="F23" s="103" t="s">
        <v>300</v>
      </c>
      <c r="G23" s="103" t="s">
        <v>301</v>
      </c>
      <c r="H23" s="103" t="s">
        <v>102</v>
      </c>
      <c r="I23" s="104">
        <v>21000</v>
      </c>
      <c r="J23" s="104">
        <v>11660</v>
      </c>
      <c r="K23" s="104">
        <v>0</v>
      </c>
      <c r="L23" s="104">
        <v>2448.6</v>
      </c>
      <c r="M23" s="105">
        <v>4.0000000000000002E-4</v>
      </c>
      <c r="N23" s="105">
        <v>1.0800000000000001E-2</v>
      </c>
      <c r="O23" s="105">
        <v>4.7000000000000002E-3</v>
      </c>
    </row>
    <row r="24" spans="2:15" s="100" customFormat="1">
      <c r="B24" s="103" t="s">
        <v>302</v>
      </c>
      <c r="C24" s="103" t="s">
        <v>303</v>
      </c>
      <c r="D24" s="103" t="s">
        <v>100</v>
      </c>
      <c r="E24" s="103" t="s">
        <v>123</v>
      </c>
      <c r="F24" s="103" t="s">
        <v>304</v>
      </c>
      <c r="G24" s="103" t="s">
        <v>305</v>
      </c>
      <c r="H24" s="103" t="s">
        <v>102</v>
      </c>
      <c r="I24" s="104">
        <v>388000</v>
      </c>
      <c r="J24" s="104">
        <v>2545</v>
      </c>
      <c r="K24" s="104">
        <v>0</v>
      </c>
      <c r="L24" s="104">
        <v>9874.6</v>
      </c>
      <c r="M24" s="105">
        <v>2.9999999999999997E-4</v>
      </c>
      <c r="N24" s="105">
        <v>4.3700000000000003E-2</v>
      </c>
      <c r="O24" s="105">
        <v>1.89E-2</v>
      </c>
    </row>
    <row r="25" spans="2:15" s="100" customFormat="1">
      <c r="B25" s="103" t="s">
        <v>306</v>
      </c>
      <c r="C25" s="103" t="s">
        <v>307</v>
      </c>
      <c r="D25" s="103" t="s">
        <v>100</v>
      </c>
      <c r="E25" s="103" t="s">
        <v>123</v>
      </c>
      <c r="F25" s="103" t="s">
        <v>308</v>
      </c>
      <c r="G25" s="103" t="s">
        <v>309</v>
      </c>
      <c r="H25" s="103" t="s">
        <v>102</v>
      </c>
      <c r="I25" s="104">
        <v>163013</v>
      </c>
      <c r="J25" s="104">
        <v>3580</v>
      </c>
      <c r="K25" s="104">
        <v>0</v>
      </c>
      <c r="L25" s="104">
        <v>5835.8653999999997</v>
      </c>
      <c r="M25" s="105">
        <v>8.9999999999999998E-4</v>
      </c>
      <c r="N25" s="105">
        <v>2.58E-2</v>
      </c>
      <c r="O25" s="105">
        <v>1.12E-2</v>
      </c>
    </row>
    <row r="26" spans="2:15" s="100" customFormat="1">
      <c r="B26" s="103" t="s">
        <v>310</v>
      </c>
      <c r="C26" s="103" t="s">
        <v>311</v>
      </c>
      <c r="D26" s="103" t="s">
        <v>100</v>
      </c>
      <c r="E26" s="103" t="s">
        <v>123</v>
      </c>
      <c r="F26" s="103" t="s">
        <v>312</v>
      </c>
      <c r="G26" s="103" t="s">
        <v>309</v>
      </c>
      <c r="H26" s="103" t="s">
        <v>102</v>
      </c>
      <c r="I26" s="104">
        <v>124000</v>
      </c>
      <c r="J26" s="104">
        <v>2065</v>
      </c>
      <c r="K26" s="104">
        <v>0</v>
      </c>
      <c r="L26" s="104">
        <v>2560.6</v>
      </c>
      <c r="M26" s="105">
        <v>2.9999999999999997E-4</v>
      </c>
      <c r="N26" s="105">
        <v>1.1299999999999999E-2</v>
      </c>
      <c r="O26" s="105">
        <v>4.8999999999999998E-3</v>
      </c>
    </row>
    <row r="27" spans="2:15" s="100" customFormat="1">
      <c r="B27" s="103" t="s">
        <v>313</v>
      </c>
      <c r="C27" s="103" t="s">
        <v>314</v>
      </c>
      <c r="D27" s="103" t="s">
        <v>100</v>
      </c>
      <c r="E27" s="103" t="s">
        <v>123</v>
      </c>
      <c r="F27" s="103" t="s">
        <v>315</v>
      </c>
      <c r="G27" s="103" t="s">
        <v>309</v>
      </c>
      <c r="H27" s="103" t="s">
        <v>102</v>
      </c>
      <c r="I27" s="104">
        <v>9200</v>
      </c>
      <c r="J27" s="104">
        <v>36000</v>
      </c>
      <c r="K27" s="104">
        <v>0</v>
      </c>
      <c r="L27" s="104">
        <v>3312</v>
      </c>
      <c r="M27" s="105">
        <v>4.0000000000000002E-4</v>
      </c>
      <c r="N27" s="105">
        <v>1.46E-2</v>
      </c>
      <c r="O27" s="105">
        <v>6.3E-3</v>
      </c>
    </row>
    <row r="28" spans="2:15" s="100" customFormat="1">
      <c r="B28" s="103" t="s">
        <v>316</v>
      </c>
      <c r="C28" s="103" t="s">
        <v>317</v>
      </c>
      <c r="D28" s="103" t="s">
        <v>100</v>
      </c>
      <c r="E28" s="103" t="s">
        <v>123</v>
      </c>
      <c r="F28" s="103" t="s">
        <v>318</v>
      </c>
      <c r="G28" s="103" t="s">
        <v>309</v>
      </c>
      <c r="H28" s="103" t="s">
        <v>102</v>
      </c>
      <c r="I28" s="104">
        <v>12630</v>
      </c>
      <c r="J28" s="104">
        <v>25160</v>
      </c>
      <c r="K28" s="104">
        <v>0</v>
      </c>
      <c r="L28" s="104">
        <v>3177.7080000000001</v>
      </c>
      <c r="M28" s="105">
        <v>2.9999999999999997E-4</v>
      </c>
      <c r="N28" s="105">
        <v>1.41E-2</v>
      </c>
      <c r="O28" s="105">
        <v>6.1000000000000004E-3</v>
      </c>
    </row>
    <row r="29" spans="2:15" s="100" customFormat="1">
      <c r="B29" s="103" t="s">
        <v>319</v>
      </c>
      <c r="C29" s="103" t="s">
        <v>320</v>
      </c>
      <c r="D29" s="103" t="s">
        <v>100</v>
      </c>
      <c r="E29" s="103" t="s">
        <v>123</v>
      </c>
      <c r="F29" s="103" t="s">
        <v>321</v>
      </c>
      <c r="G29" s="103" t="s">
        <v>309</v>
      </c>
      <c r="H29" s="103" t="s">
        <v>102</v>
      </c>
      <c r="I29" s="104">
        <v>17250</v>
      </c>
      <c r="J29" s="104">
        <v>23360</v>
      </c>
      <c r="K29" s="104">
        <v>0</v>
      </c>
      <c r="L29" s="104">
        <v>4029.6</v>
      </c>
      <c r="M29" s="105">
        <v>1E-4</v>
      </c>
      <c r="N29" s="105">
        <v>1.78E-2</v>
      </c>
      <c r="O29" s="105">
        <v>7.7000000000000002E-3</v>
      </c>
    </row>
    <row r="30" spans="2:15" s="100" customFormat="1">
      <c r="B30" s="98" t="s">
        <v>322</v>
      </c>
      <c r="C30" s="99"/>
      <c r="D30" s="99"/>
      <c r="I30" s="101">
        <f>SUM(I31:I47)</f>
        <v>1214578.6200000001</v>
      </c>
      <c r="K30" s="101">
        <v>12.33127</v>
      </c>
      <c r="L30" s="101">
        <v>32332.800973121313</v>
      </c>
      <c r="N30" s="102">
        <v>0.14299999999999999</v>
      </c>
      <c r="O30" s="102">
        <v>6.1800000000000001E-2</v>
      </c>
    </row>
    <row r="31" spans="2:15" s="100" customFormat="1">
      <c r="B31" s="103" t="s">
        <v>324</v>
      </c>
      <c r="C31" s="103">
        <v>7200110</v>
      </c>
      <c r="D31" s="103" t="s">
        <v>100</v>
      </c>
      <c r="E31" s="103" t="s">
        <v>123</v>
      </c>
      <c r="F31" s="103" t="s">
        <v>323</v>
      </c>
      <c r="G31" s="103" t="s">
        <v>276</v>
      </c>
      <c r="H31" s="103" t="s">
        <v>102</v>
      </c>
      <c r="I31" s="104">
        <v>331000</v>
      </c>
      <c r="J31" s="104">
        <f>L31*1000/I31*100</f>
        <v>709.06229508196725</v>
      </c>
      <c r="K31" s="104">
        <v>0</v>
      </c>
      <c r="L31" s="104">
        <f>2383.2-36.2038032786881</f>
        <v>2346.9961967213117</v>
      </c>
      <c r="M31" s="105">
        <v>2.9999999999999997E-4</v>
      </c>
      <c r="N31" s="105">
        <v>1.0500000000000001E-2</v>
      </c>
      <c r="O31" s="105">
        <v>4.5999999999999999E-3</v>
      </c>
    </row>
    <row r="32" spans="2:15" s="100" customFormat="1">
      <c r="B32" s="103" t="s">
        <v>325</v>
      </c>
      <c r="C32" s="103" t="s">
        <v>326</v>
      </c>
      <c r="D32" s="103" t="s">
        <v>100</v>
      </c>
      <c r="E32" s="103" t="s">
        <v>123</v>
      </c>
      <c r="F32" s="103" t="s">
        <v>327</v>
      </c>
      <c r="G32" s="103" t="s">
        <v>280</v>
      </c>
      <c r="H32" s="103" t="s">
        <v>102</v>
      </c>
      <c r="I32" s="104">
        <v>15000</v>
      </c>
      <c r="J32" s="104">
        <v>5918</v>
      </c>
      <c r="K32" s="104">
        <v>0</v>
      </c>
      <c r="L32" s="104">
        <v>887.7</v>
      </c>
      <c r="M32" s="105">
        <v>2.0000000000000001E-4</v>
      </c>
      <c r="N32" s="105">
        <v>3.8999999999999998E-3</v>
      </c>
      <c r="O32" s="105">
        <v>1.6999999999999999E-3</v>
      </c>
    </row>
    <row r="33" spans="2:15" s="100" customFormat="1">
      <c r="B33" s="103" t="s">
        <v>328</v>
      </c>
      <c r="C33" s="103" t="s">
        <v>329</v>
      </c>
      <c r="D33" s="103" t="s">
        <v>100</v>
      </c>
      <c r="E33" s="103" t="s">
        <v>123</v>
      </c>
      <c r="F33" s="103" t="s">
        <v>330</v>
      </c>
      <c r="G33" s="103" t="s">
        <v>280</v>
      </c>
      <c r="H33" s="103" t="s">
        <v>102</v>
      </c>
      <c r="I33" s="104">
        <v>14500</v>
      </c>
      <c r="J33" s="104">
        <v>6853</v>
      </c>
      <c r="K33" s="104">
        <v>0</v>
      </c>
      <c r="L33" s="104">
        <v>993.68499999999995</v>
      </c>
      <c r="M33" s="105">
        <v>2.0000000000000001E-4</v>
      </c>
      <c r="N33" s="105">
        <v>4.4000000000000003E-3</v>
      </c>
      <c r="O33" s="105">
        <v>1.9E-3</v>
      </c>
    </row>
    <row r="34" spans="2:15" s="100" customFormat="1">
      <c r="B34" s="103" t="s">
        <v>331</v>
      </c>
      <c r="C34" s="103" t="s">
        <v>332</v>
      </c>
      <c r="D34" s="103" t="s">
        <v>100</v>
      </c>
      <c r="E34" s="103" t="s">
        <v>123</v>
      </c>
      <c r="F34" s="103" t="s">
        <v>333</v>
      </c>
      <c r="G34" s="103" t="s">
        <v>334</v>
      </c>
      <c r="H34" s="103" t="s">
        <v>102</v>
      </c>
      <c r="I34" s="104">
        <v>10983</v>
      </c>
      <c r="J34" s="104">
        <v>8599</v>
      </c>
      <c r="K34" s="104">
        <v>12.33127</v>
      </c>
      <c r="L34" s="104">
        <v>956.75944000000004</v>
      </c>
      <c r="M34" s="105">
        <v>4.0000000000000002E-4</v>
      </c>
      <c r="N34" s="105">
        <v>4.1999999999999997E-3</v>
      </c>
      <c r="O34" s="105">
        <v>1.8E-3</v>
      </c>
    </row>
    <row r="35" spans="2:15" s="100" customFormat="1">
      <c r="B35" s="103" t="s">
        <v>335</v>
      </c>
      <c r="C35" s="103" t="s">
        <v>336</v>
      </c>
      <c r="D35" s="103" t="s">
        <v>100</v>
      </c>
      <c r="E35" s="103" t="s">
        <v>123</v>
      </c>
      <c r="F35" s="103" t="s">
        <v>337</v>
      </c>
      <c r="G35" s="103" t="s">
        <v>301</v>
      </c>
      <c r="H35" s="103" t="s">
        <v>102</v>
      </c>
      <c r="I35" s="104">
        <v>6386</v>
      </c>
      <c r="J35" s="104">
        <v>18000</v>
      </c>
      <c r="K35" s="104">
        <v>0</v>
      </c>
      <c r="L35" s="104">
        <v>1149.48</v>
      </c>
      <c r="M35" s="105">
        <v>2.0000000000000001E-4</v>
      </c>
      <c r="N35" s="105">
        <v>5.1000000000000004E-3</v>
      </c>
      <c r="O35" s="105">
        <v>2.2000000000000001E-3</v>
      </c>
    </row>
    <row r="36" spans="2:15" s="100" customFormat="1">
      <c r="B36" s="103" t="s">
        <v>338</v>
      </c>
      <c r="C36" s="103" t="s">
        <v>339</v>
      </c>
      <c r="D36" s="103" t="s">
        <v>100</v>
      </c>
      <c r="E36" s="103" t="s">
        <v>123</v>
      </c>
      <c r="F36" s="103" t="s">
        <v>340</v>
      </c>
      <c r="G36" s="103" t="s">
        <v>301</v>
      </c>
      <c r="H36" s="103" t="s">
        <v>102</v>
      </c>
      <c r="I36" s="104">
        <v>9700</v>
      </c>
      <c r="J36" s="104">
        <v>8082</v>
      </c>
      <c r="K36" s="104">
        <v>0</v>
      </c>
      <c r="L36" s="104">
        <v>783.95399999999995</v>
      </c>
      <c r="M36" s="105">
        <v>4.0000000000000002E-4</v>
      </c>
      <c r="N36" s="105">
        <v>3.5000000000000001E-3</v>
      </c>
      <c r="O36" s="105">
        <v>1.5E-3</v>
      </c>
    </row>
    <row r="37" spans="2:15" s="100" customFormat="1">
      <c r="B37" s="103" t="s">
        <v>341</v>
      </c>
      <c r="C37" s="103" t="s">
        <v>342</v>
      </c>
      <c r="D37" s="103" t="s">
        <v>100</v>
      </c>
      <c r="E37" s="103" t="s">
        <v>123</v>
      </c>
      <c r="F37" s="103" t="s">
        <v>343</v>
      </c>
      <c r="G37" s="103" t="s">
        <v>344</v>
      </c>
      <c r="H37" s="103" t="s">
        <v>102</v>
      </c>
      <c r="I37" s="104">
        <v>98300</v>
      </c>
      <c r="J37" s="104">
        <v>4121</v>
      </c>
      <c r="K37" s="104">
        <v>0</v>
      </c>
      <c r="L37" s="104">
        <v>4050.9430000000002</v>
      </c>
      <c r="M37" s="105">
        <v>1E-3</v>
      </c>
      <c r="N37" s="105">
        <v>1.7899999999999999E-2</v>
      </c>
      <c r="O37" s="105">
        <v>7.7000000000000002E-3</v>
      </c>
    </row>
    <row r="38" spans="2:15" s="100" customFormat="1">
      <c r="B38" s="103" t="s">
        <v>345</v>
      </c>
      <c r="C38" s="103" t="s">
        <v>346</v>
      </c>
      <c r="D38" s="103" t="s">
        <v>100</v>
      </c>
      <c r="E38" s="103" t="s">
        <v>123</v>
      </c>
      <c r="F38" s="103" t="s">
        <v>347</v>
      </c>
      <c r="G38" s="103" t="s">
        <v>344</v>
      </c>
      <c r="H38" s="103" t="s">
        <v>102</v>
      </c>
      <c r="I38" s="104">
        <v>1860</v>
      </c>
      <c r="J38" s="104">
        <v>13110</v>
      </c>
      <c r="K38" s="104">
        <v>0</v>
      </c>
      <c r="L38" s="104">
        <v>243.846</v>
      </c>
      <c r="M38" s="105">
        <v>2.0000000000000001E-4</v>
      </c>
      <c r="N38" s="105">
        <v>1.1000000000000001E-3</v>
      </c>
      <c r="O38" s="105">
        <v>5.0000000000000001E-4</v>
      </c>
    </row>
    <row r="39" spans="2:15" s="100" customFormat="1">
      <c r="B39" s="103" t="s">
        <v>348</v>
      </c>
      <c r="C39" s="103" t="s">
        <v>349</v>
      </c>
      <c r="D39" s="103" t="s">
        <v>100</v>
      </c>
      <c r="E39" s="103" t="s">
        <v>123</v>
      </c>
      <c r="F39" s="103" t="s">
        <v>350</v>
      </c>
      <c r="G39" s="103" t="s">
        <v>351</v>
      </c>
      <c r="H39" s="103" t="s">
        <v>102</v>
      </c>
      <c r="I39" s="104">
        <v>145000</v>
      </c>
      <c r="J39" s="104">
        <v>1336</v>
      </c>
      <c r="K39" s="104">
        <v>0</v>
      </c>
      <c r="L39" s="104">
        <v>1937.2</v>
      </c>
      <c r="M39" s="105">
        <v>1.1999999999999999E-3</v>
      </c>
      <c r="N39" s="105">
        <v>8.6E-3</v>
      </c>
      <c r="O39" s="105">
        <v>3.7000000000000002E-3</v>
      </c>
    </row>
    <row r="40" spans="2:15" s="100" customFormat="1">
      <c r="B40" s="103" t="s">
        <v>352</v>
      </c>
      <c r="C40" s="103" t="s">
        <v>353</v>
      </c>
      <c r="D40" s="103" t="s">
        <v>100</v>
      </c>
      <c r="E40" s="103" t="s">
        <v>123</v>
      </c>
      <c r="F40" s="103" t="s">
        <v>354</v>
      </c>
      <c r="G40" s="103" t="s">
        <v>309</v>
      </c>
      <c r="H40" s="103" t="s">
        <v>102</v>
      </c>
      <c r="I40" s="104">
        <v>247300</v>
      </c>
      <c r="J40" s="104">
        <v>1742</v>
      </c>
      <c r="K40" s="104">
        <v>0</v>
      </c>
      <c r="L40" s="104">
        <v>4307.9660000000003</v>
      </c>
      <c r="M40" s="105">
        <v>1.2999999999999999E-3</v>
      </c>
      <c r="N40" s="105">
        <v>1.9099999999999999E-2</v>
      </c>
      <c r="O40" s="105">
        <v>8.2000000000000007E-3</v>
      </c>
    </row>
    <row r="41" spans="2:15" s="100" customFormat="1">
      <c r="B41" s="103" t="s">
        <v>355</v>
      </c>
      <c r="C41" s="103" t="s">
        <v>356</v>
      </c>
      <c r="D41" s="103" t="s">
        <v>100</v>
      </c>
      <c r="E41" s="103" t="s">
        <v>123</v>
      </c>
      <c r="F41" s="103" t="s">
        <v>357</v>
      </c>
      <c r="G41" s="103" t="s">
        <v>309</v>
      </c>
      <c r="H41" s="103" t="s">
        <v>102</v>
      </c>
      <c r="I41" s="104">
        <v>11999</v>
      </c>
      <c r="J41" s="104">
        <v>7500</v>
      </c>
      <c r="K41" s="104">
        <v>0</v>
      </c>
      <c r="L41" s="104">
        <v>899.92499999999995</v>
      </c>
      <c r="M41" s="105">
        <v>8.0000000000000004E-4</v>
      </c>
      <c r="N41" s="105">
        <v>4.0000000000000001E-3</v>
      </c>
      <c r="O41" s="105">
        <v>1.6999999999999999E-3</v>
      </c>
    </row>
    <row r="42" spans="2:15" s="100" customFormat="1">
      <c r="B42" s="103" t="s">
        <v>358</v>
      </c>
      <c r="C42" s="103" t="s">
        <v>359</v>
      </c>
      <c r="D42" s="103" t="s">
        <v>100</v>
      </c>
      <c r="E42" s="103" t="s">
        <v>123</v>
      </c>
      <c r="F42" s="103" t="s">
        <v>360</v>
      </c>
      <c r="G42" s="103" t="s">
        <v>361</v>
      </c>
      <c r="H42" s="103" t="s">
        <v>102</v>
      </c>
      <c r="I42" s="104">
        <v>20000</v>
      </c>
      <c r="J42" s="104">
        <v>4317</v>
      </c>
      <c r="K42" s="104">
        <v>0</v>
      </c>
      <c r="L42" s="104">
        <v>863.4</v>
      </c>
      <c r="M42" s="105">
        <v>8.0000000000000004E-4</v>
      </c>
      <c r="N42" s="105">
        <v>3.8E-3</v>
      </c>
      <c r="O42" s="105">
        <v>1.6999999999999999E-3</v>
      </c>
    </row>
    <row r="43" spans="2:15" s="100" customFormat="1">
      <c r="B43" s="103" t="s">
        <v>362</v>
      </c>
      <c r="C43" s="103" t="s">
        <v>363</v>
      </c>
      <c r="D43" s="103" t="s">
        <v>100</v>
      </c>
      <c r="E43" s="103" t="s">
        <v>123</v>
      </c>
      <c r="F43" s="103" t="s">
        <v>364</v>
      </c>
      <c r="G43" s="103" t="s">
        <v>361</v>
      </c>
      <c r="H43" s="103" t="s">
        <v>102</v>
      </c>
      <c r="I43" s="104">
        <v>13200</v>
      </c>
      <c r="J43" s="104">
        <v>32200</v>
      </c>
      <c r="K43" s="104">
        <v>0</v>
      </c>
      <c r="L43" s="104">
        <v>4250.3999999999996</v>
      </c>
      <c r="M43" s="105">
        <v>1E-3</v>
      </c>
      <c r="N43" s="105">
        <v>1.8800000000000001E-2</v>
      </c>
      <c r="O43" s="105">
        <v>8.0999999999999996E-3</v>
      </c>
    </row>
    <row r="44" spans="2:15" s="100" customFormat="1">
      <c r="B44" s="103" t="s">
        <v>365</v>
      </c>
      <c r="C44" s="103" t="s">
        <v>366</v>
      </c>
      <c r="D44" s="103" t="s">
        <v>100</v>
      </c>
      <c r="E44" s="103" t="s">
        <v>123</v>
      </c>
      <c r="F44" s="103" t="s">
        <v>367</v>
      </c>
      <c r="G44" s="103" t="s">
        <v>361</v>
      </c>
      <c r="H44" s="103" t="s">
        <v>102</v>
      </c>
      <c r="I44" s="104">
        <v>6800</v>
      </c>
      <c r="J44" s="104">
        <v>24600</v>
      </c>
      <c r="K44" s="104">
        <v>0</v>
      </c>
      <c r="L44" s="104">
        <v>1672.8</v>
      </c>
      <c r="M44" s="105">
        <v>5.0000000000000001E-4</v>
      </c>
      <c r="N44" s="105">
        <v>7.4000000000000003E-3</v>
      </c>
      <c r="O44" s="105">
        <v>3.2000000000000002E-3</v>
      </c>
    </row>
    <row r="45" spans="2:15" s="100" customFormat="1">
      <c r="B45" s="103" t="s">
        <v>368</v>
      </c>
      <c r="C45" s="103" t="s">
        <v>369</v>
      </c>
      <c r="D45" s="103" t="s">
        <v>100</v>
      </c>
      <c r="E45" s="103" t="s">
        <v>123</v>
      </c>
      <c r="F45" s="103" t="s">
        <v>370</v>
      </c>
      <c r="G45" s="103" t="s">
        <v>361</v>
      </c>
      <c r="H45" s="103" t="s">
        <v>102</v>
      </c>
      <c r="I45" s="104">
        <v>227000</v>
      </c>
      <c r="J45" s="104">
        <v>2029</v>
      </c>
      <c r="K45" s="104">
        <v>0</v>
      </c>
      <c r="L45" s="104">
        <v>4605.83</v>
      </c>
      <c r="M45" s="105">
        <v>8.0000000000000004E-4</v>
      </c>
      <c r="N45" s="105">
        <v>2.0400000000000001E-2</v>
      </c>
      <c r="O45" s="105">
        <v>8.8000000000000005E-3</v>
      </c>
    </row>
    <row r="46" spans="2:15" s="100" customFormat="1">
      <c r="B46" s="103" t="s">
        <v>371</v>
      </c>
      <c r="C46" s="103" t="s">
        <v>372</v>
      </c>
      <c r="D46" s="103" t="s">
        <v>100</v>
      </c>
      <c r="E46" s="103" t="s">
        <v>123</v>
      </c>
      <c r="F46" s="103" t="s">
        <v>373</v>
      </c>
      <c r="G46" s="103" t="s">
        <v>374</v>
      </c>
      <c r="H46" s="103" t="s">
        <v>102</v>
      </c>
      <c r="I46" s="104">
        <v>11050</v>
      </c>
      <c r="J46" s="104">
        <v>17440</v>
      </c>
      <c r="K46" s="104">
        <v>0</v>
      </c>
      <c r="L46" s="104">
        <v>1927.12</v>
      </c>
      <c r="M46" s="105">
        <v>5.0000000000000001E-4</v>
      </c>
      <c r="N46" s="105">
        <v>8.5000000000000006E-3</v>
      </c>
      <c r="O46" s="105">
        <v>3.7000000000000002E-3</v>
      </c>
    </row>
    <row r="47" spans="2:15" s="100" customFormat="1">
      <c r="B47" s="103" t="s">
        <v>375</v>
      </c>
      <c r="C47" s="103" t="s">
        <v>376</v>
      </c>
      <c r="D47" s="103" t="s">
        <v>100</v>
      </c>
      <c r="E47" s="103" t="s">
        <v>123</v>
      </c>
      <c r="F47" s="103" t="s">
        <v>377</v>
      </c>
      <c r="G47" s="103" t="s">
        <v>378</v>
      </c>
      <c r="H47" s="103" t="s">
        <v>102</v>
      </c>
      <c r="I47" s="104">
        <v>44500.62</v>
      </c>
      <c r="J47" s="104">
        <v>1022</v>
      </c>
      <c r="K47" s="104">
        <v>0</v>
      </c>
      <c r="L47" s="104">
        <v>454.79633639999997</v>
      </c>
      <c r="M47" s="105">
        <v>2.0000000000000001E-4</v>
      </c>
      <c r="N47" s="105">
        <v>2E-3</v>
      </c>
      <c r="O47" s="105">
        <v>8.9999999999999998E-4</v>
      </c>
    </row>
    <row r="48" spans="2:15" s="100" customFormat="1">
      <c r="B48" s="98" t="s">
        <v>379</v>
      </c>
      <c r="C48" s="99"/>
      <c r="D48" s="99"/>
      <c r="I48" s="101">
        <v>2574830.92</v>
      </c>
      <c r="K48" s="101">
        <v>5.3686400000000001</v>
      </c>
      <c r="L48" s="101">
        <v>11774.85546597</v>
      </c>
      <c r="N48" s="102">
        <v>5.21E-2</v>
      </c>
      <c r="O48" s="102">
        <v>2.2499999999999999E-2</v>
      </c>
    </row>
    <row r="49" spans="2:15" s="100" customFormat="1">
      <c r="B49" s="103" t="s">
        <v>380</v>
      </c>
      <c r="C49" s="103" t="s">
        <v>381</v>
      </c>
      <c r="D49" s="103" t="s">
        <v>100</v>
      </c>
      <c r="E49" s="103" t="s">
        <v>123</v>
      </c>
      <c r="F49" s="103" t="s">
        <v>382</v>
      </c>
      <c r="G49" s="103" t="s">
        <v>383</v>
      </c>
      <c r="H49" s="103" t="s">
        <v>102</v>
      </c>
      <c r="I49" s="104">
        <v>18500.71</v>
      </c>
      <c r="J49" s="104">
        <v>2463</v>
      </c>
      <c r="K49" s="104">
        <v>0</v>
      </c>
      <c r="L49" s="104">
        <v>455.6724873</v>
      </c>
      <c r="M49" s="105">
        <v>5.9999999999999995E-4</v>
      </c>
      <c r="N49" s="105">
        <v>2E-3</v>
      </c>
      <c r="O49" s="105">
        <v>8.9999999999999998E-4</v>
      </c>
    </row>
    <row r="50" spans="2:15" s="100" customFormat="1">
      <c r="B50" s="103" t="s">
        <v>384</v>
      </c>
      <c r="C50" s="103" t="s">
        <v>385</v>
      </c>
      <c r="D50" s="103" t="s">
        <v>100</v>
      </c>
      <c r="E50" s="103" t="s">
        <v>123</v>
      </c>
      <c r="F50" s="103" t="s">
        <v>386</v>
      </c>
      <c r="G50" s="103" t="s">
        <v>383</v>
      </c>
      <c r="H50" s="103" t="s">
        <v>102</v>
      </c>
      <c r="I50" s="104">
        <v>16000</v>
      </c>
      <c r="J50" s="104">
        <v>3873</v>
      </c>
      <c r="K50" s="104">
        <v>5.3686400000000001</v>
      </c>
      <c r="L50" s="104">
        <v>625.04863999999998</v>
      </c>
      <c r="M50" s="105">
        <v>4.0000000000000002E-4</v>
      </c>
      <c r="N50" s="105">
        <v>2.8E-3</v>
      </c>
      <c r="O50" s="105">
        <v>1.1999999999999999E-3</v>
      </c>
    </row>
    <row r="51" spans="2:15" s="100" customFormat="1">
      <c r="B51" s="103" t="s">
        <v>387</v>
      </c>
      <c r="C51" s="103" t="s">
        <v>388</v>
      </c>
      <c r="D51" s="103" t="s">
        <v>100</v>
      </c>
      <c r="E51" s="103" t="s">
        <v>123</v>
      </c>
      <c r="F51" s="103" t="s">
        <v>389</v>
      </c>
      <c r="G51" s="103" t="s">
        <v>284</v>
      </c>
      <c r="H51" s="103" t="s">
        <v>102</v>
      </c>
      <c r="I51" s="104">
        <v>83841</v>
      </c>
      <c r="J51" s="104">
        <v>1387</v>
      </c>
      <c r="K51" s="104">
        <v>0</v>
      </c>
      <c r="L51" s="104">
        <v>1162.8746699999999</v>
      </c>
      <c r="M51" s="105">
        <v>1.4E-3</v>
      </c>
      <c r="N51" s="105">
        <v>5.1000000000000004E-3</v>
      </c>
      <c r="O51" s="105">
        <v>2.2000000000000001E-3</v>
      </c>
    </row>
    <row r="52" spans="2:15" s="100" customFormat="1">
      <c r="B52" s="103" t="s">
        <v>390</v>
      </c>
      <c r="C52" s="103" t="s">
        <v>391</v>
      </c>
      <c r="D52" s="103" t="s">
        <v>100</v>
      </c>
      <c r="E52" s="103" t="s">
        <v>123</v>
      </c>
      <c r="F52" s="103" t="s">
        <v>392</v>
      </c>
      <c r="G52" s="103" t="s">
        <v>334</v>
      </c>
      <c r="H52" s="103" t="s">
        <v>102</v>
      </c>
      <c r="I52" s="104">
        <v>154285.71</v>
      </c>
      <c r="J52" s="104">
        <v>42.7</v>
      </c>
      <c r="K52" s="104">
        <v>0</v>
      </c>
      <c r="L52" s="104">
        <v>65.879998169999993</v>
      </c>
      <c r="M52" s="105">
        <v>8.9999999999999998E-4</v>
      </c>
      <c r="N52" s="105">
        <v>2.9999999999999997E-4</v>
      </c>
      <c r="O52" s="105">
        <v>1E-4</v>
      </c>
    </row>
    <row r="53" spans="2:15" s="100" customFormat="1">
      <c r="B53" s="103" t="s">
        <v>393</v>
      </c>
      <c r="C53" s="103" t="s">
        <v>394</v>
      </c>
      <c r="D53" s="103" t="s">
        <v>100</v>
      </c>
      <c r="E53" s="103" t="s">
        <v>123</v>
      </c>
      <c r="F53" s="103" t="s">
        <v>395</v>
      </c>
      <c r="G53" s="103" t="s">
        <v>301</v>
      </c>
      <c r="H53" s="103" t="s">
        <v>102</v>
      </c>
      <c r="I53" s="104">
        <v>20850</v>
      </c>
      <c r="J53" s="104">
        <v>9900</v>
      </c>
      <c r="K53" s="104">
        <v>0</v>
      </c>
      <c r="L53" s="104">
        <v>2064.15</v>
      </c>
      <c r="M53" s="105">
        <v>5.1999999999999998E-3</v>
      </c>
      <c r="N53" s="105">
        <v>9.1000000000000004E-3</v>
      </c>
      <c r="O53" s="105">
        <v>3.8999999999999998E-3</v>
      </c>
    </row>
    <row r="54" spans="2:15" s="100" customFormat="1">
      <c r="B54" s="103" t="s">
        <v>396</v>
      </c>
      <c r="C54" s="103" t="s">
        <v>397</v>
      </c>
      <c r="D54" s="103" t="s">
        <v>100</v>
      </c>
      <c r="E54" s="103" t="s">
        <v>123</v>
      </c>
      <c r="F54" s="103" t="s">
        <v>398</v>
      </c>
      <c r="G54" s="103" t="s">
        <v>301</v>
      </c>
      <c r="H54" s="103" t="s">
        <v>102</v>
      </c>
      <c r="I54" s="104">
        <v>545553.5</v>
      </c>
      <c r="J54" s="104">
        <v>486.3</v>
      </c>
      <c r="K54" s="104">
        <v>0</v>
      </c>
      <c r="L54" s="104">
        <v>2653.0266704999999</v>
      </c>
      <c r="M54" s="105">
        <v>3.5999999999999999E-3</v>
      </c>
      <c r="N54" s="105">
        <v>1.17E-2</v>
      </c>
      <c r="O54" s="105">
        <v>5.1000000000000004E-3</v>
      </c>
    </row>
    <row r="55" spans="2:15" s="100" customFormat="1">
      <c r="B55" s="103" t="s">
        <v>399</v>
      </c>
      <c r="C55" s="103" t="s">
        <v>400</v>
      </c>
      <c r="D55" s="103" t="s">
        <v>100</v>
      </c>
      <c r="E55" s="103" t="s">
        <v>123</v>
      </c>
      <c r="F55" s="103" t="s">
        <v>401</v>
      </c>
      <c r="G55" s="103" t="s">
        <v>402</v>
      </c>
      <c r="H55" s="103" t="s">
        <v>102</v>
      </c>
      <c r="I55" s="104">
        <v>8700</v>
      </c>
      <c r="J55" s="104">
        <v>2078</v>
      </c>
      <c r="K55" s="104">
        <v>0</v>
      </c>
      <c r="L55" s="104">
        <v>180.786</v>
      </c>
      <c r="M55" s="105">
        <v>5.0000000000000001E-4</v>
      </c>
      <c r="N55" s="105">
        <v>8.0000000000000004E-4</v>
      </c>
      <c r="O55" s="105">
        <v>2.9999999999999997E-4</v>
      </c>
    </row>
    <row r="56" spans="2:15" s="100" customFormat="1">
      <c r="B56" s="103" t="s">
        <v>403</v>
      </c>
      <c r="C56" s="103" t="s">
        <v>404</v>
      </c>
      <c r="D56" s="103" t="s">
        <v>100</v>
      </c>
      <c r="E56" s="103" t="s">
        <v>123</v>
      </c>
      <c r="F56" s="103" t="s">
        <v>405</v>
      </c>
      <c r="G56" s="103" t="s">
        <v>351</v>
      </c>
      <c r="H56" s="103" t="s">
        <v>102</v>
      </c>
      <c r="I56" s="104">
        <v>1409600</v>
      </c>
      <c r="J56" s="104">
        <v>89.5</v>
      </c>
      <c r="K56" s="104">
        <v>0</v>
      </c>
      <c r="L56" s="104">
        <v>1261.5920000000001</v>
      </c>
      <c r="M56" s="105">
        <v>3.7000000000000002E-3</v>
      </c>
      <c r="N56" s="105">
        <v>5.5999999999999999E-3</v>
      </c>
      <c r="O56" s="105">
        <v>2.3999999999999998E-3</v>
      </c>
    </row>
    <row r="57" spans="2:15" s="100" customFormat="1">
      <c r="B57" s="103" t="s">
        <v>406</v>
      </c>
      <c r="C57" s="103" t="s">
        <v>407</v>
      </c>
      <c r="D57" s="103" t="s">
        <v>100</v>
      </c>
      <c r="E57" s="103" t="s">
        <v>123</v>
      </c>
      <c r="F57" s="103" t="s">
        <v>408</v>
      </c>
      <c r="G57" s="103" t="s">
        <v>309</v>
      </c>
      <c r="H57" s="103" t="s">
        <v>102</v>
      </c>
      <c r="I57" s="104">
        <v>16500</v>
      </c>
      <c r="J57" s="104">
        <v>16250</v>
      </c>
      <c r="K57" s="104">
        <v>0</v>
      </c>
      <c r="L57" s="104">
        <v>2681.25</v>
      </c>
      <c r="M57" s="105">
        <v>8.9999999999999998E-4</v>
      </c>
      <c r="N57" s="105">
        <v>1.1900000000000001E-2</v>
      </c>
      <c r="O57" s="105">
        <v>5.1000000000000004E-3</v>
      </c>
    </row>
    <row r="58" spans="2:15" s="100" customFormat="1">
      <c r="B58" s="103" t="s">
        <v>409</v>
      </c>
      <c r="C58" s="103" t="s">
        <v>410</v>
      </c>
      <c r="D58" s="103" t="s">
        <v>100</v>
      </c>
      <c r="E58" s="103" t="s">
        <v>123</v>
      </c>
      <c r="F58" s="103" t="s">
        <v>411</v>
      </c>
      <c r="G58" s="103" t="s">
        <v>412</v>
      </c>
      <c r="H58" s="103" t="s">
        <v>102</v>
      </c>
      <c r="I58" s="104">
        <v>175000</v>
      </c>
      <c r="J58" s="104">
        <v>50.9</v>
      </c>
      <c r="K58" s="104">
        <v>0</v>
      </c>
      <c r="L58" s="104">
        <v>89.075000000000003</v>
      </c>
      <c r="M58" s="105">
        <v>1.1000000000000001E-3</v>
      </c>
      <c r="N58" s="105">
        <v>4.0000000000000002E-4</v>
      </c>
      <c r="O58" s="105">
        <v>2.0000000000000001E-4</v>
      </c>
    </row>
    <row r="59" spans="2:15" s="100" customFormat="1">
      <c r="B59" s="103" t="s">
        <v>413</v>
      </c>
      <c r="C59" s="103" t="s">
        <v>414</v>
      </c>
      <c r="D59" s="103" t="s">
        <v>100</v>
      </c>
      <c r="E59" s="103" t="s">
        <v>123</v>
      </c>
      <c r="F59" s="103" t="s">
        <v>415</v>
      </c>
      <c r="G59" s="103" t="s">
        <v>412</v>
      </c>
      <c r="H59" s="103" t="s">
        <v>102</v>
      </c>
      <c r="I59" s="104">
        <v>126000</v>
      </c>
      <c r="J59" s="104">
        <v>425</v>
      </c>
      <c r="K59" s="104">
        <v>0</v>
      </c>
      <c r="L59" s="104">
        <v>535.5</v>
      </c>
      <c r="M59" s="105">
        <v>1.4E-3</v>
      </c>
      <c r="N59" s="105">
        <v>2.3999999999999998E-3</v>
      </c>
      <c r="O59" s="105">
        <v>1E-3</v>
      </c>
    </row>
    <row r="60" spans="2:15" s="100" customFormat="1">
      <c r="B60" s="98" t="s">
        <v>416</v>
      </c>
      <c r="C60" s="99"/>
      <c r="D60" s="99"/>
      <c r="I60" s="101">
        <v>0</v>
      </c>
      <c r="K60" s="101">
        <v>0</v>
      </c>
      <c r="L60" s="101">
        <v>0</v>
      </c>
      <c r="N60" s="102">
        <v>0</v>
      </c>
      <c r="O60" s="102">
        <v>0</v>
      </c>
    </row>
    <row r="61" spans="2:15" s="100" customFormat="1">
      <c r="B61" s="103" t="s">
        <v>222</v>
      </c>
      <c r="C61" s="103" t="s">
        <v>222</v>
      </c>
      <c r="D61" s="99"/>
      <c r="G61" s="103" t="s">
        <v>222</v>
      </c>
      <c r="H61" s="103" t="s">
        <v>222</v>
      </c>
      <c r="I61" s="104">
        <v>0</v>
      </c>
      <c r="J61" s="104">
        <v>0</v>
      </c>
      <c r="L61" s="104">
        <v>0</v>
      </c>
      <c r="M61" s="105">
        <v>0</v>
      </c>
      <c r="N61" s="105">
        <v>0</v>
      </c>
      <c r="O61" s="105">
        <v>0</v>
      </c>
    </row>
    <row r="62" spans="2:15" s="100" customFormat="1">
      <c r="B62" s="98" t="s">
        <v>227</v>
      </c>
      <c r="C62" s="99"/>
      <c r="D62" s="99"/>
      <c r="I62" s="101">
        <v>387889.65</v>
      </c>
      <c r="K62" s="101">
        <v>22.046389999999999</v>
      </c>
      <c r="L62" s="101">
        <v>104675.65795144701</v>
      </c>
      <c r="N62" s="102">
        <v>0.46300000000000002</v>
      </c>
      <c r="O62" s="102">
        <v>0.2</v>
      </c>
    </row>
    <row r="63" spans="2:15" s="100" customFormat="1">
      <c r="B63" s="98" t="s">
        <v>266</v>
      </c>
      <c r="C63" s="99"/>
      <c r="D63" s="99"/>
      <c r="I63" s="101">
        <v>15350</v>
      </c>
      <c r="K63" s="101">
        <v>0</v>
      </c>
      <c r="L63" s="101">
        <v>928.54621350000002</v>
      </c>
      <c r="N63" s="102">
        <v>4.1000000000000003E-3</v>
      </c>
      <c r="O63" s="102">
        <v>1.8E-3</v>
      </c>
    </row>
    <row r="64" spans="2:15" s="100" customFormat="1">
      <c r="B64" s="103" t="s">
        <v>417</v>
      </c>
      <c r="C64" s="103" t="s">
        <v>418</v>
      </c>
      <c r="D64" s="103" t="s">
        <v>419</v>
      </c>
      <c r="E64" s="103" t="s">
        <v>420</v>
      </c>
      <c r="G64" s="103" t="s">
        <v>421</v>
      </c>
      <c r="H64" s="103" t="s">
        <v>106</v>
      </c>
      <c r="I64" s="104">
        <v>15350</v>
      </c>
      <c r="J64" s="104">
        <v>1719</v>
      </c>
      <c r="K64" s="104">
        <v>0</v>
      </c>
      <c r="L64" s="104">
        <v>928.54621350000002</v>
      </c>
      <c r="M64" s="105">
        <v>1E-4</v>
      </c>
      <c r="N64" s="105">
        <v>4.1000000000000003E-3</v>
      </c>
      <c r="O64" s="105">
        <v>1.8E-3</v>
      </c>
    </row>
    <row r="65" spans="2:15" s="100" customFormat="1">
      <c r="B65" s="98" t="s">
        <v>267</v>
      </c>
      <c r="C65" s="99"/>
      <c r="D65" s="99"/>
      <c r="I65" s="101">
        <v>372539.65</v>
      </c>
      <c r="K65" s="101">
        <v>22.046389999999999</v>
      </c>
      <c r="L65" s="101">
        <v>103747.11173794699</v>
      </c>
      <c r="N65" s="102">
        <v>0.45889999999999997</v>
      </c>
      <c r="O65" s="102">
        <v>0.1983</v>
      </c>
    </row>
    <row r="66" spans="2:15" s="100" customFormat="1">
      <c r="B66" s="103" t="s">
        <v>422</v>
      </c>
      <c r="C66" s="103" t="s">
        <v>423</v>
      </c>
      <c r="D66" s="103" t="s">
        <v>419</v>
      </c>
      <c r="E66" s="103" t="s">
        <v>420</v>
      </c>
      <c r="F66" s="103" t="s">
        <v>424</v>
      </c>
      <c r="G66" s="103" t="s">
        <v>425</v>
      </c>
      <c r="H66" s="103" t="s">
        <v>106</v>
      </c>
      <c r="I66" s="104">
        <v>49000</v>
      </c>
      <c r="J66" s="104">
        <v>3312</v>
      </c>
      <c r="K66" s="104">
        <v>0</v>
      </c>
      <c r="L66" s="104">
        <v>5710.9147199999998</v>
      </c>
      <c r="M66" s="105">
        <v>0</v>
      </c>
      <c r="N66" s="105">
        <v>2.53E-2</v>
      </c>
      <c r="O66" s="105">
        <v>1.09E-2</v>
      </c>
    </row>
    <row r="67" spans="2:15" s="100" customFormat="1">
      <c r="B67" s="103" t="s">
        <v>426</v>
      </c>
      <c r="C67" s="103" t="s">
        <v>427</v>
      </c>
      <c r="D67" s="103" t="s">
        <v>419</v>
      </c>
      <c r="E67" s="103" t="s">
        <v>420</v>
      </c>
      <c r="F67" s="103" t="s">
        <v>428</v>
      </c>
      <c r="G67" s="103" t="s">
        <v>425</v>
      </c>
      <c r="H67" s="103" t="s">
        <v>106</v>
      </c>
      <c r="I67" s="104">
        <v>35900</v>
      </c>
      <c r="J67" s="104">
        <v>4523</v>
      </c>
      <c r="K67" s="104">
        <v>0</v>
      </c>
      <c r="L67" s="104">
        <v>5714.0008829999997</v>
      </c>
      <c r="M67" s="105">
        <v>0</v>
      </c>
      <c r="N67" s="105">
        <v>2.53E-2</v>
      </c>
      <c r="O67" s="105">
        <v>1.09E-2</v>
      </c>
    </row>
    <row r="68" spans="2:15" s="100" customFormat="1">
      <c r="B68" s="103" t="s">
        <v>429</v>
      </c>
      <c r="C68" s="103" t="s">
        <v>430</v>
      </c>
      <c r="D68" s="103" t="s">
        <v>419</v>
      </c>
      <c r="E68" s="103" t="s">
        <v>420</v>
      </c>
      <c r="F68" s="103" t="s">
        <v>431</v>
      </c>
      <c r="G68" s="103" t="s">
        <v>425</v>
      </c>
      <c r="H68" s="103" t="s">
        <v>106</v>
      </c>
      <c r="I68" s="104">
        <v>12100</v>
      </c>
      <c r="J68" s="104">
        <v>13410</v>
      </c>
      <c r="K68" s="104">
        <v>0</v>
      </c>
      <c r="L68" s="104">
        <v>5709.9645899999996</v>
      </c>
      <c r="M68" s="105">
        <v>0</v>
      </c>
      <c r="N68" s="105">
        <v>2.53E-2</v>
      </c>
      <c r="O68" s="105">
        <v>1.09E-2</v>
      </c>
    </row>
    <row r="69" spans="2:15" s="100" customFormat="1">
      <c r="B69" s="103" t="s">
        <v>432</v>
      </c>
      <c r="C69" s="103" t="s">
        <v>433</v>
      </c>
      <c r="D69" s="103" t="s">
        <v>419</v>
      </c>
      <c r="E69" s="103" t="s">
        <v>420</v>
      </c>
      <c r="F69" s="103" t="s">
        <v>434</v>
      </c>
      <c r="G69" s="103" t="s">
        <v>425</v>
      </c>
      <c r="H69" s="103" t="s">
        <v>106</v>
      </c>
      <c r="I69" s="104">
        <v>39000</v>
      </c>
      <c r="J69" s="104">
        <v>4129</v>
      </c>
      <c r="K69" s="104">
        <v>0</v>
      </c>
      <c r="L69" s="104">
        <v>5666.6808899999996</v>
      </c>
      <c r="M69" s="105">
        <v>0</v>
      </c>
      <c r="N69" s="105">
        <v>2.5100000000000001E-2</v>
      </c>
      <c r="O69" s="105">
        <v>1.0800000000000001E-2</v>
      </c>
    </row>
    <row r="70" spans="2:15" s="100" customFormat="1">
      <c r="B70" s="103" t="s">
        <v>435</v>
      </c>
      <c r="C70" s="103" t="s">
        <v>436</v>
      </c>
      <c r="D70" s="103" t="s">
        <v>123</v>
      </c>
      <c r="E70" s="103" t="s">
        <v>420</v>
      </c>
      <c r="F70" s="103" t="s">
        <v>437</v>
      </c>
      <c r="G70" s="103" t="s">
        <v>438</v>
      </c>
      <c r="H70" s="103" t="s">
        <v>110</v>
      </c>
      <c r="I70" s="104">
        <v>7275</v>
      </c>
      <c r="J70" s="104">
        <v>4923</v>
      </c>
      <c r="K70" s="104">
        <v>0</v>
      </c>
      <c r="L70" s="104">
        <v>1344.1303822499999</v>
      </c>
      <c r="M70" s="105">
        <v>0</v>
      </c>
      <c r="N70" s="105">
        <v>5.8999999999999999E-3</v>
      </c>
      <c r="O70" s="105">
        <v>2.5999999999999999E-3</v>
      </c>
    </row>
    <row r="71" spans="2:15" s="100" customFormat="1">
      <c r="B71" s="103" t="s">
        <v>439</v>
      </c>
      <c r="C71" s="103" t="s">
        <v>440</v>
      </c>
      <c r="D71" s="103" t="s">
        <v>123</v>
      </c>
      <c r="E71" s="103" t="s">
        <v>420</v>
      </c>
      <c r="F71" s="103" t="s">
        <v>441</v>
      </c>
      <c r="G71" s="103" t="s">
        <v>438</v>
      </c>
      <c r="H71" s="103" t="s">
        <v>110</v>
      </c>
      <c r="I71" s="104">
        <v>8800</v>
      </c>
      <c r="J71" s="104">
        <v>4687</v>
      </c>
      <c r="K71" s="104">
        <v>0</v>
      </c>
      <c r="L71" s="104">
        <v>1547.9473680000001</v>
      </c>
      <c r="M71" s="105">
        <v>0</v>
      </c>
      <c r="N71" s="105">
        <v>6.7999999999999996E-3</v>
      </c>
      <c r="O71" s="105">
        <v>3.0000000000000001E-3</v>
      </c>
    </row>
    <row r="72" spans="2:15" s="100" customFormat="1">
      <c r="B72" s="103" t="s">
        <v>442</v>
      </c>
      <c r="C72" s="103" t="s">
        <v>443</v>
      </c>
      <c r="D72" s="103" t="s">
        <v>123</v>
      </c>
      <c r="E72" s="103" t="s">
        <v>420</v>
      </c>
      <c r="F72" s="103" t="s">
        <v>444</v>
      </c>
      <c r="G72" s="103" t="s">
        <v>445</v>
      </c>
      <c r="H72" s="103" t="s">
        <v>202</v>
      </c>
      <c r="I72" s="104">
        <v>58650</v>
      </c>
      <c r="J72" s="104">
        <v>16720</v>
      </c>
      <c r="K72" s="104">
        <v>0</v>
      </c>
      <c r="L72" s="104">
        <v>3502.8032159999998</v>
      </c>
      <c r="M72" s="105">
        <v>1E-4</v>
      </c>
      <c r="N72" s="105">
        <v>1.55E-2</v>
      </c>
      <c r="O72" s="105">
        <v>6.7000000000000002E-3</v>
      </c>
    </row>
    <row r="73" spans="2:15" s="100" customFormat="1">
      <c r="B73" s="103" t="s">
        <v>446</v>
      </c>
      <c r="C73" s="103" t="s">
        <v>447</v>
      </c>
      <c r="D73" s="103" t="s">
        <v>123</v>
      </c>
      <c r="E73" s="103" t="s">
        <v>420</v>
      </c>
      <c r="F73" s="103" t="s">
        <v>448</v>
      </c>
      <c r="G73" s="103" t="s">
        <v>449</v>
      </c>
      <c r="H73" s="103" t="s">
        <v>200</v>
      </c>
      <c r="I73" s="104">
        <v>28550</v>
      </c>
      <c r="J73" s="104">
        <v>10714</v>
      </c>
      <c r="K73" s="104">
        <v>0</v>
      </c>
      <c r="L73" s="104">
        <v>11669.807189700001</v>
      </c>
      <c r="M73" s="105">
        <v>0</v>
      </c>
      <c r="N73" s="105">
        <v>5.16E-2</v>
      </c>
      <c r="O73" s="105">
        <v>2.23E-2</v>
      </c>
    </row>
    <row r="74" spans="2:15" s="100" customFormat="1">
      <c r="B74" s="103" t="s">
        <v>450</v>
      </c>
      <c r="C74" s="103" t="s">
        <v>451</v>
      </c>
      <c r="D74" s="103" t="s">
        <v>419</v>
      </c>
      <c r="E74" s="103" t="s">
        <v>420</v>
      </c>
      <c r="F74" s="103" t="s">
        <v>452</v>
      </c>
      <c r="G74" s="103" t="s">
        <v>453</v>
      </c>
      <c r="H74" s="103" t="s">
        <v>106</v>
      </c>
      <c r="I74" s="104">
        <v>3100</v>
      </c>
      <c r="J74" s="104">
        <v>31586</v>
      </c>
      <c r="K74" s="104">
        <v>0</v>
      </c>
      <c r="L74" s="104">
        <v>3445.6851539999998</v>
      </c>
      <c r="M74" s="105">
        <v>0</v>
      </c>
      <c r="N74" s="105">
        <v>1.52E-2</v>
      </c>
      <c r="O74" s="105">
        <v>6.6E-3</v>
      </c>
    </row>
    <row r="75" spans="2:15" s="100" customFormat="1">
      <c r="B75" s="103" t="s">
        <v>454</v>
      </c>
      <c r="C75" s="103" t="s">
        <v>455</v>
      </c>
      <c r="D75" s="103" t="s">
        <v>419</v>
      </c>
      <c r="E75" s="103" t="s">
        <v>420</v>
      </c>
      <c r="F75" s="103" t="s">
        <v>456</v>
      </c>
      <c r="G75" s="103" t="s">
        <v>421</v>
      </c>
      <c r="H75" s="103" t="s">
        <v>106</v>
      </c>
      <c r="I75" s="104">
        <v>3925</v>
      </c>
      <c r="J75" s="104">
        <v>42876</v>
      </c>
      <c r="K75" s="104">
        <v>12.476789999999999</v>
      </c>
      <c r="L75" s="104">
        <v>5934.5420670000003</v>
      </c>
      <c r="M75" s="105">
        <v>0</v>
      </c>
      <c r="N75" s="105">
        <v>2.63E-2</v>
      </c>
      <c r="O75" s="105">
        <v>1.1299999999999999E-2</v>
      </c>
    </row>
    <row r="76" spans="2:15" s="100" customFormat="1">
      <c r="B76" s="103" t="s">
        <v>457</v>
      </c>
      <c r="C76" s="103" t="s">
        <v>458</v>
      </c>
      <c r="D76" s="103" t="s">
        <v>123</v>
      </c>
      <c r="E76" s="103" t="s">
        <v>420</v>
      </c>
      <c r="F76" s="103" t="s">
        <v>459</v>
      </c>
      <c r="G76" s="103" t="s">
        <v>421</v>
      </c>
      <c r="H76" s="103" t="s">
        <v>201</v>
      </c>
      <c r="I76" s="104">
        <v>165</v>
      </c>
      <c r="J76" s="104">
        <v>1562000</v>
      </c>
      <c r="K76" s="104">
        <v>0</v>
      </c>
      <c r="L76" s="104">
        <v>1300.76331</v>
      </c>
      <c r="M76" s="105">
        <v>0</v>
      </c>
      <c r="N76" s="105">
        <v>5.7999999999999996E-3</v>
      </c>
      <c r="O76" s="105">
        <v>2.5000000000000001E-3</v>
      </c>
    </row>
    <row r="77" spans="2:15" s="100" customFormat="1">
      <c r="B77" s="103" t="s">
        <v>460</v>
      </c>
      <c r="C77" s="103" t="s">
        <v>461</v>
      </c>
      <c r="D77" s="103" t="s">
        <v>419</v>
      </c>
      <c r="E77" s="103" t="s">
        <v>420</v>
      </c>
      <c r="F77" s="103" t="s">
        <v>462</v>
      </c>
      <c r="G77" s="103" t="s">
        <v>463</v>
      </c>
      <c r="H77" s="103" t="s">
        <v>106</v>
      </c>
      <c r="I77" s="104">
        <v>15005</v>
      </c>
      <c r="J77" s="104">
        <v>23956</v>
      </c>
      <c r="K77" s="104">
        <v>0</v>
      </c>
      <c r="L77" s="104">
        <v>12649.3896582</v>
      </c>
      <c r="M77" s="105">
        <v>0</v>
      </c>
      <c r="N77" s="105">
        <v>5.6000000000000001E-2</v>
      </c>
      <c r="O77" s="105">
        <v>2.4199999999999999E-2</v>
      </c>
    </row>
    <row r="78" spans="2:15" s="100" customFormat="1">
      <c r="B78" s="103" t="s">
        <v>464</v>
      </c>
      <c r="C78" s="103" t="s">
        <v>465</v>
      </c>
      <c r="D78" s="103" t="s">
        <v>466</v>
      </c>
      <c r="E78" s="103" t="s">
        <v>420</v>
      </c>
      <c r="F78" s="103" t="s">
        <v>467</v>
      </c>
      <c r="G78" s="103" t="s">
        <v>468</v>
      </c>
      <c r="H78" s="103" t="s">
        <v>106</v>
      </c>
      <c r="I78" s="104">
        <v>214.65</v>
      </c>
      <c r="J78" s="104">
        <v>182</v>
      </c>
      <c r="K78" s="104">
        <v>0</v>
      </c>
      <c r="L78" s="104">
        <v>1.3747430970000001</v>
      </c>
      <c r="M78" s="105">
        <v>1E-4</v>
      </c>
      <c r="N78" s="105">
        <v>0</v>
      </c>
      <c r="O78" s="105">
        <v>0</v>
      </c>
    </row>
    <row r="79" spans="2:15" s="100" customFormat="1">
      <c r="B79" s="103" t="s">
        <v>469</v>
      </c>
      <c r="C79" s="103" t="s">
        <v>470</v>
      </c>
      <c r="D79" s="103" t="s">
        <v>419</v>
      </c>
      <c r="E79" s="103" t="s">
        <v>420</v>
      </c>
      <c r="F79" s="103" t="s">
        <v>471</v>
      </c>
      <c r="G79" s="103" t="s">
        <v>472</v>
      </c>
      <c r="H79" s="103" t="s">
        <v>106</v>
      </c>
      <c r="I79" s="104">
        <v>5960</v>
      </c>
      <c r="J79" s="104">
        <v>9260</v>
      </c>
      <c r="K79" s="104">
        <v>0</v>
      </c>
      <c r="L79" s="104">
        <v>1942.122024</v>
      </c>
      <c r="M79" s="105">
        <v>2.9999999999999997E-4</v>
      </c>
      <c r="N79" s="105">
        <v>8.6E-3</v>
      </c>
      <c r="O79" s="105">
        <v>3.7000000000000002E-3</v>
      </c>
    </row>
    <row r="80" spans="2:15" s="100" customFormat="1">
      <c r="B80" s="103" t="s">
        <v>473</v>
      </c>
      <c r="C80" s="103" t="s">
        <v>474</v>
      </c>
      <c r="D80" s="103" t="s">
        <v>123</v>
      </c>
      <c r="E80" s="103" t="s">
        <v>420</v>
      </c>
      <c r="F80" s="103" t="s">
        <v>475</v>
      </c>
      <c r="G80" s="103" t="s">
        <v>476</v>
      </c>
      <c r="H80" s="103" t="s">
        <v>110</v>
      </c>
      <c r="I80" s="104">
        <v>33000</v>
      </c>
      <c r="J80" s="104">
        <v>2843</v>
      </c>
      <c r="K80" s="104">
        <v>0</v>
      </c>
      <c r="L80" s="104">
        <v>3521.0270700000001</v>
      </c>
      <c r="M80" s="105">
        <v>0</v>
      </c>
      <c r="N80" s="105">
        <v>1.5599999999999999E-2</v>
      </c>
      <c r="O80" s="105">
        <v>6.7000000000000002E-3</v>
      </c>
    </row>
    <row r="81" spans="2:15">
      <c r="B81" t="s">
        <v>477</v>
      </c>
      <c r="C81" t="s">
        <v>478</v>
      </c>
      <c r="D81" t="s">
        <v>419</v>
      </c>
      <c r="E81" t="s">
        <v>420</v>
      </c>
      <c r="F81" t="s">
        <v>479</v>
      </c>
      <c r="G81" t="s">
        <v>476</v>
      </c>
      <c r="H81" t="s">
        <v>106</v>
      </c>
      <c r="I81" s="77">
        <v>9620</v>
      </c>
      <c r="J81" s="77">
        <v>7449</v>
      </c>
      <c r="K81" s="77">
        <v>9.5695999999999994</v>
      </c>
      <c r="L81" s="77">
        <v>2531.2631821999998</v>
      </c>
      <c r="M81" s="78">
        <v>0</v>
      </c>
      <c r="N81" s="78">
        <v>1.12E-2</v>
      </c>
      <c r="O81" s="78">
        <v>4.7999999999999996E-3</v>
      </c>
    </row>
    <row r="82" spans="2:15">
      <c r="B82" t="s">
        <v>480</v>
      </c>
      <c r="C82" t="s">
        <v>481</v>
      </c>
      <c r="D82" t="s">
        <v>419</v>
      </c>
      <c r="E82" t="s">
        <v>420</v>
      </c>
      <c r="F82" t="s">
        <v>482</v>
      </c>
      <c r="G82" t="s">
        <v>483</v>
      </c>
      <c r="H82" t="s">
        <v>106</v>
      </c>
      <c r="I82" s="77">
        <v>17500</v>
      </c>
      <c r="J82" s="77">
        <v>23982</v>
      </c>
      <c r="K82" s="77">
        <v>0</v>
      </c>
      <c r="L82" s="77">
        <v>14768.71515</v>
      </c>
      <c r="M82" s="78">
        <v>0</v>
      </c>
      <c r="N82" s="78">
        <v>6.5299999999999997E-2</v>
      </c>
      <c r="O82" s="78">
        <v>2.8199999999999999E-2</v>
      </c>
    </row>
    <row r="83" spans="2:15">
      <c r="B83" t="s">
        <v>484</v>
      </c>
      <c r="C83" t="s">
        <v>485</v>
      </c>
      <c r="D83" t="s">
        <v>419</v>
      </c>
      <c r="E83" t="s">
        <v>420</v>
      </c>
      <c r="F83" t="s">
        <v>486</v>
      </c>
      <c r="G83" t="s">
        <v>487</v>
      </c>
      <c r="H83" t="s">
        <v>106</v>
      </c>
      <c r="I83" s="77">
        <v>25250</v>
      </c>
      <c r="J83" s="77">
        <v>12993</v>
      </c>
      <c r="K83" s="77">
        <v>0</v>
      </c>
      <c r="L83" s="77">
        <v>11544.897667499999</v>
      </c>
      <c r="M83" s="78">
        <v>0</v>
      </c>
      <c r="N83" s="78">
        <v>5.11E-2</v>
      </c>
      <c r="O83" s="78">
        <v>2.2100000000000002E-2</v>
      </c>
    </row>
    <row r="84" spans="2:15">
      <c r="B84" t="s">
        <v>488</v>
      </c>
      <c r="C84" t="s">
        <v>489</v>
      </c>
      <c r="D84" t="s">
        <v>419</v>
      </c>
      <c r="E84" t="s">
        <v>420</v>
      </c>
      <c r="F84" t="s">
        <v>490</v>
      </c>
      <c r="G84" t="s">
        <v>487</v>
      </c>
      <c r="H84" t="s">
        <v>106</v>
      </c>
      <c r="I84" s="77">
        <v>19525</v>
      </c>
      <c r="J84" s="77">
        <v>7628</v>
      </c>
      <c r="K84" s="77">
        <v>0</v>
      </c>
      <c r="L84" s="77">
        <v>5241.0824730000004</v>
      </c>
      <c r="M84" s="78">
        <v>0</v>
      </c>
      <c r="N84" s="78">
        <v>2.3199999999999998E-2</v>
      </c>
      <c r="O84" s="78">
        <v>0.01</v>
      </c>
    </row>
    <row r="85" spans="2:15">
      <c r="B85" t="s">
        <v>229</v>
      </c>
      <c r="E85" s="16"/>
      <c r="F85" s="16"/>
      <c r="G85" s="16"/>
    </row>
    <row r="86" spans="2:15">
      <c r="B86" t="s">
        <v>260</v>
      </c>
      <c r="E86" s="16"/>
      <c r="F86" s="16"/>
      <c r="G86" s="16"/>
    </row>
    <row r="87" spans="2:15">
      <c r="B87" t="s">
        <v>261</v>
      </c>
      <c r="E87" s="16"/>
      <c r="F87" s="16"/>
      <c r="G87" s="16"/>
    </row>
    <row r="88" spans="2:15">
      <c r="B88" t="s">
        <v>262</v>
      </c>
      <c r="E88" s="16"/>
      <c r="F88" s="16"/>
      <c r="G88" s="16"/>
    </row>
    <row r="89" spans="2:15">
      <c r="B89" t="s">
        <v>263</v>
      </c>
      <c r="E89" s="16"/>
      <c r="F89" s="16"/>
      <c r="G89" s="16"/>
    </row>
    <row r="90" spans="2:15"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B249" s="16"/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9"/>
      <c r="E251" s="16"/>
      <c r="F251" s="16"/>
      <c r="G251" s="16"/>
    </row>
    <row r="252" spans="2:7"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B270" s="16"/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9"/>
      <c r="E272" s="16"/>
      <c r="F272" s="16"/>
      <c r="G272" s="16"/>
    </row>
    <row r="273" spans="5:7">
      <c r="E273" s="16"/>
      <c r="F273" s="16"/>
      <c r="G273" s="16"/>
    </row>
    <row r="274" spans="5:7">
      <c r="E274" s="16"/>
      <c r="F274" s="16"/>
      <c r="G274" s="16"/>
    </row>
    <row r="275" spans="5:7">
      <c r="E275" s="16"/>
      <c r="F275" s="16"/>
      <c r="G275" s="16"/>
    </row>
    <row r="276" spans="5:7">
      <c r="E276" s="16"/>
      <c r="F276" s="16"/>
      <c r="G276" s="16"/>
    </row>
    <row r="277" spans="5:7">
      <c r="E277" s="16"/>
      <c r="F277" s="16"/>
      <c r="G277" s="16"/>
    </row>
    <row r="278" spans="5:7">
      <c r="E278" s="16"/>
      <c r="F278" s="16"/>
      <c r="G278" s="16"/>
    </row>
    <row r="279" spans="5:7">
      <c r="E279" s="16"/>
      <c r="F279" s="16"/>
      <c r="G279" s="16"/>
    </row>
    <row r="280" spans="5:7">
      <c r="E280" s="16"/>
      <c r="F280" s="16"/>
      <c r="G280" s="16"/>
    </row>
    <row r="281" spans="5:7">
      <c r="E281" s="16"/>
      <c r="F281" s="16"/>
      <c r="G281" s="16"/>
    </row>
    <row r="282" spans="5:7">
      <c r="E282" s="16"/>
      <c r="F282" s="16"/>
      <c r="G282" s="16"/>
    </row>
    <row r="283" spans="5:7">
      <c r="E283" s="16"/>
      <c r="F283" s="16"/>
      <c r="G283" s="16"/>
    </row>
    <row r="284" spans="5:7">
      <c r="E284" s="16"/>
      <c r="F284" s="16"/>
      <c r="G284" s="16"/>
    </row>
    <row r="285" spans="5:7">
      <c r="E285" s="16"/>
      <c r="F285" s="16"/>
      <c r="G285" s="16"/>
    </row>
    <row r="286" spans="5:7">
      <c r="E286" s="16"/>
      <c r="F286" s="16"/>
      <c r="G286" s="16"/>
    </row>
    <row r="287" spans="5:7">
      <c r="E287" s="16"/>
      <c r="F287" s="16"/>
      <c r="G287" s="16"/>
    </row>
    <row r="288" spans="5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B337" s="16"/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9"/>
    </row>
  </sheetData>
  <mergeCells count="2">
    <mergeCell ref="B6:O6"/>
    <mergeCell ref="B7:O7"/>
  </mergeCells>
  <dataValidations count="4">
    <dataValidation allowBlank="1" showInputMessage="1" showErrorMessage="1" sqref="A1 K9"/>
    <dataValidation type="list" allowBlank="1" showInputMessage="1" showErrorMessage="1" sqref="G12:G339">
      <formula1>$BH$6:$BH$11</formula1>
    </dataValidation>
    <dataValidation type="list" allowBlank="1" showInputMessage="1" showErrorMessage="1" sqref="H12:H333">
      <formula1>$BJ$6:$BJ$11</formula1>
    </dataValidation>
    <dataValidation type="list" allowBlank="1" showInputMessage="1" showErrorMessage="1" sqref="E12:E333">
      <formula1>$BF$6:$BF$11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1392561</v>
      </c>
      <c r="I11" s="7"/>
      <c r="J11" s="75">
        <v>147.72130999999999</v>
      </c>
      <c r="K11" s="75">
        <v>101440.24628399999</v>
      </c>
      <c r="L11" s="7"/>
      <c r="M11" s="76">
        <v>1</v>
      </c>
      <c r="N11" s="76">
        <v>0.19389999999999999</v>
      </c>
      <c r="O11" s="35"/>
      <c r="BH11" s="16"/>
      <c r="BI11" s="19"/>
      <c r="BK11" s="16"/>
    </row>
    <row r="12" spans="2:63">
      <c r="B12" s="79" t="s">
        <v>205</v>
      </c>
      <c r="D12" s="16"/>
      <c r="E12" s="16"/>
      <c r="F12" s="16"/>
      <c r="G12" s="16"/>
      <c r="H12" s="81">
        <v>1162661</v>
      </c>
      <c r="J12" s="81">
        <v>0</v>
      </c>
      <c r="K12" s="81">
        <v>64549.111689999998</v>
      </c>
      <c r="M12" s="80">
        <v>0.63629999999999998</v>
      </c>
      <c r="N12" s="80">
        <v>0.1234</v>
      </c>
    </row>
    <row r="13" spans="2:63">
      <c r="B13" s="79" t="s">
        <v>491</v>
      </c>
      <c r="D13" s="16"/>
      <c r="E13" s="16"/>
      <c r="F13" s="16"/>
      <c r="G13" s="16"/>
      <c r="H13" s="81">
        <v>77061</v>
      </c>
      <c r="J13" s="81">
        <v>0</v>
      </c>
      <c r="K13" s="81">
        <v>1871.81169</v>
      </c>
      <c r="M13" s="80">
        <v>1.8499999999999999E-2</v>
      </c>
      <c r="N13" s="80">
        <v>3.5999999999999999E-3</v>
      </c>
    </row>
    <row r="14" spans="2:63">
      <c r="B14" t="s">
        <v>492</v>
      </c>
      <c r="C14" t="s">
        <v>493</v>
      </c>
      <c r="D14" t="s">
        <v>100</v>
      </c>
      <c r="E14" t="s">
        <v>494</v>
      </c>
      <c r="F14" t="s">
        <v>495</v>
      </c>
      <c r="G14" t="s">
        <v>102</v>
      </c>
      <c r="H14" s="77">
        <v>77061</v>
      </c>
      <c r="I14" s="77">
        <v>2429</v>
      </c>
      <c r="J14" s="77">
        <v>0</v>
      </c>
      <c r="K14" s="77">
        <v>1871.81169</v>
      </c>
      <c r="L14" s="78">
        <v>1.1000000000000001E-3</v>
      </c>
      <c r="M14" s="78">
        <v>1.8499999999999999E-2</v>
      </c>
      <c r="N14" s="78">
        <v>3.5999999999999999E-3</v>
      </c>
    </row>
    <row r="15" spans="2:63">
      <c r="B15" s="79" t="s">
        <v>496</v>
      </c>
      <c r="D15" s="16"/>
      <c r="E15" s="16"/>
      <c r="F15" s="16"/>
      <c r="G15" s="16"/>
      <c r="H15" s="81">
        <v>1085600</v>
      </c>
      <c r="J15" s="81">
        <v>0</v>
      </c>
      <c r="K15" s="81">
        <v>62677.3</v>
      </c>
      <c r="M15" s="80">
        <v>0.6179</v>
      </c>
      <c r="N15" s="80">
        <v>0.1198</v>
      </c>
    </row>
    <row r="16" spans="2:63">
      <c r="B16" t="s">
        <v>497</v>
      </c>
      <c r="C16" t="s">
        <v>498</v>
      </c>
      <c r="D16" t="s">
        <v>100</v>
      </c>
      <c r="E16" t="s">
        <v>494</v>
      </c>
      <c r="F16" t="s">
        <v>495</v>
      </c>
      <c r="G16" t="s">
        <v>102</v>
      </c>
      <c r="H16" s="77">
        <v>587500</v>
      </c>
      <c r="I16" s="77">
        <v>5004</v>
      </c>
      <c r="J16" s="77">
        <v>0</v>
      </c>
      <c r="K16" s="77">
        <v>29398.5</v>
      </c>
      <c r="L16" s="78">
        <v>1.9E-2</v>
      </c>
      <c r="M16" s="78">
        <v>0.2898</v>
      </c>
      <c r="N16" s="78">
        <v>5.62E-2</v>
      </c>
    </row>
    <row r="17" spans="2:14">
      <c r="B17" t="s">
        <v>499</v>
      </c>
      <c r="C17" t="s">
        <v>500</v>
      </c>
      <c r="D17" t="s">
        <v>100</v>
      </c>
      <c r="E17" t="s">
        <v>501</v>
      </c>
      <c r="F17" t="s">
        <v>495</v>
      </c>
      <c r="G17" t="s">
        <v>102</v>
      </c>
      <c r="H17" s="77">
        <v>290000</v>
      </c>
      <c r="I17" s="77">
        <v>5300</v>
      </c>
      <c r="J17" s="77">
        <v>0</v>
      </c>
      <c r="K17" s="77">
        <v>15370</v>
      </c>
      <c r="L17" s="78">
        <v>1.3899999999999999E-2</v>
      </c>
      <c r="M17" s="78">
        <v>0.1515</v>
      </c>
      <c r="N17" s="78">
        <v>2.9399999999999999E-2</v>
      </c>
    </row>
    <row r="18" spans="2:14">
      <c r="B18" t="s">
        <v>502</v>
      </c>
      <c r="C18" t="s">
        <v>503</v>
      </c>
      <c r="D18" t="s">
        <v>100</v>
      </c>
      <c r="E18" t="s">
        <v>501</v>
      </c>
      <c r="F18" t="s">
        <v>495</v>
      </c>
      <c r="G18" t="s">
        <v>102</v>
      </c>
      <c r="H18" s="77">
        <v>143000</v>
      </c>
      <c r="I18" s="77">
        <v>6132</v>
      </c>
      <c r="J18" s="77">
        <v>0</v>
      </c>
      <c r="K18" s="77">
        <v>8768.76</v>
      </c>
      <c r="L18" s="78">
        <v>6.0000000000000001E-3</v>
      </c>
      <c r="M18" s="78">
        <v>8.6400000000000005E-2</v>
      </c>
      <c r="N18" s="78">
        <v>1.6799999999999999E-2</v>
      </c>
    </row>
    <row r="19" spans="2:14">
      <c r="B19" t="s">
        <v>504</v>
      </c>
      <c r="C19" t="s">
        <v>505</v>
      </c>
      <c r="D19" t="s">
        <v>100</v>
      </c>
      <c r="E19" t="s">
        <v>506</v>
      </c>
      <c r="F19" t="s">
        <v>495</v>
      </c>
      <c r="G19" t="s">
        <v>102</v>
      </c>
      <c r="H19" s="77">
        <v>65100</v>
      </c>
      <c r="I19" s="77">
        <v>14040</v>
      </c>
      <c r="J19" s="77">
        <v>0</v>
      </c>
      <c r="K19" s="77">
        <v>9140.0400000000009</v>
      </c>
      <c r="L19" s="78">
        <v>1.32E-2</v>
      </c>
      <c r="M19" s="78">
        <v>9.01E-2</v>
      </c>
      <c r="N19" s="78">
        <v>1.7500000000000002E-2</v>
      </c>
    </row>
    <row r="20" spans="2:14">
      <c r="B20" s="79" t="s">
        <v>507</v>
      </c>
      <c r="D20" s="16"/>
      <c r="E20" s="16"/>
      <c r="F20" s="16"/>
      <c r="G20" s="16"/>
      <c r="H20" s="81">
        <v>0</v>
      </c>
      <c r="J20" s="81">
        <v>0</v>
      </c>
      <c r="K20" s="81">
        <v>0</v>
      </c>
      <c r="M20" s="80">
        <v>0</v>
      </c>
      <c r="N20" s="80">
        <v>0</v>
      </c>
    </row>
    <row r="21" spans="2:14">
      <c r="B21" t="s">
        <v>222</v>
      </c>
      <c r="C21" t="s">
        <v>222</v>
      </c>
      <c r="D21" s="16"/>
      <c r="E21" s="16"/>
      <c r="F21" t="s">
        <v>222</v>
      </c>
      <c r="G21" t="s">
        <v>222</v>
      </c>
      <c r="H21" s="77">
        <v>0</v>
      </c>
      <c r="I21" s="77">
        <v>0</v>
      </c>
      <c r="K21" s="77">
        <v>0</v>
      </c>
      <c r="L21" s="78">
        <v>0</v>
      </c>
      <c r="M21" s="78">
        <v>0</v>
      </c>
      <c r="N21" s="78">
        <v>0</v>
      </c>
    </row>
    <row r="22" spans="2:14">
      <c r="B22" s="79" t="s">
        <v>508</v>
      </c>
      <c r="D22" s="16"/>
      <c r="E22" s="16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268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509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222</v>
      </c>
      <c r="C27" t="s">
        <v>222</v>
      </c>
      <c r="D27" s="16"/>
      <c r="E27" s="16"/>
      <c r="F27" t="s">
        <v>222</v>
      </c>
      <c r="G27" t="s">
        <v>222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227</v>
      </c>
      <c r="D28" s="16"/>
      <c r="E28" s="16"/>
      <c r="F28" s="16"/>
      <c r="G28" s="16"/>
      <c r="H28" s="81">
        <v>229900</v>
      </c>
      <c r="J28" s="81">
        <v>147.72130999999999</v>
      </c>
      <c r="K28" s="81">
        <v>36891.134594000003</v>
      </c>
      <c r="M28" s="80">
        <v>0.36370000000000002</v>
      </c>
      <c r="N28" s="80">
        <v>7.0499999999999993E-2</v>
      </c>
    </row>
    <row r="29" spans="2:14">
      <c r="B29" s="79" t="s">
        <v>510</v>
      </c>
      <c r="D29" s="16"/>
      <c r="E29" s="16"/>
      <c r="F29" s="16"/>
      <c r="G29" s="16"/>
      <c r="H29" s="81">
        <v>229900</v>
      </c>
      <c r="J29" s="81">
        <v>147.72130999999999</v>
      </c>
      <c r="K29" s="81">
        <v>36891.134594000003</v>
      </c>
      <c r="M29" s="80">
        <v>0.36370000000000002</v>
      </c>
      <c r="N29" s="80">
        <v>7.0499999999999993E-2</v>
      </c>
    </row>
    <row r="30" spans="2:14">
      <c r="B30" t="s">
        <v>511</v>
      </c>
      <c r="C30" t="s">
        <v>512</v>
      </c>
      <c r="D30" t="s">
        <v>419</v>
      </c>
      <c r="E30" t="s">
        <v>513</v>
      </c>
      <c r="F30" t="s">
        <v>495</v>
      </c>
      <c r="G30" t="s">
        <v>106</v>
      </c>
      <c r="H30" s="77">
        <v>86000</v>
      </c>
      <c r="I30" s="77">
        <v>5648</v>
      </c>
      <c r="J30" s="77">
        <v>0</v>
      </c>
      <c r="K30" s="77">
        <v>17092.768319999999</v>
      </c>
      <c r="L30" s="78">
        <v>0</v>
      </c>
      <c r="M30" s="78">
        <v>0.16850000000000001</v>
      </c>
      <c r="N30" s="78">
        <v>3.27E-2</v>
      </c>
    </row>
    <row r="31" spans="2:14">
      <c r="B31" t="s">
        <v>514</v>
      </c>
      <c r="C31" t="s">
        <v>515</v>
      </c>
      <c r="D31" t="s">
        <v>419</v>
      </c>
      <c r="E31" t="s">
        <v>516</v>
      </c>
      <c r="F31" t="s">
        <v>495</v>
      </c>
      <c r="G31" t="s">
        <v>106</v>
      </c>
      <c r="H31" s="77">
        <v>141000</v>
      </c>
      <c r="I31" s="77">
        <v>3543</v>
      </c>
      <c r="J31" s="77">
        <v>147.72130999999999</v>
      </c>
      <c r="K31" s="77">
        <v>17727.343280000001</v>
      </c>
      <c r="L31" s="78">
        <v>1E-4</v>
      </c>
      <c r="M31" s="78">
        <v>0.17480000000000001</v>
      </c>
      <c r="N31" s="78">
        <v>3.39E-2</v>
      </c>
    </row>
    <row r="32" spans="2:14">
      <c r="B32" t="s">
        <v>517</v>
      </c>
      <c r="C32" t="s">
        <v>518</v>
      </c>
      <c r="D32" t="s">
        <v>419</v>
      </c>
      <c r="E32" t="s">
        <v>519</v>
      </c>
      <c r="F32" t="s">
        <v>495</v>
      </c>
      <c r="G32" t="s">
        <v>106</v>
      </c>
      <c r="H32" s="77">
        <v>2900</v>
      </c>
      <c r="I32" s="77">
        <v>20294</v>
      </c>
      <c r="J32" s="77">
        <v>0</v>
      </c>
      <c r="K32" s="77">
        <v>2071.0229939999999</v>
      </c>
      <c r="L32" s="78">
        <v>0</v>
      </c>
      <c r="M32" s="78">
        <v>2.0400000000000001E-2</v>
      </c>
      <c r="N32" s="78">
        <v>4.0000000000000001E-3</v>
      </c>
    </row>
    <row r="33" spans="2:14">
      <c r="B33" s="79" t="s">
        <v>520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222</v>
      </c>
      <c r="C34" t="s">
        <v>222</v>
      </c>
      <c r="D34" s="16"/>
      <c r="E34" s="16"/>
      <c r="F34" t="s">
        <v>222</v>
      </c>
      <c r="G34" t="s">
        <v>222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268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222</v>
      </c>
      <c r="C36" t="s">
        <v>222</v>
      </c>
      <c r="D36" s="16"/>
      <c r="E36" s="16"/>
      <c r="F36" t="s">
        <v>222</v>
      </c>
      <c r="G36" t="s">
        <v>222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509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222</v>
      </c>
      <c r="C38" t="s">
        <v>222</v>
      </c>
      <c r="D38" s="16"/>
      <c r="E38" s="16"/>
      <c r="F38" t="s">
        <v>222</v>
      </c>
      <c r="G38" t="s">
        <v>222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t="s">
        <v>229</v>
      </c>
      <c r="D39" s="16"/>
      <c r="E39" s="16"/>
      <c r="F39" s="16"/>
      <c r="G39" s="16"/>
    </row>
    <row r="40" spans="2:14">
      <c r="B40" t="s">
        <v>260</v>
      </c>
      <c r="D40" s="16"/>
      <c r="E40" s="16"/>
      <c r="F40" s="16"/>
      <c r="G40" s="16"/>
    </row>
    <row r="41" spans="2:14">
      <c r="B41" t="s">
        <v>261</v>
      </c>
      <c r="D41" s="16"/>
      <c r="E41" s="16"/>
      <c r="F41" s="16"/>
      <c r="G41" s="16"/>
    </row>
    <row r="42" spans="2:14">
      <c r="B42" t="s">
        <v>262</v>
      </c>
      <c r="D42" s="16"/>
      <c r="E42" s="16"/>
      <c r="F42" s="16"/>
      <c r="G42" s="16"/>
    </row>
    <row r="43" spans="2:14">
      <c r="B43" t="s">
        <v>263</v>
      </c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8489990.9499999993</v>
      </c>
      <c r="K11" s="7"/>
      <c r="L11" s="75">
        <v>40866.506724916013</v>
      </c>
      <c r="M11" s="7"/>
      <c r="N11" s="76">
        <v>1</v>
      </c>
      <c r="O11" s="76">
        <v>7.8100000000000003E-2</v>
      </c>
      <c r="P11" s="35"/>
      <c r="BG11" s="16"/>
      <c r="BH11" s="19"/>
      <c r="BI11" s="16"/>
      <c r="BM11" s="16"/>
    </row>
    <row r="12" spans="2:65">
      <c r="B12" s="79" t="s">
        <v>205</v>
      </c>
      <c r="C12" s="16"/>
      <c r="D12" s="16"/>
      <c r="E12" s="16"/>
      <c r="J12" s="81">
        <v>7975000</v>
      </c>
      <c r="L12" s="81">
        <v>14090.23</v>
      </c>
      <c r="N12" s="80">
        <v>0.3448</v>
      </c>
      <c r="O12" s="80">
        <v>2.69E-2</v>
      </c>
    </row>
    <row r="13" spans="2:65">
      <c r="B13" s="79" t="s">
        <v>521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I14" t="s">
        <v>222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522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I16" t="s">
        <v>222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7975000</v>
      </c>
      <c r="L17" s="81">
        <v>14090.23</v>
      </c>
      <c r="N17" s="80">
        <v>0.3448</v>
      </c>
      <c r="O17" s="80">
        <v>2.69E-2</v>
      </c>
    </row>
    <row r="18" spans="2:15">
      <c r="B18" t="s">
        <v>523</v>
      </c>
      <c r="C18" t="s">
        <v>524</v>
      </c>
      <c r="D18" t="s">
        <v>100</v>
      </c>
      <c r="E18" t="s">
        <v>506</v>
      </c>
      <c r="F18" t="s">
        <v>495</v>
      </c>
      <c r="G18" t="s">
        <v>222</v>
      </c>
      <c r="H18" t="s">
        <v>525</v>
      </c>
      <c r="I18" t="s">
        <v>102</v>
      </c>
      <c r="J18" s="77">
        <v>7975000</v>
      </c>
      <c r="K18" s="77">
        <v>176.68</v>
      </c>
      <c r="L18" s="77">
        <v>14090.23</v>
      </c>
      <c r="M18" s="78">
        <v>0</v>
      </c>
      <c r="N18" s="78">
        <v>0.3448</v>
      </c>
      <c r="O18" s="78">
        <v>2.69E-2</v>
      </c>
    </row>
    <row r="19" spans="2:15">
      <c r="B19" s="79" t="s">
        <v>268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I20" t="s">
        <v>222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227</v>
      </c>
      <c r="C21" s="16"/>
      <c r="D21" s="16"/>
      <c r="E21" s="16"/>
      <c r="J21" s="81">
        <v>514990.95</v>
      </c>
      <c r="L21" s="81">
        <v>26776.27672491601</v>
      </c>
      <c r="N21" s="80">
        <v>0.6552</v>
      </c>
      <c r="O21" s="80">
        <v>5.1200000000000002E-2</v>
      </c>
    </row>
    <row r="22" spans="2:15">
      <c r="B22" s="79" t="s">
        <v>521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I23" t="s">
        <v>222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522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I25" t="s">
        <v>222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514990.95</v>
      </c>
      <c r="L26" s="81">
        <v>26776.27672491601</v>
      </c>
      <c r="N26" s="80">
        <v>0.6552</v>
      </c>
      <c r="O26" s="80">
        <v>5.1200000000000002E-2</v>
      </c>
    </row>
    <row r="27" spans="2:15">
      <c r="B27" t="s">
        <v>526</v>
      </c>
      <c r="C27" t="s">
        <v>527</v>
      </c>
      <c r="D27" t="s">
        <v>123</v>
      </c>
      <c r="E27" t="s">
        <v>528</v>
      </c>
      <c r="F27" t="s">
        <v>495</v>
      </c>
      <c r="G27" t="s">
        <v>222</v>
      </c>
      <c r="H27" t="s">
        <v>525</v>
      </c>
      <c r="I27" t="s">
        <v>106</v>
      </c>
      <c r="J27" s="77">
        <v>4720</v>
      </c>
      <c r="K27" s="77">
        <v>18311</v>
      </c>
      <c r="L27" s="77">
        <v>3041.3985048</v>
      </c>
      <c r="M27" s="78">
        <v>0</v>
      </c>
      <c r="N27" s="78">
        <v>7.4399999999999994E-2</v>
      </c>
      <c r="O27" s="78">
        <v>5.7999999999999996E-3</v>
      </c>
    </row>
    <row r="28" spans="2:15">
      <c r="B28" t="s">
        <v>529</v>
      </c>
      <c r="C28" t="s">
        <v>530</v>
      </c>
      <c r="D28" t="s">
        <v>123</v>
      </c>
      <c r="E28" t="s">
        <v>531</v>
      </c>
      <c r="F28" t="s">
        <v>495</v>
      </c>
      <c r="G28" t="s">
        <v>222</v>
      </c>
      <c r="H28" t="s">
        <v>525</v>
      </c>
      <c r="I28" t="s">
        <v>110</v>
      </c>
      <c r="J28" s="77">
        <v>18000</v>
      </c>
      <c r="K28" s="77">
        <v>4403</v>
      </c>
      <c r="L28" s="77">
        <v>2974.4026199999998</v>
      </c>
      <c r="M28" s="78">
        <v>0</v>
      </c>
      <c r="N28" s="78">
        <v>7.2800000000000004E-2</v>
      </c>
      <c r="O28" s="78">
        <v>5.7000000000000002E-3</v>
      </c>
    </row>
    <row r="29" spans="2:15">
      <c r="B29" t="s">
        <v>532</v>
      </c>
      <c r="C29" t="s">
        <v>533</v>
      </c>
      <c r="D29" t="s">
        <v>123</v>
      </c>
      <c r="E29" t="s">
        <v>531</v>
      </c>
      <c r="F29" t="s">
        <v>495</v>
      </c>
      <c r="G29" t="s">
        <v>222</v>
      </c>
      <c r="H29" t="s">
        <v>525</v>
      </c>
      <c r="I29" t="s">
        <v>203</v>
      </c>
      <c r="J29" s="77">
        <v>69300</v>
      </c>
      <c r="K29" s="77">
        <v>159100</v>
      </c>
      <c r="L29" s="77">
        <v>2940.5355209999998</v>
      </c>
      <c r="M29" s="78">
        <v>0</v>
      </c>
      <c r="N29" s="78">
        <v>7.1999999999999995E-2</v>
      </c>
      <c r="O29" s="78">
        <v>5.5999999999999999E-3</v>
      </c>
    </row>
    <row r="30" spans="2:15">
      <c r="B30" t="s">
        <v>534</v>
      </c>
      <c r="C30" t="s">
        <v>535</v>
      </c>
      <c r="D30" t="s">
        <v>419</v>
      </c>
      <c r="E30" t="s">
        <v>536</v>
      </c>
      <c r="F30" t="s">
        <v>495</v>
      </c>
      <c r="G30" t="s">
        <v>222</v>
      </c>
      <c r="H30" t="s">
        <v>525</v>
      </c>
      <c r="I30" t="s">
        <v>200</v>
      </c>
      <c r="J30" s="77">
        <v>1395</v>
      </c>
      <c r="K30" s="77">
        <v>20100</v>
      </c>
      <c r="L30" s="77">
        <v>1069.7349644999999</v>
      </c>
      <c r="M30" s="78">
        <v>0</v>
      </c>
      <c r="N30" s="78">
        <v>2.6200000000000001E-2</v>
      </c>
      <c r="O30" s="78">
        <v>2E-3</v>
      </c>
    </row>
    <row r="31" spans="2:15">
      <c r="B31" t="s">
        <v>537</v>
      </c>
      <c r="C31" t="s">
        <v>538</v>
      </c>
      <c r="D31" t="s">
        <v>123</v>
      </c>
      <c r="E31" t="s">
        <v>539</v>
      </c>
      <c r="F31" t="s">
        <v>495</v>
      </c>
      <c r="G31" t="s">
        <v>222</v>
      </c>
      <c r="H31" t="s">
        <v>525</v>
      </c>
      <c r="I31" t="s">
        <v>106</v>
      </c>
      <c r="J31" s="77">
        <v>3400</v>
      </c>
      <c r="K31" s="77">
        <v>20442.23</v>
      </c>
      <c r="L31" s="77">
        <v>2445.83105058</v>
      </c>
      <c r="M31" s="78">
        <v>0</v>
      </c>
      <c r="N31" s="78">
        <v>5.9799999999999999E-2</v>
      </c>
      <c r="O31" s="78">
        <v>4.7000000000000002E-3</v>
      </c>
    </row>
    <row r="32" spans="2:15">
      <c r="B32" t="s">
        <v>540</v>
      </c>
      <c r="C32" t="s">
        <v>541</v>
      </c>
      <c r="D32" t="s">
        <v>123</v>
      </c>
      <c r="E32" t="s">
        <v>542</v>
      </c>
      <c r="F32" t="s">
        <v>495</v>
      </c>
      <c r="G32" t="s">
        <v>222</v>
      </c>
      <c r="H32" t="s">
        <v>525</v>
      </c>
      <c r="I32" t="s">
        <v>106</v>
      </c>
      <c r="J32" s="77">
        <v>65000.67</v>
      </c>
      <c r="K32" s="77">
        <v>2290.4300000000003</v>
      </c>
      <c r="L32" s="77">
        <v>5239.0690626552396</v>
      </c>
      <c r="M32" s="78">
        <v>0</v>
      </c>
      <c r="N32" s="78">
        <v>0.12820000000000001</v>
      </c>
      <c r="O32" s="78">
        <v>0.01</v>
      </c>
    </row>
    <row r="33" spans="2:15">
      <c r="B33" t="s">
        <v>543</v>
      </c>
      <c r="C33" t="s">
        <v>544</v>
      </c>
      <c r="D33" t="s">
        <v>123</v>
      </c>
      <c r="E33" t="s">
        <v>545</v>
      </c>
      <c r="F33" t="s">
        <v>495</v>
      </c>
      <c r="G33" t="s">
        <v>222</v>
      </c>
      <c r="H33" t="s">
        <v>525</v>
      </c>
      <c r="I33" t="s">
        <v>113</v>
      </c>
      <c r="J33" s="77">
        <v>250000</v>
      </c>
      <c r="K33" s="77">
        <v>106.7762</v>
      </c>
      <c r="L33" s="77">
        <v>1131.1870627999999</v>
      </c>
      <c r="M33" s="78">
        <v>0</v>
      </c>
      <c r="N33" s="78">
        <v>2.7699999999999999E-2</v>
      </c>
      <c r="O33" s="78">
        <v>2.2000000000000001E-3</v>
      </c>
    </row>
    <row r="34" spans="2:15">
      <c r="B34" t="s">
        <v>546</v>
      </c>
      <c r="C34" t="s">
        <v>547</v>
      </c>
      <c r="D34" t="s">
        <v>123</v>
      </c>
      <c r="E34" t="s">
        <v>548</v>
      </c>
      <c r="F34" t="s">
        <v>495</v>
      </c>
      <c r="G34" t="s">
        <v>222</v>
      </c>
      <c r="H34" t="s">
        <v>525</v>
      </c>
      <c r="I34" t="s">
        <v>110</v>
      </c>
      <c r="J34" s="77">
        <v>3175</v>
      </c>
      <c r="K34" s="77">
        <v>11560</v>
      </c>
      <c r="L34" s="77">
        <v>1377.4635900000001</v>
      </c>
      <c r="M34" s="78">
        <v>0</v>
      </c>
      <c r="N34" s="78">
        <v>3.3700000000000001E-2</v>
      </c>
      <c r="O34" s="78">
        <v>2.5999999999999999E-3</v>
      </c>
    </row>
    <row r="35" spans="2:15">
      <c r="B35" t="s">
        <v>549</v>
      </c>
      <c r="C35" t="s">
        <v>550</v>
      </c>
      <c r="D35" t="s">
        <v>123</v>
      </c>
      <c r="E35" t="s">
        <v>551</v>
      </c>
      <c r="F35" t="s">
        <v>495</v>
      </c>
      <c r="G35" t="s">
        <v>222</v>
      </c>
      <c r="H35" t="s">
        <v>525</v>
      </c>
      <c r="I35" t="s">
        <v>106</v>
      </c>
      <c r="J35" s="77">
        <v>100000.28</v>
      </c>
      <c r="K35" s="77">
        <v>1863.2099999999994</v>
      </c>
      <c r="L35" s="77">
        <v>6556.6543485807697</v>
      </c>
      <c r="M35" s="78">
        <v>1E-4</v>
      </c>
      <c r="N35" s="78">
        <v>0.16039999999999999</v>
      </c>
      <c r="O35" s="78">
        <v>1.2500000000000001E-2</v>
      </c>
    </row>
    <row r="36" spans="2:15">
      <c r="B36" s="79" t="s">
        <v>268</v>
      </c>
      <c r="C36" s="16"/>
      <c r="D36" s="16"/>
      <c r="E36" s="16"/>
      <c r="J36" s="81">
        <v>0</v>
      </c>
      <c r="L36" s="81">
        <v>0</v>
      </c>
      <c r="N36" s="80">
        <v>0</v>
      </c>
      <c r="O36" s="80">
        <v>0</v>
      </c>
    </row>
    <row r="37" spans="2:15">
      <c r="B37" t="s">
        <v>222</v>
      </c>
      <c r="C37" t="s">
        <v>222</v>
      </c>
      <c r="D37" s="16"/>
      <c r="E37" s="16"/>
      <c r="F37" t="s">
        <v>222</v>
      </c>
      <c r="G37" t="s">
        <v>222</v>
      </c>
      <c r="I37" t="s">
        <v>222</v>
      </c>
      <c r="J37" s="77">
        <v>0</v>
      </c>
      <c r="K37" s="77">
        <v>0</v>
      </c>
      <c r="L37" s="77">
        <v>0</v>
      </c>
      <c r="M37" s="78">
        <v>0</v>
      </c>
      <c r="N37" s="78">
        <v>0</v>
      </c>
      <c r="O37" s="78">
        <v>0</v>
      </c>
    </row>
    <row r="38" spans="2:15">
      <c r="B38" t="s">
        <v>229</v>
      </c>
      <c r="C38" s="16"/>
      <c r="D38" s="16"/>
      <c r="E38" s="16"/>
    </row>
    <row r="39" spans="2:15">
      <c r="B39" t="s">
        <v>260</v>
      </c>
      <c r="C39" s="16"/>
      <c r="D39" s="16"/>
      <c r="E39" s="16"/>
    </row>
    <row r="40" spans="2:15">
      <c r="B40" t="s">
        <v>261</v>
      </c>
      <c r="C40" s="16"/>
      <c r="D40" s="16"/>
      <c r="E40" s="16"/>
    </row>
    <row r="41" spans="2:15">
      <c r="B41" t="s">
        <v>262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112975</v>
      </c>
      <c r="H11" s="7"/>
      <c r="I11" s="75">
        <v>290.48012499999999</v>
      </c>
      <c r="J11" s="25"/>
      <c r="K11" s="76">
        <v>1</v>
      </c>
      <c r="L11" s="76">
        <v>5.9999999999999995E-4</v>
      </c>
      <c r="BC11" s="16"/>
      <c r="BD11" s="19"/>
      <c r="BE11" s="16"/>
      <c r="BG11" s="16"/>
    </row>
    <row r="12" spans="2:60">
      <c r="B12" s="79" t="s">
        <v>205</v>
      </c>
      <c r="D12" s="16"/>
      <c r="E12" s="16"/>
      <c r="G12" s="81">
        <v>112975</v>
      </c>
      <c r="I12" s="81">
        <v>290.48012499999999</v>
      </c>
      <c r="K12" s="80">
        <v>1</v>
      </c>
      <c r="L12" s="80">
        <v>5.9999999999999995E-4</v>
      </c>
    </row>
    <row r="13" spans="2:60">
      <c r="B13" s="79" t="s">
        <v>552</v>
      </c>
      <c r="D13" s="16"/>
      <c r="E13" s="16"/>
      <c r="G13" s="81">
        <v>112975</v>
      </c>
      <c r="I13" s="81">
        <v>290.48012499999999</v>
      </c>
      <c r="K13" s="80">
        <v>1</v>
      </c>
      <c r="L13" s="80">
        <v>5.9999999999999995E-4</v>
      </c>
    </row>
    <row r="14" spans="2:60">
      <c r="B14" t="s">
        <v>553</v>
      </c>
      <c r="C14" t="s">
        <v>554</v>
      </c>
      <c r="D14" t="s">
        <v>100</v>
      </c>
      <c r="E14" t="s">
        <v>301</v>
      </c>
      <c r="F14" t="s">
        <v>102</v>
      </c>
      <c r="G14" s="77">
        <v>12000</v>
      </c>
      <c r="H14" s="77">
        <v>1920</v>
      </c>
      <c r="I14" s="77">
        <v>230.4</v>
      </c>
      <c r="J14" s="78">
        <v>6.0000000000000001E-3</v>
      </c>
      <c r="K14" s="78">
        <v>0.79320000000000002</v>
      </c>
      <c r="L14" s="78">
        <v>4.0000000000000002E-4</v>
      </c>
    </row>
    <row r="15" spans="2:60">
      <c r="B15" t="s">
        <v>555</v>
      </c>
      <c r="C15" t="s">
        <v>556</v>
      </c>
      <c r="D15" t="s">
        <v>100</v>
      </c>
      <c r="E15" t="s">
        <v>301</v>
      </c>
      <c r="F15" t="s">
        <v>102</v>
      </c>
      <c r="G15" s="77">
        <v>100975</v>
      </c>
      <c r="H15" s="77">
        <v>59.5</v>
      </c>
      <c r="I15" s="77">
        <v>60.080125000000002</v>
      </c>
      <c r="J15" s="78">
        <v>8.2000000000000007E-3</v>
      </c>
      <c r="K15" s="78">
        <v>0.20680000000000001</v>
      </c>
      <c r="L15" s="78">
        <v>1E-4</v>
      </c>
    </row>
    <row r="16" spans="2:60">
      <c r="B16" s="79" t="s">
        <v>227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s="79" t="s">
        <v>557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222</v>
      </c>
      <c r="C18" t="s">
        <v>222</v>
      </c>
      <c r="D18" s="16"/>
      <c r="E18" t="s">
        <v>222</v>
      </c>
      <c r="F18" t="s">
        <v>222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t="s">
        <v>229</v>
      </c>
      <c r="D19" s="16"/>
      <c r="E19" s="16"/>
    </row>
    <row r="20" spans="2:12">
      <c r="B20" t="s">
        <v>260</v>
      </c>
      <c r="D20" s="16"/>
      <c r="E20" s="16"/>
    </row>
    <row r="21" spans="2:12">
      <c r="B21" t="s">
        <v>261</v>
      </c>
      <c r="D21" s="16"/>
      <c r="E21" s="16"/>
    </row>
    <row r="22" spans="2:12">
      <c r="B22" t="s">
        <v>262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-1700</v>
      </c>
      <c r="H11" s="7"/>
      <c r="I11" s="75">
        <v>-2306.6693100024631</v>
      </c>
      <c r="J11" s="25"/>
      <c r="K11" s="76">
        <v>1</v>
      </c>
      <c r="L11" s="76">
        <v>-4.4000000000000003E-3</v>
      </c>
      <c r="BD11" s="16"/>
      <c r="BE11" s="19"/>
      <c r="BF11" s="16"/>
      <c r="BH11" s="16"/>
    </row>
    <row r="12" spans="2:61">
      <c r="B12" s="79" t="s">
        <v>205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558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222</v>
      </c>
      <c r="C14" t="s">
        <v>222</v>
      </c>
      <c r="D14" s="16"/>
      <c r="E14" t="s">
        <v>222</v>
      </c>
      <c r="F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559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222</v>
      </c>
      <c r="C16" t="s">
        <v>222</v>
      </c>
      <c r="D16" s="16"/>
      <c r="E16" t="s">
        <v>222</v>
      </c>
      <c r="F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560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222</v>
      </c>
      <c r="C18" t="s">
        <v>222</v>
      </c>
      <c r="D18" s="16"/>
      <c r="E18" t="s">
        <v>222</v>
      </c>
      <c r="F18" t="s">
        <v>222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268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s="16"/>
      <c r="E20" t="s">
        <v>222</v>
      </c>
      <c r="F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227</v>
      </c>
      <c r="C21" s="16"/>
      <c r="D21" s="16"/>
      <c r="E21" s="16"/>
      <c r="G21" s="81">
        <v>-1700</v>
      </c>
      <c r="I21" s="81">
        <v>-2306.6693100024631</v>
      </c>
      <c r="K21" s="80">
        <v>1</v>
      </c>
      <c r="L21" s="80">
        <v>-4.4000000000000003E-3</v>
      </c>
    </row>
    <row r="22" spans="2:12">
      <c r="B22" s="79" t="s">
        <v>558</v>
      </c>
      <c r="C22" s="16"/>
      <c r="D22" s="16"/>
      <c r="E22" s="16"/>
      <c r="G22" s="81">
        <v>-1700</v>
      </c>
      <c r="I22" s="81">
        <v>-2306.6693100024631</v>
      </c>
      <c r="K22" s="80">
        <v>1</v>
      </c>
      <c r="L22" s="80">
        <v>-4.4000000000000003E-3</v>
      </c>
    </row>
    <row r="23" spans="2:12">
      <c r="B23" t="s">
        <v>561</v>
      </c>
      <c r="C23" t="s">
        <v>562</v>
      </c>
      <c r="D23" t="s">
        <v>123</v>
      </c>
      <c r="E23" t="s">
        <v>463</v>
      </c>
      <c r="F23" t="s">
        <v>106</v>
      </c>
      <c r="G23" s="77">
        <v>-100</v>
      </c>
      <c r="H23" s="77">
        <v>83670</v>
      </c>
      <c r="I23" s="77">
        <v>-294.43473</v>
      </c>
      <c r="J23" s="78">
        <v>0</v>
      </c>
      <c r="K23" s="78">
        <v>0.12759999999999999</v>
      </c>
      <c r="L23" s="78">
        <v>-5.9999999999999995E-4</v>
      </c>
    </row>
    <row r="24" spans="2:12">
      <c r="B24" t="s">
        <v>563</v>
      </c>
      <c r="C24" t="s">
        <v>564</v>
      </c>
      <c r="D24" t="s">
        <v>123</v>
      </c>
      <c r="E24" t="s">
        <v>463</v>
      </c>
      <c r="F24" t="s">
        <v>106</v>
      </c>
      <c r="G24" s="77">
        <v>-300</v>
      </c>
      <c r="H24" s="77">
        <v>76800</v>
      </c>
      <c r="I24" s="77">
        <v>-810.77760000000001</v>
      </c>
      <c r="J24" s="78">
        <v>0</v>
      </c>
      <c r="K24" s="78">
        <v>0.35149999999999998</v>
      </c>
      <c r="L24" s="78">
        <v>-1.5E-3</v>
      </c>
    </row>
    <row r="25" spans="2:12">
      <c r="B25" t="s">
        <v>565</v>
      </c>
      <c r="C25" t="s">
        <v>566</v>
      </c>
      <c r="D25" t="s">
        <v>123</v>
      </c>
      <c r="E25" t="s">
        <v>463</v>
      </c>
      <c r="F25" t="s">
        <v>106</v>
      </c>
      <c r="G25" s="77">
        <v>-1500</v>
      </c>
      <c r="H25" s="77">
        <v>62020</v>
      </c>
      <c r="I25" s="77">
        <v>-3273.7257</v>
      </c>
      <c r="J25" s="78">
        <v>0</v>
      </c>
      <c r="K25" s="78">
        <v>1.4192</v>
      </c>
      <c r="L25" s="78">
        <v>-6.3E-3</v>
      </c>
    </row>
    <row r="26" spans="2:12">
      <c r="B26" t="s">
        <v>567</v>
      </c>
      <c r="C26" t="s">
        <v>568</v>
      </c>
      <c r="D26" t="s">
        <v>123</v>
      </c>
      <c r="E26" t="s">
        <v>463</v>
      </c>
      <c r="F26" t="s">
        <v>106</v>
      </c>
      <c r="G26" s="77">
        <v>-1400</v>
      </c>
      <c r="H26" s="77">
        <v>4.9999999999999998E-8</v>
      </c>
      <c r="I26" s="77">
        <v>-2.4633E-9</v>
      </c>
      <c r="J26" s="78">
        <v>0</v>
      </c>
      <c r="K26" s="78">
        <v>0</v>
      </c>
      <c r="L26" s="78">
        <v>0</v>
      </c>
    </row>
    <row r="27" spans="2:12">
      <c r="B27" t="s">
        <v>569</v>
      </c>
      <c r="C27" t="s">
        <v>570</v>
      </c>
      <c r="D27" t="s">
        <v>123</v>
      </c>
      <c r="E27" t="s">
        <v>463</v>
      </c>
      <c r="F27" t="s">
        <v>106</v>
      </c>
      <c r="G27" s="77">
        <v>4900</v>
      </c>
      <c r="H27" s="77">
        <v>16510</v>
      </c>
      <c r="I27" s="77">
        <v>2846.83581</v>
      </c>
      <c r="J27" s="78">
        <v>0</v>
      </c>
      <c r="K27" s="78">
        <v>-1.2342</v>
      </c>
      <c r="L27" s="78">
        <v>5.4000000000000003E-3</v>
      </c>
    </row>
    <row r="28" spans="2:12">
      <c r="B28" t="s">
        <v>571</v>
      </c>
      <c r="C28" t="s">
        <v>572</v>
      </c>
      <c r="D28" t="s">
        <v>123</v>
      </c>
      <c r="E28" t="s">
        <v>463</v>
      </c>
      <c r="F28" t="s">
        <v>106</v>
      </c>
      <c r="G28" s="77">
        <v>-3300</v>
      </c>
      <c r="H28" s="77">
        <v>6670</v>
      </c>
      <c r="I28" s="77">
        <v>-774.56709000000001</v>
      </c>
      <c r="J28" s="78">
        <v>0</v>
      </c>
      <c r="K28" s="78">
        <v>0.33579999999999999</v>
      </c>
      <c r="L28" s="78">
        <v>-1.5E-3</v>
      </c>
    </row>
    <row r="29" spans="2:12">
      <c r="B29" s="79" t="s">
        <v>573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222</v>
      </c>
      <c r="C30" t="s">
        <v>222</v>
      </c>
      <c r="D30" s="16"/>
      <c r="E30" t="s">
        <v>222</v>
      </c>
      <c r="F30" t="s">
        <v>222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560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222</v>
      </c>
      <c r="C32" t="s">
        <v>222</v>
      </c>
      <c r="D32" s="16"/>
      <c r="E32" t="s">
        <v>222</v>
      </c>
      <c r="F32" t="s">
        <v>222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12">
      <c r="B33" s="79" t="s">
        <v>574</v>
      </c>
      <c r="C33" s="16"/>
      <c r="D33" s="16"/>
      <c r="E33" s="16"/>
      <c r="G33" s="81">
        <v>0</v>
      </c>
      <c r="I33" s="81">
        <v>0</v>
      </c>
      <c r="K33" s="80">
        <v>0</v>
      </c>
      <c r="L33" s="80">
        <v>0</v>
      </c>
    </row>
    <row r="34" spans="2:12">
      <c r="B34" t="s">
        <v>222</v>
      </c>
      <c r="C34" t="s">
        <v>222</v>
      </c>
      <c r="D34" s="16"/>
      <c r="E34" t="s">
        <v>222</v>
      </c>
      <c r="F34" t="s">
        <v>222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  <c r="L34" s="78">
        <v>0</v>
      </c>
    </row>
    <row r="35" spans="2:12">
      <c r="B35" s="79" t="s">
        <v>268</v>
      </c>
      <c r="C35" s="16"/>
      <c r="D35" s="16"/>
      <c r="E35" s="16"/>
      <c r="G35" s="81">
        <v>0</v>
      </c>
      <c r="I35" s="81">
        <v>0</v>
      </c>
      <c r="K35" s="80">
        <v>0</v>
      </c>
      <c r="L35" s="80">
        <v>0</v>
      </c>
    </row>
    <row r="36" spans="2:12">
      <c r="B36" t="s">
        <v>222</v>
      </c>
      <c r="C36" t="s">
        <v>222</v>
      </c>
      <c r="D36" s="16"/>
      <c r="E36" t="s">
        <v>222</v>
      </c>
      <c r="F36" t="s">
        <v>222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  <c r="L36" s="78">
        <v>0</v>
      </c>
    </row>
    <row r="37" spans="2:12">
      <c r="B37" t="s">
        <v>229</v>
      </c>
      <c r="C37" s="16"/>
      <c r="D37" s="16"/>
      <c r="E37" s="16"/>
    </row>
    <row r="38" spans="2:12">
      <c r="B38" t="s">
        <v>260</v>
      </c>
      <c r="C38" s="16"/>
      <c r="D38" s="16"/>
      <c r="E38" s="16"/>
    </row>
    <row r="39" spans="2:12">
      <c r="B39" t="s">
        <v>261</v>
      </c>
      <c r="C39" s="16"/>
      <c r="D39" s="16"/>
      <c r="E39" s="16"/>
    </row>
    <row r="40" spans="2:12">
      <c r="B40" t="s">
        <v>262</v>
      </c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-1831404.04</v>
      </c>
      <c r="H11" s="25"/>
      <c r="I11" s="75">
        <v>-6445.8926010448058</v>
      </c>
      <c r="J11" s="76">
        <v>1</v>
      </c>
      <c r="K11" s="76">
        <v>-1.23E-2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205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222</v>
      </c>
      <c r="C13" t="s">
        <v>222</v>
      </c>
      <c r="D13" s="19"/>
      <c r="E13" t="s">
        <v>222</v>
      </c>
      <c r="F13" t="s">
        <v>222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227</v>
      </c>
      <c r="C14" s="19"/>
      <c r="D14" s="19"/>
      <c r="E14" s="19"/>
      <c r="F14" s="19"/>
      <c r="G14" s="81">
        <v>-1831404.04</v>
      </c>
      <c r="H14" s="19"/>
      <c r="I14" s="81">
        <v>-6445.8926010448058</v>
      </c>
      <c r="J14" s="80">
        <v>1</v>
      </c>
      <c r="K14" s="80">
        <v>-1.23E-2</v>
      </c>
      <c r="BF14" s="16" t="s">
        <v>126</v>
      </c>
    </row>
    <row r="15" spans="1:60">
      <c r="B15" t="s">
        <v>575</v>
      </c>
      <c r="C15" t="s">
        <v>576</v>
      </c>
      <c r="D15" t="s">
        <v>123</v>
      </c>
      <c r="E15" t="s">
        <v>463</v>
      </c>
      <c r="F15" t="s">
        <v>106</v>
      </c>
      <c r="G15" s="77">
        <v>106</v>
      </c>
      <c r="H15" s="77">
        <v>6.1074999999999997E-2</v>
      </c>
      <c r="I15" s="77">
        <v>2.2781830050000001E-4</v>
      </c>
      <c r="J15" s="78">
        <v>0</v>
      </c>
      <c r="K15" s="78">
        <v>0</v>
      </c>
      <c r="BF15" s="16" t="s">
        <v>127</v>
      </c>
    </row>
    <row r="16" spans="1:60">
      <c r="B16" t="s">
        <v>577</v>
      </c>
      <c r="C16" t="s">
        <v>578</v>
      </c>
      <c r="D16" t="s">
        <v>123</v>
      </c>
      <c r="E16" t="s">
        <v>463</v>
      </c>
      <c r="F16" t="s">
        <v>106</v>
      </c>
      <c r="G16" s="77">
        <v>-1831726.04</v>
      </c>
      <c r="H16" s="77">
        <v>100</v>
      </c>
      <c r="I16" s="77">
        <v>-6445.8439347599997</v>
      </c>
      <c r="J16" s="78">
        <v>1</v>
      </c>
      <c r="K16" s="78">
        <v>-1.23E-2</v>
      </c>
      <c r="BF16" s="16" t="s">
        <v>128</v>
      </c>
    </row>
    <row r="17" spans="2:58">
      <c r="B17" t="s">
        <v>579</v>
      </c>
      <c r="C17" t="s">
        <v>580</v>
      </c>
      <c r="D17" t="s">
        <v>123</v>
      </c>
      <c r="E17" t="s">
        <v>463</v>
      </c>
      <c r="F17" t="s">
        <v>106</v>
      </c>
      <c r="G17" s="77">
        <v>100</v>
      </c>
      <c r="H17" s="77">
        <v>1.1022250000000001E-2</v>
      </c>
      <c r="I17" s="77">
        <v>3.8787297750000003E-5</v>
      </c>
      <c r="J17" s="78">
        <v>0</v>
      </c>
      <c r="K17" s="78">
        <v>0</v>
      </c>
      <c r="BF17" s="16" t="s">
        <v>129</v>
      </c>
    </row>
    <row r="18" spans="2:58">
      <c r="B18" t="s">
        <v>581</v>
      </c>
      <c r="C18" t="s">
        <v>582</v>
      </c>
      <c r="D18" t="s">
        <v>123</v>
      </c>
      <c r="E18" t="s">
        <v>463</v>
      </c>
      <c r="F18" t="s">
        <v>106</v>
      </c>
      <c r="G18" s="77">
        <v>55</v>
      </c>
      <c r="H18" s="77">
        <v>3.8609999999999998E-3</v>
      </c>
      <c r="I18" s="77">
        <v>7.4727724499999996E-6</v>
      </c>
      <c r="J18" s="78">
        <v>0</v>
      </c>
      <c r="K18" s="78">
        <v>0</v>
      </c>
      <c r="BF18" s="16" t="s">
        <v>130</v>
      </c>
    </row>
    <row r="19" spans="2:58">
      <c r="B19" t="s">
        <v>583</v>
      </c>
      <c r="C19" t="s">
        <v>584</v>
      </c>
      <c r="D19" t="s">
        <v>123</v>
      </c>
      <c r="E19" t="s">
        <v>463</v>
      </c>
      <c r="F19" t="s">
        <v>106</v>
      </c>
      <c r="G19" s="77">
        <v>52</v>
      </c>
      <c r="H19" s="77">
        <v>0.141675</v>
      </c>
      <c r="I19" s="77">
        <v>2.5924824899999999E-4</v>
      </c>
      <c r="J19" s="78">
        <v>0</v>
      </c>
      <c r="K19" s="78">
        <v>0</v>
      </c>
      <c r="BF19" s="16" t="s">
        <v>131</v>
      </c>
    </row>
    <row r="20" spans="2:58">
      <c r="B20" t="s">
        <v>585</v>
      </c>
      <c r="C20" t="s">
        <v>586</v>
      </c>
      <c r="D20" t="s">
        <v>123</v>
      </c>
      <c r="E20" t="s">
        <v>463</v>
      </c>
      <c r="F20" t="s">
        <v>106</v>
      </c>
      <c r="G20" s="77">
        <v>-14</v>
      </c>
      <c r="H20" s="77">
        <v>100</v>
      </c>
      <c r="I20" s="77">
        <v>-4.9265999999999997E-2</v>
      </c>
      <c r="J20" s="78">
        <v>0</v>
      </c>
      <c r="K20" s="78">
        <v>0</v>
      </c>
      <c r="BF20" s="16" t="s">
        <v>132</v>
      </c>
    </row>
    <row r="21" spans="2:58">
      <c r="B21" t="s">
        <v>587</v>
      </c>
      <c r="C21" t="s">
        <v>588</v>
      </c>
      <c r="D21" t="s">
        <v>123</v>
      </c>
      <c r="E21" t="s">
        <v>463</v>
      </c>
      <c r="F21" t="s">
        <v>106</v>
      </c>
      <c r="G21" s="77">
        <v>23</v>
      </c>
      <c r="H21" s="77">
        <v>8.2025000000000001E-2</v>
      </c>
      <c r="I21" s="77">
        <v>6.6388574249999998E-5</v>
      </c>
      <c r="J21" s="78">
        <v>0</v>
      </c>
      <c r="K21" s="78">
        <v>0</v>
      </c>
      <c r="BF21" s="16" t="s">
        <v>123</v>
      </c>
    </row>
    <row r="22" spans="2:58">
      <c r="B22" t="s">
        <v>229</v>
      </c>
      <c r="C22" s="19"/>
      <c r="D22" s="19"/>
      <c r="E22" s="19"/>
      <c r="F22" s="19"/>
      <c r="G22" s="19"/>
      <c r="H22" s="19"/>
    </row>
    <row r="23" spans="2:58">
      <c r="B23" t="s">
        <v>260</v>
      </c>
      <c r="C23" s="19"/>
      <c r="D23" s="19"/>
      <c r="E23" s="19"/>
      <c r="F23" s="19"/>
      <c r="G23" s="19"/>
      <c r="H23" s="19"/>
    </row>
    <row r="24" spans="2:58">
      <c r="B24" t="s">
        <v>261</v>
      </c>
      <c r="C24" s="19"/>
      <c r="D24" s="19"/>
      <c r="E24" s="19"/>
      <c r="F24" s="19"/>
      <c r="G24" s="19"/>
      <c r="H24" s="19"/>
    </row>
    <row r="25" spans="2:58">
      <c r="B25" t="s">
        <v>262</v>
      </c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205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589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222</v>
      </c>
      <c r="C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590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222</v>
      </c>
      <c r="C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591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592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222</v>
      </c>
      <c r="C19" t="s">
        <v>222</v>
      </c>
      <c r="E19" t="s">
        <v>222</v>
      </c>
      <c r="H19" s="77">
        <v>0</v>
      </c>
      <c r="I19" t="s">
        <v>222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593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222</v>
      </c>
      <c r="C21" t="s">
        <v>222</v>
      </c>
      <c r="E21" t="s">
        <v>222</v>
      </c>
      <c r="H21" s="77">
        <v>0</v>
      </c>
      <c r="I21" t="s">
        <v>222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594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222</v>
      </c>
      <c r="C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595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222</v>
      </c>
      <c r="C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589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222</v>
      </c>
      <c r="C28" t="s">
        <v>222</v>
      </c>
      <c r="E28" t="s">
        <v>222</v>
      </c>
      <c r="H28" s="77">
        <v>0</v>
      </c>
      <c r="I28" t="s">
        <v>222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590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222</v>
      </c>
      <c r="C30" t="s">
        <v>222</v>
      </c>
      <c r="E30" t="s">
        <v>222</v>
      </c>
      <c r="H30" s="77">
        <v>0</v>
      </c>
      <c r="I30" t="s">
        <v>222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591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592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222</v>
      </c>
      <c r="C33" t="s">
        <v>222</v>
      </c>
      <c r="E33" t="s">
        <v>222</v>
      </c>
      <c r="H33" s="77">
        <v>0</v>
      </c>
      <c r="I33" t="s">
        <v>222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593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222</v>
      </c>
      <c r="C35" t="s">
        <v>222</v>
      </c>
      <c r="E35" t="s">
        <v>222</v>
      </c>
      <c r="H35" s="77">
        <v>0</v>
      </c>
      <c r="I35" t="s">
        <v>222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594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222</v>
      </c>
      <c r="C37" t="s">
        <v>222</v>
      </c>
      <c r="E37" t="s">
        <v>222</v>
      </c>
      <c r="H37" s="77">
        <v>0</v>
      </c>
      <c r="I37" t="s">
        <v>222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595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222</v>
      </c>
      <c r="C39" t="s">
        <v>222</v>
      </c>
      <c r="E39" t="s">
        <v>222</v>
      </c>
      <c r="H39" s="77">
        <v>0</v>
      </c>
      <c r="I39" t="s">
        <v>222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229</v>
      </c>
    </row>
    <row r="41" spans="2:17">
      <c r="B41" t="s">
        <v>260</v>
      </c>
    </row>
    <row r="42" spans="2:17">
      <c r="B42" t="s">
        <v>261</v>
      </c>
    </row>
    <row r="43" spans="2:17">
      <c r="B43" t="s">
        <v>262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596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222</v>
      </c>
      <c r="C14" t="s">
        <v>222</v>
      </c>
      <c r="D14" t="s">
        <v>222</v>
      </c>
      <c r="G14" s="77">
        <v>0</v>
      </c>
      <c r="H14" t="s">
        <v>222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597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222</v>
      </c>
      <c r="C16" t="s">
        <v>222</v>
      </c>
      <c r="D16" t="s">
        <v>222</v>
      </c>
      <c r="G16" s="77">
        <v>0</v>
      </c>
      <c r="H16" t="s">
        <v>222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598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G18" s="77">
        <v>0</v>
      </c>
      <c r="H18" t="s">
        <v>222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599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G20" s="77">
        <v>0</v>
      </c>
      <c r="H20" t="s">
        <v>222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268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222</v>
      </c>
      <c r="C22" t="s">
        <v>222</v>
      </c>
      <c r="D22" t="s">
        <v>222</v>
      </c>
      <c r="G22" s="77">
        <v>0</v>
      </c>
      <c r="H22" t="s">
        <v>222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253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G25" s="77">
        <v>0</v>
      </c>
      <c r="H25" t="s">
        <v>222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600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222</v>
      </c>
      <c r="C27" t="s">
        <v>222</v>
      </c>
      <c r="D27" t="s">
        <v>222</v>
      </c>
      <c r="G27" s="77">
        <v>0</v>
      </c>
      <c r="H27" t="s">
        <v>222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260</v>
      </c>
    </row>
    <row r="29" spans="2:16">
      <c r="B29" t="s">
        <v>261</v>
      </c>
    </row>
    <row r="30" spans="2:16">
      <c r="B30" t="s">
        <v>262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205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601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J14" s="77">
        <v>0</v>
      </c>
      <c r="K14" t="s">
        <v>222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602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J16" s="77">
        <v>0</v>
      </c>
      <c r="K16" t="s">
        <v>222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222</v>
      </c>
      <c r="C18" t="s">
        <v>222</v>
      </c>
      <c r="D18" s="16"/>
      <c r="E18" s="16"/>
      <c r="F18" t="s">
        <v>222</v>
      </c>
      <c r="G18" t="s">
        <v>222</v>
      </c>
      <c r="J18" s="77">
        <v>0</v>
      </c>
      <c r="K18" t="s">
        <v>222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268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J20" s="77">
        <v>0</v>
      </c>
      <c r="K20" t="s">
        <v>222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603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J23" s="77">
        <v>0</v>
      </c>
      <c r="K23" t="s">
        <v>222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604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J25" s="77">
        <v>0</v>
      </c>
      <c r="K25" t="s">
        <v>222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229</v>
      </c>
      <c r="D26" s="16"/>
      <c r="E26" s="16"/>
      <c r="F26" s="16"/>
    </row>
    <row r="27" spans="2:19">
      <c r="B27" t="s">
        <v>260</v>
      </c>
      <c r="D27" s="16"/>
      <c r="E27" s="16"/>
      <c r="F27" s="16"/>
    </row>
    <row r="28" spans="2:19">
      <c r="B28" t="s">
        <v>261</v>
      </c>
      <c r="D28" s="16"/>
      <c r="E28" s="16"/>
      <c r="F28" s="16"/>
    </row>
    <row r="29" spans="2:19">
      <c r="B29" t="s">
        <v>262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205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601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J14" s="77">
        <v>0</v>
      </c>
      <c r="K14" t="s">
        <v>222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602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J16" s="77">
        <v>0</v>
      </c>
      <c r="K16" t="s">
        <v>222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265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222</v>
      </c>
      <c r="C18" t="s">
        <v>222</v>
      </c>
      <c r="D18" s="16"/>
      <c r="E18" s="16"/>
      <c r="F18" t="s">
        <v>222</v>
      </c>
      <c r="G18" t="s">
        <v>222</v>
      </c>
      <c r="J18" s="77">
        <v>0</v>
      </c>
      <c r="K18" t="s">
        <v>222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268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J20" s="77">
        <v>0</v>
      </c>
      <c r="K20" t="s">
        <v>222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227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266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J23" s="77">
        <v>0</v>
      </c>
      <c r="K23" t="s">
        <v>222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267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J25" s="77">
        <v>0</v>
      </c>
      <c r="K25" t="s">
        <v>222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229</v>
      </c>
      <c r="C26" s="16"/>
      <c r="D26" s="16"/>
      <c r="E26" s="16"/>
    </row>
    <row r="27" spans="2:19">
      <c r="B27" t="s">
        <v>260</v>
      </c>
      <c r="C27" s="16"/>
      <c r="D27" s="16"/>
      <c r="E27" s="16"/>
    </row>
    <row r="28" spans="2:19">
      <c r="B28" t="s">
        <v>261</v>
      </c>
      <c r="C28" s="16"/>
      <c r="D28" s="16"/>
      <c r="E28" s="16"/>
    </row>
    <row r="29" spans="2:19">
      <c r="B29" t="s">
        <v>262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205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222</v>
      </c>
      <c r="C13" t="s">
        <v>222</v>
      </c>
      <c r="D13" s="16"/>
      <c r="E13" s="16"/>
      <c r="F13" t="s">
        <v>222</v>
      </c>
      <c r="G13" t="s">
        <v>222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227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266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267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222</v>
      </c>
      <c r="C18" t="s">
        <v>222</v>
      </c>
      <c r="D18" s="16"/>
      <c r="E18" s="16"/>
      <c r="F18" t="s">
        <v>222</v>
      </c>
      <c r="G18" t="s">
        <v>222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229</v>
      </c>
      <c r="C19" s="16"/>
      <c r="D19" s="16"/>
      <c r="E19" s="16"/>
    </row>
    <row r="20" spans="2:13">
      <c r="B20" t="s">
        <v>260</v>
      </c>
      <c r="C20" s="16"/>
      <c r="D20" s="16"/>
      <c r="E20" s="16"/>
    </row>
    <row r="21" spans="2:13">
      <c r="B21" t="s">
        <v>261</v>
      </c>
      <c r="C21" s="16"/>
      <c r="D21" s="16"/>
      <c r="E21" s="16"/>
    </row>
    <row r="22" spans="2:13">
      <c r="B22" t="s">
        <v>262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205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605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222</v>
      </c>
      <c r="C14" t="s">
        <v>222</v>
      </c>
      <c r="D14" t="s">
        <v>222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606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222</v>
      </c>
      <c r="C16" t="s">
        <v>222</v>
      </c>
      <c r="D16" t="s">
        <v>222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607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222</v>
      </c>
      <c r="C18" t="s">
        <v>222</v>
      </c>
      <c r="D18" t="s">
        <v>222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608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222</v>
      </c>
      <c r="C20" t="s">
        <v>222</v>
      </c>
      <c r="D20" t="s">
        <v>222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227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609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222</v>
      </c>
      <c r="C23" t="s">
        <v>222</v>
      </c>
      <c r="D23" t="s">
        <v>222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610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222</v>
      </c>
      <c r="C25" t="s">
        <v>222</v>
      </c>
      <c r="D25" t="s">
        <v>222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611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222</v>
      </c>
      <c r="C27" t="s">
        <v>222</v>
      </c>
      <c r="D27" t="s">
        <v>222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612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222</v>
      </c>
      <c r="C29" t="s">
        <v>222</v>
      </c>
      <c r="D29" t="s">
        <v>222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229</v>
      </c>
      <c r="C30" s="16"/>
    </row>
    <row r="31" spans="2:11">
      <c r="B31" t="s">
        <v>260</v>
      </c>
      <c r="C31" s="16"/>
    </row>
    <row r="32" spans="2:11">
      <c r="B32" t="s">
        <v>261</v>
      </c>
      <c r="C32" s="16"/>
    </row>
    <row r="33" spans="2:3">
      <c r="B33" t="s">
        <v>262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613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222</v>
      </c>
      <c r="C13" t="s">
        <v>222</v>
      </c>
      <c r="D13" t="s">
        <v>222</v>
      </c>
      <c r="E13" t="s">
        <v>222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557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222</v>
      </c>
      <c r="C15" t="s">
        <v>222</v>
      </c>
      <c r="D15" t="s">
        <v>222</v>
      </c>
      <c r="E15" t="s">
        <v>222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229</v>
      </c>
      <c r="C16" s="16"/>
      <c r="D16" s="16"/>
    </row>
    <row r="17" spans="2:4">
      <c r="B17" t="s">
        <v>260</v>
      </c>
      <c r="C17" s="16"/>
      <c r="D17" s="16"/>
    </row>
    <row r="18" spans="2:4">
      <c r="B18" t="s">
        <v>261</v>
      </c>
      <c r="C18" s="16"/>
      <c r="D18" s="16"/>
    </row>
    <row r="19" spans="2:4">
      <c r="B19" t="s">
        <v>262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558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222</v>
      </c>
      <c r="C14" t="s">
        <v>222</v>
      </c>
      <c r="D14" t="s">
        <v>222</v>
      </c>
      <c r="E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559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222</v>
      </c>
      <c r="C16" t="s">
        <v>222</v>
      </c>
      <c r="D16" t="s">
        <v>222</v>
      </c>
      <c r="E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614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222</v>
      </c>
      <c r="C18" t="s">
        <v>222</v>
      </c>
      <c r="D18" t="s">
        <v>222</v>
      </c>
      <c r="E18" t="s">
        <v>222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560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t="s">
        <v>222</v>
      </c>
      <c r="E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268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222</v>
      </c>
      <c r="C22" t="s">
        <v>222</v>
      </c>
      <c r="D22" t="s">
        <v>222</v>
      </c>
      <c r="E22" t="s">
        <v>222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558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222</v>
      </c>
      <c r="C25" t="s">
        <v>222</v>
      </c>
      <c r="D25" t="s">
        <v>222</v>
      </c>
      <c r="E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573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222</v>
      </c>
      <c r="C27" t="s">
        <v>222</v>
      </c>
      <c r="D27" t="s">
        <v>222</v>
      </c>
      <c r="E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560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222</v>
      </c>
      <c r="C29" t="s">
        <v>222</v>
      </c>
      <c r="D29" t="s">
        <v>222</v>
      </c>
      <c r="E29" t="s">
        <v>222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574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222</v>
      </c>
      <c r="C31" t="s">
        <v>222</v>
      </c>
      <c r="D31" t="s">
        <v>222</v>
      </c>
      <c r="E31" t="s">
        <v>222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268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222</v>
      </c>
      <c r="C33" t="s">
        <v>222</v>
      </c>
      <c r="D33" t="s">
        <v>222</v>
      </c>
      <c r="E33" t="s">
        <v>222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229</v>
      </c>
      <c r="C34" s="16"/>
      <c r="D34" s="16"/>
    </row>
    <row r="35" spans="2:12">
      <c r="B35" t="s">
        <v>260</v>
      </c>
      <c r="C35" s="16"/>
      <c r="D35" s="16"/>
    </row>
    <row r="36" spans="2:12">
      <c r="B36" t="s">
        <v>261</v>
      </c>
      <c r="C36" s="16"/>
      <c r="D36" s="16"/>
    </row>
    <row r="37" spans="2:12">
      <c r="B37" t="s">
        <v>262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2360000</v>
      </c>
      <c r="H11" s="7"/>
      <c r="I11" s="75">
        <v>441.63472283524999</v>
      </c>
      <c r="J11" s="76">
        <v>1</v>
      </c>
      <c r="K11" s="76">
        <v>8.0000000000000004E-4</v>
      </c>
      <c r="AW11" s="16"/>
    </row>
    <row r="12" spans="2:49">
      <c r="B12" s="79" t="s">
        <v>205</v>
      </c>
      <c r="C12" s="16"/>
      <c r="D12" s="16"/>
      <c r="G12" s="81">
        <v>2360000</v>
      </c>
      <c r="I12" s="81">
        <v>441.63472283524999</v>
      </c>
      <c r="J12" s="80">
        <v>1</v>
      </c>
      <c r="K12" s="80">
        <v>8.0000000000000004E-4</v>
      </c>
    </row>
    <row r="13" spans="2:49">
      <c r="B13" s="79" t="s">
        <v>558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222</v>
      </c>
      <c r="C14" t="s">
        <v>222</v>
      </c>
      <c r="D14" t="s">
        <v>222</v>
      </c>
      <c r="E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559</v>
      </c>
      <c r="C15" s="16"/>
      <c r="D15" s="16"/>
      <c r="G15" s="81">
        <v>750000</v>
      </c>
      <c r="I15" s="81">
        <v>120.822125696632</v>
      </c>
      <c r="J15" s="80">
        <v>0.27360000000000001</v>
      </c>
      <c r="K15" s="80">
        <v>2.0000000000000001E-4</v>
      </c>
    </row>
    <row r="16" spans="2:49">
      <c r="B16" t="s">
        <v>615</v>
      </c>
      <c r="C16" t="s">
        <v>616</v>
      </c>
      <c r="D16" t="s">
        <v>123</v>
      </c>
      <c r="E16" t="s">
        <v>110</v>
      </c>
      <c r="F16" t="s">
        <v>617</v>
      </c>
      <c r="G16" s="77">
        <v>-3250000</v>
      </c>
      <c r="H16" s="77">
        <v>7.5864585993684921</v>
      </c>
      <c r="I16" s="77">
        <v>-246.55990447947599</v>
      </c>
      <c r="J16" s="78">
        <v>-0.55830000000000002</v>
      </c>
      <c r="K16" s="78">
        <v>-5.0000000000000001E-4</v>
      </c>
    </row>
    <row r="17" spans="2:11">
      <c r="B17" t="s">
        <v>618</v>
      </c>
      <c r="C17" t="s">
        <v>619</v>
      </c>
      <c r="D17" t="s">
        <v>123</v>
      </c>
      <c r="E17" t="s">
        <v>106</v>
      </c>
      <c r="F17" t="s">
        <v>620</v>
      </c>
      <c r="G17" s="77">
        <v>4000000</v>
      </c>
      <c r="H17" s="77">
        <v>9.1845507544027001</v>
      </c>
      <c r="I17" s="77">
        <v>367.382030176108</v>
      </c>
      <c r="J17" s="78">
        <v>0.83189999999999997</v>
      </c>
      <c r="K17" s="78">
        <v>6.9999999999999999E-4</v>
      </c>
    </row>
    <row r="18" spans="2:11">
      <c r="B18" s="79" t="s">
        <v>614</v>
      </c>
      <c r="C18" s="16"/>
      <c r="D18" s="16"/>
      <c r="G18" s="81">
        <v>1610000</v>
      </c>
      <c r="I18" s="81">
        <v>320.812597138618</v>
      </c>
      <c r="J18" s="80">
        <v>0.72640000000000005</v>
      </c>
      <c r="K18" s="80">
        <v>5.9999999999999995E-4</v>
      </c>
    </row>
    <row r="19" spans="2:11">
      <c r="B19" t="s">
        <v>621</v>
      </c>
      <c r="C19" t="s">
        <v>622</v>
      </c>
      <c r="D19" t="s">
        <v>123</v>
      </c>
      <c r="E19" t="s">
        <v>110</v>
      </c>
      <c r="F19" t="s">
        <v>623</v>
      </c>
      <c r="G19" s="77">
        <v>1610000</v>
      </c>
      <c r="H19" s="77">
        <v>19.92624826947938</v>
      </c>
      <c r="I19" s="77">
        <v>320.812597138618</v>
      </c>
      <c r="J19" s="78">
        <v>0.72640000000000005</v>
      </c>
      <c r="K19" s="78">
        <v>5.9999999999999995E-4</v>
      </c>
    </row>
    <row r="20" spans="2:11">
      <c r="B20" s="79" t="s">
        <v>560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222</v>
      </c>
      <c r="C21" t="s">
        <v>222</v>
      </c>
      <c r="D21" t="s">
        <v>222</v>
      </c>
      <c r="E21" t="s">
        <v>222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268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222</v>
      </c>
      <c r="C23" t="s">
        <v>222</v>
      </c>
      <c r="D23" t="s">
        <v>222</v>
      </c>
      <c r="E23" t="s">
        <v>222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227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s="79" t="s">
        <v>558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222</v>
      </c>
      <c r="C26" t="s">
        <v>222</v>
      </c>
      <c r="D26" t="s">
        <v>222</v>
      </c>
      <c r="E26" t="s">
        <v>222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573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222</v>
      </c>
      <c r="C28" t="s">
        <v>222</v>
      </c>
      <c r="D28" t="s">
        <v>222</v>
      </c>
      <c r="E28" t="s">
        <v>222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560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222</v>
      </c>
      <c r="C30" t="s">
        <v>222</v>
      </c>
      <c r="D30" t="s">
        <v>222</v>
      </c>
      <c r="E30" t="s">
        <v>222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268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222</v>
      </c>
      <c r="C32" t="s">
        <v>222</v>
      </c>
      <c r="D32" t="s">
        <v>222</v>
      </c>
      <c r="E32" t="s">
        <v>222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4">
      <c r="B33" t="s">
        <v>229</v>
      </c>
      <c r="C33" s="16"/>
      <c r="D33" s="16"/>
    </row>
    <row r="34" spans="2:4">
      <c r="B34" t="s">
        <v>260</v>
      </c>
      <c r="C34" s="16"/>
      <c r="D34" s="16"/>
    </row>
    <row r="35" spans="2:4">
      <c r="B35" t="s">
        <v>261</v>
      </c>
      <c r="C35" s="16"/>
      <c r="D35" s="16"/>
    </row>
    <row r="36" spans="2:4">
      <c r="B36" t="s">
        <v>262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205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589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222</v>
      </c>
      <c r="C14" t="s">
        <v>222</v>
      </c>
      <c r="D14" s="16"/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590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222</v>
      </c>
      <c r="C16" t="s">
        <v>222</v>
      </c>
      <c r="D16" s="16"/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591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592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222</v>
      </c>
      <c r="C19" t="s">
        <v>222</v>
      </c>
      <c r="D19" s="16"/>
      <c r="E19" t="s">
        <v>222</v>
      </c>
      <c r="H19" s="77">
        <v>0</v>
      </c>
      <c r="I19" t="s">
        <v>222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593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222</v>
      </c>
      <c r="C21" t="s">
        <v>222</v>
      </c>
      <c r="D21" s="16"/>
      <c r="E21" t="s">
        <v>222</v>
      </c>
      <c r="H21" s="77">
        <v>0</v>
      </c>
      <c r="I21" t="s">
        <v>222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594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222</v>
      </c>
      <c r="C23" t="s">
        <v>222</v>
      </c>
      <c r="D23" s="16"/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595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222</v>
      </c>
      <c r="C25" t="s">
        <v>222</v>
      </c>
      <c r="D25" s="16"/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589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222</v>
      </c>
      <c r="C28" t="s">
        <v>222</v>
      </c>
      <c r="D28" s="16"/>
      <c r="E28" t="s">
        <v>222</v>
      </c>
      <c r="H28" s="77">
        <v>0</v>
      </c>
      <c r="I28" t="s">
        <v>222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590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222</v>
      </c>
      <c r="C30" t="s">
        <v>222</v>
      </c>
      <c r="D30" s="16"/>
      <c r="E30" t="s">
        <v>222</v>
      </c>
      <c r="H30" s="77">
        <v>0</v>
      </c>
      <c r="I30" t="s">
        <v>222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591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592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222</v>
      </c>
      <c r="C33" t="s">
        <v>222</v>
      </c>
      <c r="D33" s="16"/>
      <c r="E33" t="s">
        <v>222</v>
      </c>
      <c r="H33" s="77">
        <v>0</v>
      </c>
      <c r="I33" t="s">
        <v>222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593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222</v>
      </c>
      <c r="C35" t="s">
        <v>222</v>
      </c>
      <c r="D35" s="16"/>
      <c r="E35" t="s">
        <v>222</v>
      </c>
      <c r="H35" s="77">
        <v>0</v>
      </c>
      <c r="I35" t="s">
        <v>222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594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222</v>
      </c>
      <c r="C37" t="s">
        <v>222</v>
      </c>
      <c r="D37" s="16"/>
      <c r="E37" t="s">
        <v>222</v>
      </c>
      <c r="H37" s="77">
        <v>0</v>
      </c>
      <c r="I37" t="s">
        <v>222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595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222</v>
      </c>
      <c r="C39" t="s">
        <v>222</v>
      </c>
      <c r="D39" s="16"/>
      <c r="E39" t="s">
        <v>222</v>
      </c>
      <c r="H39" s="77">
        <v>0</v>
      </c>
      <c r="I39" t="s">
        <v>222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229</v>
      </c>
      <c r="D40" s="16"/>
    </row>
    <row r="41" spans="2:17">
      <c r="B41" t="s">
        <v>260</v>
      </c>
      <c r="D41" s="16"/>
    </row>
    <row r="42" spans="2:17">
      <c r="B42" t="s">
        <v>261</v>
      </c>
      <c r="D42" s="16"/>
    </row>
    <row r="43" spans="2:17">
      <c r="B43" t="s">
        <v>262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205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624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222</v>
      </c>
      <c r="D14" t="s">
        <v>222</v>
      </c>
      <c r="F14" t="s">
        <v>222</v>
      </c>
      <c r="I14" s="77">
        <v>0</v>
      </c>
      <c r="J14" t="s">
        <v>222</v>
      </c>
      <c r="K14" t="s">
        <v>222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625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222</v>
      </c>
      <c r="D16" t="s">
        <v>222</v>
      </c>
      <c r="F16" t="s">
        <v>222</v>
      </c>
      <c r="I16" s="77">
        <v>0</v>
      </c>
      <c r="J16" t="s">
        <v>222</v>
      </c>
      <c r="K16" t="s">
        <v>222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626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222</v>
      </c>
      <c r="D18" t="s">
        <v>222</v>
      </c>
      <c r="F18" t="s">
        <v>222</v>
      </c>
      <c r="I18" s="77">
        <v>0</v>
      </c>
      <c r="J18" t="s">
        <v>222</v>
      </c>
      <c r="K18" t="s">
        <v>222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627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222</v>
      </c>
      <c r="D20" t="s">
        <v>222</v>
      </c>
      <c r="F20" t="s">
        <v>222</v>
      </c>
      <c r="I20" s="77">
        <v>0</v>
      </c>
      <c r="J20" t="s">
        <v>222</v>
      </c>
      <c r="K20" t="s">
        <v>222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628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222</v>
      </c>
      <c r="D22" t="s">
        <v>222</v>
      </c>
      <c r="F22" t="s">
        <v>222</v>
      </c>
      <c r="I22" s="77">
        <v>0</v>
      </c>
      <c r="J22" t="s">
        <v>222</v>
      </c>
      <c r="K22" t="s">
        <v>222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629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630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222</v>
      </c>
      <c r="D25" t="s">
        <v>222</v>
      </c>
      <c r="F25" t="s">
        <v>222</v>
      </c>
      <c r="I25" s="77">
        <v>0</v>
      </c>
      <c r="J25" t="s">
        <v>222</v>
      </c>
      <c r="K25" t="s">
        <v>222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631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222</v>
      </c>
      <c r="D27" t="s">
        <v>222</v>
      </c>
      <c r="F27" t="s">
        <v>222</v>
      </c>
      <c r="I27" s="77">
        <v>0</v>
      </c>
      <c r="J27" t="s">
        <v>222</v>
      </c>
      <c r="K27" t="s">
        <v>222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632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222</v>
      </c>
      <c r="D29" t="s">
        <v>222</v>
      </c>
      <c r="F29" t="s">
        <v>222</v>
      </c>
      <c r="I29" s="77">
        <v>0</v>
      </c>
      <c r="J29" t="s">
        <v>222</v>
      </c>
      <c r="K29" t="s">
        <v>222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633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222</v>
      </c>
      <c r="D31" t="s">
        <v>222</v>
      </c>
      <c r="F31" t="s">
        <v>222</v>
      </c>
      <c r="I31" s="77">
        <v>0</v>
      </c>
      <c r="J31" t="s">
        <v>222</v>
      </c>
      <c r="K31" t="s">
        <v>222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227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634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222</v>
      </c>
      <c r="D34" t="s">
        <v>222</v>
      </c>
      <c r="F34" t="s">
        <v>222</v>
      </c>
      <c r="I34" s="77">
        <v>0</v>
      </c>
      <c r="J34" t="s">
        <v>222</v>
      </c>
      <c r="K34" t="s">
        <v>222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626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222</v>
      </c>
      <c r="D36" t="s">
        <v>222</v>
      </c>
      <c r="F36" t="s">
        <v>222</v>
      </c>
      <c r="I36" s="77">
        <v>0</v>
      </c>
      <c r="J36" t="s">
        <v>222</v>
      </c>
      <c r="K36" t="s">
        <v>222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627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222</v>
      </c>
      <c r="D38" t="s">
        <v>222</v>
      </c>
      <c r="F38" t="s">
        <v>222</v>
      </c>
      <c r="I38" s="77">
        <v>0</v>
      </c>
      <c r="J38" t="s">
        <v>222</v>
      </c>
      <c r="K38" t="s">
        <v>222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633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222</v>
      </c>
      <c r="D40" t="s">
        <v>222</v>
      </c>
      <c r="F40" t="s">
        <v>222</v>
      </c>
      <c r="I40" s="77">
        <v>0</v>
      </c>
      <c r="J40" t="s">
        <v>222</v>
      </c>
      <c r="K40" t="s">
        <v>222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229</v>
      </c>
    </row>
    <row r="42" spans="2:18">
      <c r="B42" t="s">
        <v>260</v>
      </c>
    </row>
    <row r="43" spans="2:18">
      <c r="B43" t="s">
        <v>261</v>
      </c>
    </row>
    <row r="44" spans="2:18">
      <c r="B44" t="s">
        <v>262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601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222</v>
      </c>
      <c r="C14" t="s">
        <v>222</v>
      </c>
      <c r="E14" t="s">
        <v>222</v>
      </c>
      <c r="G14" s="77">
        <v>0</v>
      </c>
      <c r="H14" t="s">
        <v>222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602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222</v>
      </c>
      <c r="C16" t="s">
        <v>222</v>
      </c>
      <c r="E16" t="s">
        <v>222</v>
      </c>
      <c r="G16" s="77">
        <v>0</v>
      </c>
      <c r="H16" t="s">
        <v>222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635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222</v>
      </c>
      <c r="C18" t="s">
        <v>222</v>
      </c>
      <c r="E18" t="s">
        <v>222</v>
      </c>
      <c r="G18" s="77">
        <v>0</v>
      </c>
      <c r="H18" t="s">
        <v>222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636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222</v>
      </c>
      <c r="C20" t="s">
        <v>222</v>
      </c>
      <c r="E20" t="s">
        <v>222</v>
      </c>
      <c r="G20" s="77">
        <v>0</v>
      </c>
      <c r="H20" t="s">
        <v>222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268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222</v>
      </c>
      <c r="C22" t="s">
        <v>222</v>
      </c>
      <c r="E22" t="s">
        <v>222</v>
      </c>
      <c r="G22" s="77">
        <v>0</v>
      </c>
      <c r="H22" t="s">
        <v>222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222</v>
      </c>
      <c r="C24" t="s">
        <v>222</v>
      </c>
      <c r="E24" t="s">
        <v>222</v>
      </c>
      <c r="G24" s="77">
        <v>0</v>
      </c>
      <c r="H24" t="s">
        <v>222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229</v>
      </c>
    </row>
    <row r="26" spans="2:15">
      <c r="B26" t="s">
        <v>260</v>
      </c>
    </row>
    <row r="27" spans="2:15">
      <c r="B27" t="s">
        <v>261</v>
      </c>
    </row>
    <row r="28" spans="2:15">
      <c r="B28" t="s">
        <v>262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205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637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222</v>
      </c>
      <c r="E14" s="78">
        <v>0</v>
      </c>
      <c r="F14" t="s">
        <v>222</v>
      </c>
      <c r="G14" s="77">
        <v>0</v>
      </c>
      <c r="H14" s="78">
        <v>0</v>
      </c>
      <c r="I14" s="78">
        <v>0</v>
      </c>
    </row>
    <row r="15" spans="2:55">
      <c r="B15" s="79" t="s">
        <v>638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222</v>
      </c>
      <c r="E16" s="78">
        <v>0</v>
      </c>
      <c r="F16" t="s">
        <v>222</v>
      </c>
      <c r="G16" s="77">
        <v>0</v>
      </c>
      <c r="H16" s="78">
        <v>0</v>
      </c>
      <c r="I16" s="78">
        <v>0</v>
      </c>
    </row>
    <row r="17" spans="2:9">
      <c r="B17" s="79" t="s">
        <v>227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637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222</v>
      </c>
      <c r="E19" s="78">
        <v>0</v>
      </c>
      <c r="F19" t="s">
        <v>222</v>
      </c>
      <c r="G19" s="77">
        <v>0</v>
      </c>
      <c r="H19" s="78">
        <v>0</v>
      </c>
      <c r="I19" s="78">
        <v>0</v>
      </c>
    </row>
    <row r="20" spans="2:9">
      <c r="B20" s="79" t="s">
        <v>638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222</v>
      </c>
      <c r="E21" s="78">
        <v>0</v>
      </c>
      <c r="F21" t="s">
        <v>222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222</v>
      </c>
      <c r="D13" t="s">
        <v>222</v>
      </c>
      <c r="E13" s="19"/>
      <c r="F13" s="78">
        <v>0</v>
      </c>
      <c r="G13" t="s">
        <v>222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222</v>
      </c>
      <c r="D15" t="s">
        <v>222</v>
      </c>
      <c r="E15" s="19"/>
      <c r="F15" s="78">
        <v>0</v>
      </c>
      <c r="G15" t="s">
        <v>222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20168.297792808</v>
      </c>
      <c r="J11" s="76">
        <v>1</v>
      </c>
      <c r="K11" s="76">
        <v>3.85E-2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222</v>
      </c>
      <c r="C13" t="s">
        <v>222</v>
      </c>
      <c r="D13" t="s">
        <v>222</v>
      </c>
      <c r="E13" s="19"/>
      <c r="F13" s="78">
        <v>0</v>
      </c>
      <c r="G13" t="s">
        <v>222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227</v>
      </c>
      <c r="D14" s="19"/>
      <c r="E14" s="19"/>
      <c r="F14" s="19"/>
      <c r="G14" s="19"/>
      <c r="H14" s="80">
        <v>0</v>
      </c>
      <c r="I14" s="81">
        <v>20168.297792808</v>
      </c>
      <c r="J14" s="80">
        <v>1</v>
      </c>
      <c r="K14" s="80">
        <v>3.85E-2</v>
      </c>
    </row>
    <row r="15" spans="2:60">
      <c r="B15" t="s">
        <v>639</v>
      </c>
      <c r="C15" t="s">
        <v>640</v>
      </c>
      <c r="D15" t="s">
        <v>222</v>
      </c>
      <c r="E15" t="s">
        <v>525</v>
      </c>
      <c r="F15" s="78">
        <v>0</v>
      </c>
      <c r="G15" t="s">
        <v>204</v>
      </c>
      <c r="H15" s="78">
        <v>0</v>
      </c>
      <c r="I15" s="77">
        <v>-7.7295072000000006E-2</v>
      </c>
      <c r="J15" s="78">
        <v>0</v>
      </c>
      <c r="K15" s="78">
        <v>0</v>
      </c>
    </row>
    <row r="16" spans="2:60">
      <c r="B16" t="s">
        <v>641</v>
      </c>
      <c r="C16" t="s">
        <v>642</v>
      </c>
      <c r="D16" t="s">
        <v>222</v>
      </c>
      <c r="E16" t="s">
        <v>525</v>
      </c>
      <c r="F16" s="78">
        <v>0</v>
      </c>
      <c r="G16" t="s">
        <v>203</v>
      </c>
      <c r="H16" s="78">
        <v>0</v>
      </c>
      <c r="I16" s="77">
        <v>-0.10073259</v>
      </c>
      <c r="J16" s="78">
        <v>0</v>
      </c>
      <c r="K16" s="78">
        <v>0</v>
      </c>
    </row>
    <row r="17" spans="2:11">
      <c r="B17" t="s">
        <v>643</v>
      </c>
      <c r="C17" t="s">
        <v>644</v>
      </c>
      <c r="D17" t="s">
        <v>222</v>
      </c>
      <c r="E17" t="s">
        <v>525</v>
      </c>
      <c r="F17" s="78">
        <v>0</v>
      </c>
      <c r="G17" t="s">
        <v>110</v>
      </c>
      <c r="H17" s="78">
        <v>0</v>
      </c>
      <c r="I17" s="77">
        <v>3.2528001600000001</v>
      </c>
      <c r="J17" s="78">
        <v>2.0000000000000001E-4</v>
      </c>
      <c r="K17" s="78">
        <v>0</v>
      </c>
    </row>
    <row r="18" spans="2:11">
      <c r="B18" t="s">
        <v>645</v>
      </c>
      <c r="C18" t="s">
        <v>646</v>
      </c>
      <c r="D18" t="s">
        <v>222</v>
      </c>
      <c r="E18" t="s">
        <v>525</v>
      </c>
      <c r="F18" s="78">
        <v>0</v>
      </c>
      <c r="G18" t="s">
        <v>106</v>
      </c>
      <c r="H18" s="78">
        <v>0</v>
      </c>
      <c r="I18" s="77">
        <v>20165.223020310001</v>
      </c>
      <c r="J18" s="78">
        <v>0.99980000000000002</v>
      </c>
      <c r="K18" s="78">
        <v>3.85E-2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205</v>
      </c>
      <c r="C12" s="81">
        <v>0</v>
      </c>
    </row>
    <row r="13" spans="2:17">
      <c r="B13" t="s">
        <v>222</v>
      </c>
      <c r="C13" s="77">
        <v>0</v>
      </c>
    </row>
    <row r="14" spans="2:17">
      <c r="B14" s="79" t="s">
        <v>227</v>
      </c>
      <c r="C14" s="81">
        <v>0</v>
      </c>
    </row>
    <row r="15" spans="2:17">
      <c r="B15" t="s">
        <v>222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264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222</v>
      </c>
      <c r="C14" t="s">
        <v>222</v>
      </c>
      <c r="D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222</v>
      </c>
      <c r="C16" t="s">
        <v>222</v>
      </c>
      <c r="D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E18" t="s">
        <v>222</v>
      </c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268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E20" t="s">
        <v>222</v>
      </c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260</v>
      </c>
      <c r="D27" s="16"/>
    </row>
    <row r="28" spans="2:16">
      <c r="B28" t="s">
        <v>262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601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222</v>
      </c>
      <c r="C14" t="s">
        <v>222</v>
      </c>
      <c r="D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602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222</v>
      </c>
      <c r="C16" t="s">
        <v>222</v>
      </c>
      <c r="D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E18" t="s">
        <v>222</v>
      </c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268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E20" t="s">
        <v>222</v>
      </c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260</v>
      </c>
      <c r="D27" s="16"/>
    </row>
    <row r="28" spans="2:16">
      <c r="B28" t="s">
        <v>262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601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222</v>
      </c>
      <c r="C14" t="s">
        <v>222</v>
      </c>
      <c r="D14" t="s">
        <v>222</v>
      </c>
      <c r="E14" t="s">
        <v>222</v>
      </c>
      <c r="F14" s="15"/>
      <c r="G14" s="15"/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602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222</v>
      </c>
      <c r="C16" t="s">
        <v>222</v>
      </c>
      <c r="D16" t="s">
        <v>222</v>
      </c>
      <c r="E16" t="s">
        <v>222</v>
      </c>
      <c r="F16" s="15"/>
      <c r="G16" s="15"/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265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222</v>
      </c>
      <c r="C18" t="s">
        <v>222</v>
      </c>
      <c r="D18" t="s">
        <v>222</v>
      </c>
      <c r="E18" t="s">
        <v>222</v>
      </c>
      <c r="F18" s="15"/>
      <c r="G18" s="15"/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268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222</v>
      </c>
      <c r="C20" t="s">
        <v>222</v>
      </c>
      <c r="D20" t="s">
        <v>222</v>
      </c>
      <c r="E20" t="s">
        <v>222</v>
      </c>
      <c r="F20" s="15"/>
      <c r="G20" s="15"/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266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267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229</v>
      </c>
      <c r="D26" s="16"/>
    </row>
    <row r="27" spans="2:23">
      <c r="B27" t="s">
        <v>260</v>
      </c>
      <c r="D27" s="16"/>
    </row>
    <row r="28" spans="2:23">
      <c r="B28" t="s">
        <v>261</v>
      </c>
      <c r="D28" s="16"/>
    </row>
    <row r="29" spans="2:23">
      <c r="B29" t="s">
        <v>262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23F5E5D-8EA4-4CAC-8981-A6ECEC01194E}"/>
</file>

<file path=customXml/itemProps2.xml><?xml version="1.0" encoding="utf-8"?>
<ds:datastoreItem xmlns:ds="http://schemas.openxmlformats.org/officeDocument/2006/customXml" ds:itemID="{07A9C8E2-33A8-47C5-B7EA-B182767BAC74}"/>
</file>

<file path=customXml/itemProps3.xml><?xml version="1.0" encoding="utf-8"?>
<ds:datastoreItem xmlns:ds="http://schemas.openxmlformats.org/officeDocument/2006/customXml" ds:itemID="{9EF5F333-E8E9-489D-90DA-4A5905554E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2023-01-23T08:56:41Z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