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1" i="6" l="1"/>
  <c r="I12" i="6"/>
  <c r="I13" i="6"/>
  <c r="I30" i="6"/>
  <c r="O15" i="6"/>
  <c r="N15" i="6"/>
  <c r="O14" i="6"/>
  <c r="N14" i="6"/>
  <c r="J15" i="6"/>
  <c r="J14" i="6"/>
  <c r="L15" i="6"/>
  <c r="L14" i="6"/>
  <c r="O31" i="6"/>
  <c r="N31" i="6"/>
  <c r="J31" i="6"/>
  <c r="L31" i="6"/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6" i="2" s="1"/>
  <c r="C11" i="1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4" i="2"/>
  <c r="L16" i="2"/>
  <c r="L18" i="2"/>
  <c r="L20" i="2"/>
  <c r="L22" i="2"/>
  <c r="L24" i="2"/>
  <c r="L28" i="2"/>
  <c r="L30" i="2"/>
  <c r="L32" i="2"/>
  <c r="L11" i="2"/>
  <c r="L13" i="2"/>
  <c r="L17" i="2"/>
  <c r="L21" i="2"/>
  <c r="L25" i="2"/>
  <c r="L27" i="2"/>
  <c r="L33" i="2"/>
  <c r="L15" i="2"/>
  <c r="L19" i="2"/>
  <c r="L23" i="2"/>
  <c r="L29" i="2"/>
  <c r="L31" i="2"/>
</calcChain>
</file>

<file path=xl/sharedStrings.xml><?xml version="1.0" encoding="utf-8"?>
<sst xmlns="http://schemas.openxmlformats.org/spreadsheetml/2006/main" count="3107" uniqueCount="652">
  <si>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</si>
  <si>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</si>
  <si>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</si>
  <si>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</si>
  <si>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</si>
  <si>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</si>
  <si>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</si>
  <si>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</si>
  <si>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</si>
  <si>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</si>
  <si>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</si>
  <si>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</si>
  <si>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</si>
  <si>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</si>
  <si>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</si>
  <si>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</si>
  <si>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</si>
  <si>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</si>
  <si>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</si>
  <si>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</si>
  <si>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</si>
  <si>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</si>
  <si>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</si>
  <si>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</si>
  <si>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</si>
  <si>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</si>
  <si>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</si>
  <si>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</si>
  <si>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</si>
  <si>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</si>
  <si>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</si>
  <si>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</si>
  <si>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</si>
  <si>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</si>
  <si>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</si>
  <si>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</si>
  <si>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</si>
  <si>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</si>
  <si>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</si>
  <si>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</si>
  <si>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</si>
  <si>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</si>
  <si>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</si>
  <si>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</si>
  <si>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</si>
  <si>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</si>
  <si>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</si>
  <si>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</si>
  <si>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</si>
  <si>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</si>
  <si>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</si>
  <si>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</si>
  <si>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</si>
  <si>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</si>
  <si>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</si>
  <si>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</si>
  <si>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</si>
  <si>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</si>
  <si>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</si>
  <si>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</si>
  <si>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</si>
  <si>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</si>
  <si>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</si>
  <si>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</si>
  <si>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</si>
  <si>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</si>
  <si>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</si>
  <si>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</si>
  <si>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</si>
  <si>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</si>
  <si>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</si>
  <si>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</si>
  <si>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</si>
  <si>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</si>
  <si>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</si>
  <si>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</si>
  <si>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</si>
  <si>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</si>
  <si>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</si>
  <si>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</si>
  <si>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</si>
  <si>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</si>
  <si>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</si>
  <si>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</si>
  <si>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</si>
  <si>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</si>
  <si>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</si>
  <si>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</si>
  <si>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</si>
  <si>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</si>
  <si>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</si>
  <si>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</si>
  <si>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</si>
  <si>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</si>
  <si>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</si>
  <si>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</si>
  <si>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</si>
  <si>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</si>
  <si>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</si>
  <si>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</si>
  <si>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</si>
  <si>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</si>
  <si>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</si>
  <si>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</si>
  <si>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</si>
  <si>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</si>
  <si>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</si>
  <si>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</si>
  <si>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</si>
  <si>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</si>
  <si>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</si>
  <si>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</si>
  <si>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</si>
  <si>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</si>
  <si>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</si>
  <si>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</si>
  <si>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</si>
  <si>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</si>
  <si>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</si>
  <si>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</si>
  <si>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</si>
  <si>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</si>
  <si>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</si>
  <si>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</si>
  <si>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</si>
  <si>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</si>
  <si>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</si>
  <si>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</si>
  <si>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</si>
  <si>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</si>
  <si>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</si>
  <si>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</si>
  <si>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</si>
  <si>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</si>
  <si>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</si>
  <si>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</si>
  <si>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</si>
  <si>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</si>
  <si>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</si>
  <si>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</si>
  <si>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</si>
  <si>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</si>
  <si>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</si>
  <si>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</si>
  <si>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</si>
  <si>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</si>
  <si>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</si>
  <si>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</si>
  <si>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</si>
  <si>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</si>
  <si>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</si>
  <si>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</si>
  <si>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</si>
  <si>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</si>
  <si>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</si>
  <si>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</si>
  <si>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</si>
  <si>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</si>
  <si>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</si>
  <si>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</si>
  <si>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</si>
  <si>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</si>
  <si>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</si>
  <si>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</si>
  <si>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</si>
  <si>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</si>
  <si>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</si>
  <si>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</si>
  <si>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</si>
  <si>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</si>
  <si>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</si>
  <si>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</si>
  <si>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</si>
  <si>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</si>
  <si>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</si>
  <si>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</si>
  <si>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</si>
  <si>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</si>
  <si>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</si>
  <si>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</si>
  <si>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</si>
  <si>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</si>
  <si>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</si>
  <si>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</si>
  <si>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</si>
  <si>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</si>
  <si>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</si>
  <si>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</si>
  <si>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</si>
  <si>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</si>
  <si>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</si>
  <si>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</si>
  <si>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</si>
  <si>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</si>
  <si>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</si>
  <si>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</si>
  <si>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</si>
  <si>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</si>
  <si>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אלטשולר שחם מניות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</si>
  <si>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</si>
  <si>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</si>
  <si>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</si>
  <si>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</si>
  <si>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</si>
  <si>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</si>
  <si>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</si>
  <si>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</si>
  <si>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</si>
  <si>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</si>
  <si>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</si>
  <si>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</si>
  <si>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</si>
  <si>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</si>
  <si>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</si>
  <si>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</si>
  <si>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כתר דני - 78- בנק מזרחי</t>
  </si>
  <si>
    <t>78- 20-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</si>
  <si>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</si>
  <si>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</si>
  <si>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</si>
  <si>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</si>
  <si>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</si>
  <si>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</si>
  <si>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</si>
  <si>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</si>
  <si>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</si>
  <si>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</si>
  <si>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</si>
  <si>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</si>
  <si>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</si>
  <si>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</si>
  <si>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</si>
  <si>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713- בנק ישראל- מק"מ</t>
  </si>
  <si>
    <t>8230716</t>
  </si>
  <si>
    <t>RF</t>
  </si>
  <si>
    <t>27/07/22</t>
  </si>
  <si>
    <t>מ.ק.מ. 813- בנק ישראל- מק"מ</t>
  </si>
  <si>
    <t>8230815</t>
  </si>
  <si>
    <t>02/08/22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</si>
  <si>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</si>
  <si>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</si>
  <si>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</si>
  <si>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</si>
  <si>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</si>
  <si>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</si>
  <si>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</si>
  <si>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</si>
  <si>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</si>
  <si>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</si>
  <si>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</si>
  <si>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</si>
  <si>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</si>
  <si>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</si>
  <si>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</si>
  <si>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</si>
  <si>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</si>
  <si>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</si>
  <si>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</si>
  <si>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514401702</t>
  </si>
  <si>
    <t>אנרגיה</t>
  </si>
  <si>
    <t>אנרג'יקס- אנרג'יקס</t>
  </si>
  <si>
    <t>1123355</t>
  </si>
  <si>
    <t>513901371</t>
  </si>
  <si>
    <t>אנרגיה מתחדשת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</si>
  <si>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</si>
  <si>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</si>
  <si>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</si>
  <si>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</si>
  <si>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</si>
  <si>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</si>
  <si>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</si>
  <si>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</si>
  <si>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</si>
  <si>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</si>
  <si>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</si>
  <si>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</si>
  <si>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</si>
  <si>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</si>
  <si>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</si>
  <si>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</si>
  <si>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</si>
  <si>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</si>
  <si>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</si>
  <si>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</si>
  <si>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</si>
  <si>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</si>
  <si>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</si>
  <si>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</si>
  <si>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</si>
  <si>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</si>
  <si>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</si>
  <si>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</si>
  <si>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</si>
  <si>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</si>
  <si>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</si>
  <si>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</si>
  <si>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</si>
  <si>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</si>
  <si>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</si>
  <si>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</si>
  <si>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</si>
  <si>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</si>
  <si>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</si>
  <si>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</si>
  <si>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</si>
  <si>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</si>
  <si>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</si>
  <si>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</si>
  <si>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</si>
  <si>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סה"כ תל אביב 90</t>
  </si>
  <si>
    <t>520041146</t>
  </si>
  <si>
    <t>אנלייט אנרגיה- אנלייט אנרגיה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</si>
  <si>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</si>
  <si>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</si>
  <si>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</si>
  <si>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</si>
  <si>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</si>
  <si>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</si>
  <si>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</si>
  <si>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</si>
  <si>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</si>
  <si>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</si>
  <si>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</si>
  <si>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</si>
  <si>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</si>
  <si>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</si>
  <si>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</si>
  <si>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</si>
  <si>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</si>
  <si>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</si>
  <si>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</si>
  <si>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</si>
  <si>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</si>
  <si>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</si>
  <si>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</si>
  <si>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</si>
  <si>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</si>
  <si>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</si>
  <si>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</si>
  <si>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</si>
  <si>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</si>
  <si>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</si>
  <si>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</si>
  <si>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</si>
  <si>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</si>
  <si>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דלתא מותגים- דלתא מותגים</t>
  </si>
  <si>
    <t>1173699</t>
  </si>
  <si>
    <t>516250107</t>
  </si>
  <si>
    <t>רשתות שיווק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</si>
  <si>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</si>
  <si>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</si>
  <si>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</si>
  <si>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</si>
  <si>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</si>
  <si>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</si>
  <si>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</si>
  <si>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</si>
  <si>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</si>
  <si>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</si>
  <si>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</si>
  <si>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</si>
  <si>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</si>
  <si>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</si>
  <si>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</si>
  <si>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</si>
  <si>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</si>
  <si>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</si>
  <si>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</si>
  <si>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</si>
  <si>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</si>
  <si>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</si>
  <si>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</si>
  <si>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</si>
  <si>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</si>
  <si>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</si>
  <si>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</si>
  <si>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</si>
  <si>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</si>
  <si>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</si>
  <si>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</si>
  <si>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</si>
  <si>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</si>
  <si>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</si>
  <si>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</si>
  <si>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</si>
  <si>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</si>
  <si>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כלל משקאות- כלל משקאות</t>
  </si>
  <si>
    <t>1147685</t>
  </si>
  <si>
    <t>515818524</t>
  </si>
  <si>
    <t>מזון</t>
  </si>
  <si>
    <t>רב בריח- (08)רב-בריח</t>
  </si>
  <si>
    <t>1179993</t>
  </si>
  <si>
    <t>514160530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</si>
  <si>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</si>
  <si>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</si>
  <si>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</si>
  <si>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</si>
  <si>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</si>
  <si>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</si>
  <si>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</si>
  <si>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</si>
  <si>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</si>
  <si>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</si>
  <si>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</si>
  <si>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ZIM INTEGRATED- ZIM</t>
  </si>
  <si>
    <t>IL0065100930</t>
  </si>
  <si>
    <t>NYSE</t>
  </si>
  <si>
    <t>בלומברג</t>
  </si>
  <si>
    <t>INDUSTRIAL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</si>
  <si>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</si>
  <si>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</si>
  <si>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</si>
  <si>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</si>
  <si>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</si>
  <si>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</si>
  <si>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</si>
  <si>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</si>
  <si>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</si>
  <si>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</si>
  <si>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</si>
  <si>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</si>
  <si>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</si>
  <si>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</si>
  <si>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</si>
  <si>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</si>
  <si>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</si>
  <si>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</si>
  <si>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Danone</t>
  </si>
  <si>
    <t>FR0000120644</t>
  </si>
  <si>
    <t>5213</t>
  </si>
  <si>
    <t>Consumer Durables &amp; Apparel</t>
  </si>
  <si>
    <t>UNILEVER NA</t>
  </si>
  <si>
    <t>GB00B10RZP78</t>
  </si>
  <si>
    <t>5240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</si>
  <si>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</si>
  <si>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</si>
  <si>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</si>
  <si>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</si>
  <si>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</si>
  <si>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</si>
  <si>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</si>
  <si>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</si>
  <si>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</si>
  <si>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</si>
  <si>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</si>
  <si>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</si>
  <si>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</si>
  <si>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</si>
  <si>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</si>
  <si>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</si>
  <si>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</si>
  <si>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</si>
  <si>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CATERPILLAR</t>
  </si>
  <si>
    <t>US1491231015</t>
  </si>
  <si>
    <t>4923</t>
  </si>
  <si>
    <t>Other</t>
  </si>
  <si>
    <t>ELOXX PHARMACEUTICALS-ELO</t>
  </si>
  <si>
    <t>US29014R1032</t>
  </si>
  <si>
    <t>NASDAQ</t>
  </si>
  <si>
    <t>4962</t>
  </si>
  <si>
    <t>Pharma &amp; Biotechnology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</si>
  <si>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</si>
  <si>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</si>
  <si>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</si>
  <si>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</si>
  <si>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</si>
  <si>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</si>
  <si>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</si>
  <si>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</si>
  <si>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</si>
  <si>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</si>
  <si>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</si>
  <si>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</si>
  <si>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</si>
  <si>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</si>
  <si>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</si>
  <si>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</si>
  <si>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</si>
  <si>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</si>
  <si>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</t>
  </si>
  <si>
    <t>SMSN LI - SAMSUNG</t>
  </si>
  <si>
    <t>US7960508882</t>
  </si>
  <si>
    <t>FWB</t>
  </si>
  <si>
    <t>5093</t>
  </si>
  <si>
    <t>SONY CORP- SONY CORP</t>
  </si>
  <si>
    <t>US8356993076</t>
  </si>
  <si>
    <t>4942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</si>
  <si>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</si>
  <si>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</si>
  <si>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</si>
  <si>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</si>
  <si>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</si>
  <si>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סה"כ שמחקות מדדי מניות בחו"ל</t>
  </si>
  <si>
    <t>MTF סל (SP500 (4A מנוטרלת מט"ח- מגדל קרנות נאמנ</t>
  </si>
  <si>
    <t>1150572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</si>
  <si>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</si>
  <si>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</si>
  <si>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</si>
  <si>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</si>
  <si>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</si>
  <si>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MVIS US Listed semico 25 (4D) ETF קסם- קסם קרנות נאמנו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</si>
  <si>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</si>
  <si>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</si>
  <si>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</si>
  <si>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</si>
  <si>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</si>
  <si>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</si>
  <si>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</si>
  <si>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</si>
  <si>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</si>
  <si>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</si>
  <si>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</si>
  <si>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</si>
  <si>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</si>
  <si>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</si>
  <si>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</si>
  <si>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SPY - S&amp;P 500</t>
  </si>
  <si>
    <t>US78462F1030</t>
  </si>
  <si>
    <t>4640</t>
  </si>
  <si>
    <t>SMH US-VANECK VECTORS</t>
  </si>
  <si>
    <t>US92189F6768</t>
  </si>
  <si>
    <t>4816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</si>
  <si>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</si>
  <si>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</si>
  <si>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</si>
  <si>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</si>
  <si>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</si>
  <si>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</si>
  <si>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</si>
  <si>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</si>
  <si>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</si>
  <si>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</si>
  <si>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</si>
  <si>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</si>
  <si>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</si>
  <si>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</si>
  <si>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</si>
  <si>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</si>
  <si>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</si>
  <si>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</si>
  <si>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</si>
  <si>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</si>
  <si>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</si>
  <si>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</si>
  <si>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</si>
  <si>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</si>
  <si>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</si>
  <si>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</si>
  <si>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</si>
  <si>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</si>
  <si>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</si>
  <si>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</si>
  <si>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</si>
  <si>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</si>
  <si>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</si>
  <si>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</si>
  <si>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</si>
  <si>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קיסטון ריט אפ 1- קיסטון ריט</t>
  </si>
  <si>
    <t>1181734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</si>
  <si>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</si>
  <si>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</si>
  <si>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</si>
  <si>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</si>
  <si>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</si>
  <si>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</si>
  <si>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</si>
  <si>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</si>
  <si>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</si>
  <si>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</si>
  <si>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</si>
  <si>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</si>
  <si>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</si>
  <si>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</si>
  <si>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</si>
  <si>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</si>
  <si>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SOYBEAN- S X3- 14/11/23</t>
  </si>
  <si>
    <t>BBG00QSFNS92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</si>
  <si>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</si>
  <si>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</si>
  <si>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</si>
  <si>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</si>
  <si>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</si>
  <si>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</si>
  <si>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</si>
  <si>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</si>
  <si>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</si>
  <si>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</si>
  <si>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</si>
  <si>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</si>
  <si>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</si>
  <si>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</si>
  <si>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</si>
  <si>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</si>
  <si>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</si>
  <si>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</si>
  <si>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</si>
  <si>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</si>
  <si>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</si>
  <si>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</si>
  <si>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</si>
  <si>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</si>
  <si>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</si>
  <si>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</si>
  <si>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</si>
  <si>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</si>
  <si>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3.4317 09/11/22 154149</t>
  </si>
  <si>
    <t>154149</t>
  </si>
  <si>
    <t>03/08/22</t>
  </si>
  <si>
    <t>פורוורד דולר/שקל 3.2645 02/11/22 154172</t>
  </si>
  <si>
    <t>154172</t>
  </si>
  <si>
    <t>25/08/22</t>
  </si>
  <si>
    <t>פורוורד דולר/שקל 3.2696 02/11/22 154168</t>
  </si>
  <si>
    <t>154168</t>
  </si>
  <si>
    <t>23/08/22</t>
  </si>
  <si>
    <t>פורוורד דולר/שקל 3.276 19/10/2022 154156</t>
  </si>
  <si>
    <t>154156</t>
  </si>
  <si>
    <t>10/08/22</t>
  </si>
  <si>
    <t>פורוורד דולר/שקל 3.3290 19/10/22 154174</t>
  </si>
  <si>
    <t>154174</t>
  </si>
  <si>
    <t>31/08/22</t>
  </si>
  <si>
    <t>פורוורד דולר/שקל 3.397 15/11/22 154175</t>
  </si>
  <si>
    <t>154175</t>
  </si>
  <si>
    <t>06/09/22</t>
  </si>
  <si>
    <t>פורוורד דולר/שקל 3.4188 13/12/22 154188</t>
  </si>
  <si>
    <t>154188</t>
  </si>
  <si>
    <t>20/09/22</t>
  </si>
  <si>
    <t>פורוורד אירו/דולר 1.03145 26/10/2022 154139</t>
  </si>
  <si>
    <t>154139</t>
  </si>
  <si>
    <t>20/07/22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</si>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</sst>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2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94389.650729671062</v>
      </c>
      <c r="D11" s="76">
        <f>C11/$C$42</f>
        <v>0.1732455872740184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55325.5</v>
      </c>
      <c r="D13" s="78">
        <f t="shared" ref="D13:D22" si="0">C13/$C$42</f>
        <v>0.1015460769759552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217174.82574152682</v>
      </c>
      <c r="D16" s="78">
        <f t="shared" si="0"/>
        <v>0.39860916886406339</v>
      </c>
    </row>
    <row r="17" spans="1:4">
      <c r="A17" s="10" t="s">
        <v>13</v>
      </c>
      <c r="B17" s="70" t="s">
        <v>195</v>
      </c>
      <c r="C17" s="77">
        <v>134595.62132840001</v>
      </c>
      <c r="D17" s="78">
        <f t="shared" si="0"/>
        <v>0.24704082790106235</v>
      </c>
    </row>
    <row r="18" spans="1:4">
      <c r="A18" s="10" t="s">
        <v>13</v>
      </c>
      <c r="B18" s="70" t="s">
        <v>20</v>
      </c>
      <c r="C18" s="77">
        <v>39924.993750114307</v>
      </c>
      <c r="D18" s="78">
        <f t="shared" si="0"/>
        <v>7.3279527317667945E-2</v>
      </c>
    </row>
    <row r="19" spans="1:4">
      <c r="A19" s="10" t="s">
        <v>13</v>
      </c>
      <c r="B19" s="70" t="s">
        <v>21</v>
      </c>
      <c r="C19" s="77">
        <v>290.78540500000003</v>
      </c>
      <c r="D19" s="78">
        <f t="shared" si="0"/>
        <v>5.3371622704926865E-4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-17874.807120176345</v>
      </c>
      <c r="D21" s="78">
        <f t="shared" si="0"/>
        <v>-3.2807955459160411E-2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-6860.2064426067609</v>
      </c>
      <c r="D31" s="78">
        <f t="shared" si="1"/>
        <v>-1.2591428030327607E-2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27865.122447749</v>
      </c>
      <c r="D37" s="78">
        <f t="shared" si="1"/>
        <v>5.1144478929671437E-2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544831.48583967809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201</v>
      </c>
      <c r="D48">
        <v>0.46870000000000001</v>
      </c>
    </row>
    <row r="49" spans="3:4">
      <c r="C49" t="s">
        <v>110</v>
      </c>
      <c r="D49">
        <v>3.4857999999999998</v>
      </c>
    </row>
    <row r="50" spans="3:4">
      <c r="C50" t="s">
        <v>202</v>
      </c>
      <c r="D50">
        <v>0.33229999999999998</v>
      </c>
    </row>
    <row r="51" spans="3:4">
      <c r="C51" t="s">
        <v>203</v>
      </c>
      <c r="D51">
        <v>2.4549000000000001E-2</v>
      </c>
    </row>
    <row r="52" spans="3:4">
      <c r="C52" t="s">
        <v>204</v>
      </c>
      <c r="D52">
        <v>0.45140000000000002</v>
      </c>
    </row>
    <row r="53" spans="3:4">
      <c r="C53" t="s">
        <v>106</v>
      </c>
      <c r="D53">
        <v>3.5430000000000001</v>
      </c>
    </row>
    <row r="54" spans="3:4">
      <c r="C54" t="s">
        <v>113</v>
      </c>
      <c r="D54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94389.650729671062</v>
      </c>
      <c r="K11" s="76">
        <f>J11/$J$11</f>
        <v>1</v>
      </c>
      <c r="L11" s="76">
        <f>J11/'סכום נכסי הקרן'!$C$42</f>
        <v>0.1732455872740184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J13+J15+J19+J21+J23+J25+J27</f>
        <v>94389.650729671062</v>
      </c>
      <c r="K12" s="80">
        <f t="shared" ref="K12:K33" si="0">J12/$J$11</f>
        <v>1</v>
      </c>
      <c r="L12" s="80">
        <f>J12/'סכום נכסי הקרן'!$C$42</f>
        <v>0.1732455872740184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20004.606770000049</v>
      </c>
      <c r="K13" s="80">
        <f t="shared" si="0"/>
        <v>0.21193644234676323</v>
      </c>
      <c r="L13" s="80">
        <f>J13/'סכום נכסי הקרן'!$C$42</f>
        <v>3.6717053419131139E-2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f>16830.21889+3174.38788000005</f>
        <v>20004.606770000049</v>
      </c>
      <c r="K14" s="78">
        <f t="shared" si="0"/>
        <v>0.21193644234676323</v>
      </c>
      <c r="L14" s="78">
        <f>J14/'סכום נכסי הקרן'!$C$42</f>
        <v>3.6717053419131139E-2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74385.043959671006</v>
      </c>
      <c r="K15" s="80">
        <f t="shared" si="0"/>
        <v>0.78806355765323666</v>
      </c>
      <c r="L15" s="80">
        <f>J15/'סכום נכסי הקרן'!$C$42</f>
        <v>0.13652853385488722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106</v>
      </c>
      <c r="H16" s="78">
        <v>0</v>
      </c>
      <c r="I16" s="78">
        <v>0</v>
      </c>
      <c r="J16" s="77">
        <v>74322.946552740003</v>
      </c>
      <c r="K16" s="78">
        <f t="shared" si="0"/>
        <v>0.78740567401397155</v>
      </c>
      <c r="L16" s="78">
        <f>J16/'סכום נכסי הקרן'!$C$42</f>
        <v>0.13641455841744476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201</v>
      </c>
      <c r="H17" s="78">
        <v>0</v>
      </c>
      <c r="I17" s="78">
        <v>0</v>
      </c>
      <c r="J17" s="77">
        <v>12.994299731</v>
      </c>
      <c r="K17" s="78">
        <f t="shared" si="0"/>
        <v>1.3766657287688519E-4</v>
      </c>
      <c r="L17" s="78">
        <f>J17/'סכום נכסי הקרן'!$C$42</f>
        <v>2.3850126266057425E-5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200</v>
      </c>
      <c r="H18" s="78">
        <v>0</v>
      </c>
      <c r="I18" s="78">
        <v>0</v>
      </c>
      <c r="J18" s="77">
        <v>49.103107199999997</v>
      </c>
      <c r="K18" s="78">
        <f t="shared" si="0"/>
        <v>5.202170663882391E-4</v>
      </c>
      <c r="L18" s="78">
        <f>J18/'סכום נכסי הקרן'!$C$42</f>
        <v>9.0125311176397497E-5</v>
      </c>
    </row>
    <row r="19" spans="2:12">
      <c r="B19" s="79" t="s">
        <v>219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220</v>
      </c>
      <c r="C20" t="s">
        <v>220</v>
      </c>
      <c r="D20" s="16"/>
      <c r="E20" t="s">
        <v>220</v>
      </c>
      <c r="G20" t="s">
        <v>220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220</v>
      </c>
      <c r="C31" t="s">
        <v>220</v>
      </c>
      <c r="D31" s="16"/>
      <c r="E31" t="s">
        <v>220</v>
      </c>
      <c r="G31" t="s">
        <v>220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224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227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1.17</v>
      </c>
      <c r="I11" s="7"/>
      <c r="J11" s="7"/>
      <c r="K11" s="76">
        <v>2.92E-2</v>
      </c>
      <c r="L11" s="75">
        <v>55000000</v>
      </c>
      <c r="M11" s="7"/>
      <c r="N11" s="75">
        <v>0</v>
      </c>
      <c r="O11" s="75">
        <v>55325.5</v>
      </c>
      <c r="P11" s="7"/>
      <c r="Q11" s="76">
        <v>1</v>
      </c>
      <c r="R11" s="76">
        <v>0.1021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1.17</v>
      </c>
      <c r="K12" s="80">
        <v>2.92E-2</v>
      </c>
      <c r="L12" s="81">
        <v>55000000</v>
      </c>
      <c r="N12" s="81">
        <v>0</v>
      </c>
      <c r="O12" s="81">
        <v>55325.5</v>
      </c>
      <c r="Q12" s="80">
        <v>1</v>
      </c>
      <c r="R12" s="80">
        <v>0.1021</v>
      </c>
    </row>
    <row r="13" spans="2:53">
      <c r="B13" s="79" t="s">
        <v>228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229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220</v>
      </c>
      <c r="C15" t="s">
        <v>220</v>
      </c>
      <c r="D15" s="16"/>
      <c r="E15" t="s">
        <v>220</v>
      </c>
      <c r="H15" s="77">
        <v>0</v>
      </c>
      <c r="I15" t="s">
        <v>220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230</v>
      </c>
      <c r="C16" s="16"/>
      <c r="D16" s="16"/>
      <c r="H16" s="81">
        <v>1.17</v>
      </c>
      <c r="K16" s="80">
        <v>2.92E-2</v>
      </c>
      <c r="L16" s="81">
        <v>55000000</v>
      </c>
      <c r="N16" s="81">
        <v>0</v>
      </c>
      <c r="O16" s="81">
        <v>55325.5</v>
      </c>
      <c r="Q16" s="80">
        <v>1</v>
      </c>
      <c r="R16" s="80">
        <v>0.1021</v>
      </c>
    </row>
    <row r="17" spans="2:18">
      <c r="B17" s="79" t="s">
        <v>231</v>
      </c>
      <c r="C17" s="16"/>
      <c r="D17" s="16"/>
      <c r="H17" s="81">
        <v>0.79</v>
      </c>
      <c r="K17" s="80">
        <v>2.7400000000000001E-2</v>
      </c>
      <c r="L17" s="81">
        <v>25000000</v>
      </c>
      <c r="N17" s="81">
        <v>0</v>
      </c>
      <c r="O17" s="81">
        <v>24470.5</v>
      </c>
      <c r="Q17" s="80">
        <v>0.44230000000000003</v>
      </c>
      <c r="R17" s="80">
        <v>4.5199999999999997E-2</v>
      </c>
    </row>
    <row r="18" spans="2:18">
      <c r="B18" t="s">
        <v>232</v>
      </c>
      <c r="C18" t="s">
        <v>233</v>
      </c>
      <c r="D18" t="s">
        <v>100</v>
      </c>
      <c r="E18" t="s">
        <v>234</v>
      </c>
      <c r="G18" t="s">
        <v>235</v>
      </c>
      <c r="H18" s="77">
        <v>0.76</v>
      </c>
      <c r="I18" t="s">
        <v>102</v>
      </c>
      <c r="J18" s="78">
        <v>0</v>
      </c>
      <c r="K18" s="78">
        <v>2.7300000000000001E-2</v>
      </c>
      <c r="L18" s="77">
        <v>15000000</v>
      </c>
      <c r="M18" s="77">
        <v>97.97</v>
      </c>
      <c r="N18" s="77">
        <v>0</v>
      </c>
      <c r="O18" s="77">
        <v>14695.5</v>
      </c>
      <c r="P18" s="78">
        <v>1.4E-3</v>
      </c>
      <c r="Q18" s="78">
        <v>0.2656</v>
      </c>
      <c r="R18" s="78">
        <v>2.7099999999999999E-2</v>
      </c>
    </row>
    <row r="19" spans="2:18">
      <c r="B19" t="s">
        <v>236</v>
      </c>
      <c r="C19" t="s">
        <v>237</v>
      </c>
      <c r="D19" t="s">
        <v>100</v>
      </c>
      <c r="E19" t="s">
        <v>234</v>
      </c>
      <c r="G19" t="s">
        <v>238</v>
      </c>
      <c r="H19" s="77">
        <v>0.84</v>
      </c>
      <c r="I19" t="s">
        <v>102</v>
      </c>
      <c r="J19" s="78">
        <v>0</v>
      </c>
      <c r="K19" s="78">
        <v>2.75E-2</v>
      </c>
      <c r="L19" s="77">
        <v>10000000</v>
      </c>
      <c r="M19" s="77">
        <v>97.75</v>
      </c>
      <c r="N19" s="77">
        <v>0</v>
      </c>
      <c r="O19" s="77">
        <v>9775</v>
      </c>
      <c r="P19" s="78">
        <v>8.0000000000000004E-4</v>
      </c>
      <c r="Q19" s="78">
        <v>0.1767</v>
      </c>
      <c r="R19" s="78">
        <v>1.7999999999999999E-2</v>
      </c>
    </row>
    <row r="20" spans="2:18">
      <c r="B20" s="79" t="s">
        <v>239</v>
      </c>
      <c r="C20" s="16"/>
      <c r="D20" s="16"/>
      <c r="H20" s="81">
        <v>1.47</v>
      </c>
      <c r="K20" s="80">
        <v>3.0599999999999999E-2</v>
      </c>
      <c r="L20" s="81">
        <v>30000000</v>
      </c>
      <c r="N20" s="81">
        <v>0</v>
      </c>
      <c r="O20" s="81">
        <v>30855</v>
      </c>
      <c r="Q20" s="80">
        <v>0.55769999999999997</v>
      </c>
      <c r="R20" s="80">
        <v>5.7000000000000002E-2</v>
      </c>
    </row>
    <row r="21" spans="2:18">
      <c r="B21" t="s">
        <v>240</v>
      </c>
      <c r="C21" t="s">
        <v>241</v>
      </c>
      <c r="D21" t="s">
        <v>100</v>
      </c>
      <c r="E21" t="s">
        <v>234</v>
      </c>
      <c r="G21" t="s">
        <v>242</v>
      </c>
      <c r="H21" s="77">
        <v>1.47</v>
      </c>
      <c r="I21" t="s">
        <v>102</v>
      </c>
      <c r="J21" s="78">
        <v>3.7499999999999999E-2</v>
      </c>
      <c r="K21" s="78">
        <v>3.0599999999999999E-2</v>
      </c>
      <c r="L21" s="77">
        <v>30000000</v>
      </c>
      <c r="M21" s="77">
        <v>102.85</v>
      </c>
      <c r="N21" s="77">
        <v>0</v>
      </c>
      <c r="O21" s="77">
        <v>30855</v>
      </c>
      <c r="P21" s="78">
        <v>1.4E-3</v>
      </c>
      <c r="Q21" s="78">
        <v>0.55769999999999997</v>
      </c>
      <c r="R21" s="78">
        <v>5.7000000000000002E-2</v>
      </c>
    </row>
    <row r="22" spans="2:18">
      <c r="B22" s="79" t="s">
        <v>243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225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245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246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247</v>
      </c>
      <c r="C31" s="16"/>
      <c r="D31" s="16"/>
    </row>
    <row r="32" spans="2:18">
      <c r="B32" t="s">
        <v>248</v>
      </c>
      <c r="C32" s="16"/>
      <c r="D32" s="16"/>
    </row>
    <row r="33" spans="2:4">
      <c r="B33" t="s">
        <v>249</v>
      </c>
      <c r="C33" s="16"/>
      <c r="D33" s="16"/>
    </row>
    <row r="34" spans="2:4">
      <c r="B34" t="s">
        <v>250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247</v>
      </c>
      <c r="C25" s="16"/>
      <c r="D25" s="16"/>
      <c r="E25" s="16"/>
      <c r="F25" s="16"/>
      <c r="G25" s="16"/>
    </row>
    <row r="26" spans="2:21">
      <c r="B26" t="s">
        <v>248</v>
      </c>
      <c r="C26" s="16"/>
      <c r="D26" s="16"/>
      <c r="E26" s="16"/>
      <c r="F26" s="16"/>
      <c r="G26" s="16"/>
    </row>
    <row r="27" spans="2:21">
      <c r="B27" t="s">
        <v>249</v>
      </c>
      <c r="C27" s="16"/>
      <c r="D27" s="16"/>
      <c r="E27" s="16"/>
      <c r="F27" s="16"/>
      <c r="G27" s="16"/>
    </row>
    <row r="28" spans="2:21">
      <c r="B28" t="s">
        <v>250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220</v>
      </c>
      <c r="C20" t="s">
        <v>220</v>
      </c>
      <c r="D20" s="16"/>
      <c r="E20" s="16"/>
      <c r="F20" s="16"/>
      <c r="G20" t="s">
        <v>220</v>
      </c>
      <c r="H20" t="s">
        <v>220</v>
      </c>
      <c r="K20" s="77">
        <v>0</v>
      </c>
      <c r="L20" t="s">
        <v>220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220</v>
      </c>
      <c r="C25" t="s">
        <v>220</v>
      </c>
      <c r="D25" s="16"/>
      <c r="E25" s="16"/>
      <c r="F25" s="16"/>
      <c r="G25" t="s">
        <v>220</v>
      </c>
      <c r="H25" t="s">
        <v>220</v>
      </c>
      <c r="K25" s="77">
        <v>0</v>
      </c>
      <c r="L25" t="s">
        <v>220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227</v>
      </c>
      <c r="C26" s="16"/>
      <c r="D26" s="16"/>
      <c r="E26" s="16"/>
      <c r="F26" s="16"/>
    </row>
    <row r="27" spans="2:21">
      <c r="B27" t="s">
        <v>247</v>
      </c>
      <c r="C27" s="16"/>
      <c r="D27" s="16"/>
      <c r="E27" s="16"/>
      <c r="F27" s="16"/>
    </row>
    <row r="28" spans="2:21">
      <c r="B28" t="s">
        <v>248</v>
      </c>
      <c r="C28" s="16"/>
      <c r="D28" s="16"/>
      <c r="E28" s="16"/>
      <c r="F28" s="16"/>
    </row>
    <row r="29" spans="2:21">
      <c r="B29" t="s">
        <v>249</v>
      </c>
      <c r="C29" s="16"/>
      <c r="D29" s="16"/>
      <c r="E29" s="16"/>
      <c r="F29" s="16"/>
    </row>
    <row r="30" spans="2:21">
      <c r="B30" t="s">
        <v>250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workbookViewId="0">
      <selection activeCell="H15" sqref="H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I12+I62</f>
        <v>6392431.1100000003</v>
      </c>
      <c r="J11" s="7"/>
      <c r="K11" s="75">
        <v>255.05029999999999</v>
      </c>
      <c r="L11" s="75">
        <v>217174.82574152682</v>
      </c>
      <c r="M11" s="7"/>
      <c r="N11" s="76">
        <v>1</v>
      </c>
      <c r="O11" s="76">
        <v>0.40089999999999998</v>
      </c>
      <c r="BF11" s="16"/>
      <c r="BG11" s="19"/>
      <c r="BH11" s="16"/>
      <c r="BJ11" s="16"/>
    </row>
    <row r="12" spans="2:62" s="100" customFormat="1">
      <c r="B12" s="98" t="s">
        <v>205</v>
      </c>
      <c r="C12" s="99"/>
      <c r="D12" s="99"/>
      <c r="I12" s="101">
        <f>I13+I30+I48+I60</f>
        <v>6012129.1100000003</v>
      </c>
      <c r="K12" s="101">
        <v>236.45115999999999</v>
      </c>
      <c r="L12" s="101">
        <v>129546.08742868683</v>
      </c>
      <c r="N12" s="102">
        <v>0.59650000000000003</v>
      </c>
      <c r="O12" s="102">
        <v>0.2392</v>
      </c>
    </row>
    <row r="13" spans="2:62" s="100" customFormat="1">
      <c r="B13" s="98" t="s">
        <v>256</v>
      </c>
      <c r="C13" s="99"/>
      <c r="D13" s="99"/>
      <c r="I13" s="101">
        <f>SUM(I14:I29)</f>
        <v>2191152.5700000003</v>
      </c>
      <c r="K13" s="101">
        <v>0</v>
      </c>
      <c r="L13" s="101">
        <v>78605.691691986343</v>
      </c>
      <c r="N13" s="102">
        <v>0.3619</v>
      </c>
      <c r="O13" s="102">
        <v>0.14510000000000001</v>
      </c>
    </row>
    <row r="14" spans="2:62" s="100" customFormat="1">
      <c r="B14" s="103" t="s">
        <v>257</v>
      </c>
      <c r="C14" s="103">
        <v>11415710</v>
      </c>
      <c r="D14" s="103" t="s">
        <v>100</v>
      </c>
      <c r="E14" s="103" t="s">
        <v>123</v>
      </c>
      <c r="F14" s="103" t="s">
        <v>258</v>
      </c>
      <c r="G14" s="103" t="s">
        <v>259</v>
      </c>
      <c r="H14" s="103" t="s">
        <v>102</v>
      </c>
      <c r="I14" s="104">
        <v>34000</v>
      </c>
      <c r="J14" s="104">
        <f t="shared" ref="J14:J15" si="0">L14*1000/I14*100</f>
        <v>3865.3224043715882</v>
      </c>
      <c r="K14" s="104">
        <v>0</v>
      </c>
      <c r="L14" s="104">
        <f>1314209.61748634/1000</f>
        <v>1314.20961748634</v>
      </c>
      <c r="M14" s="105">
        <v>4.0000000000000002E-4</v>
      </c>
      <c r="N14" s="105">
        <f>L14/$L$11</f>
        <v>6.0513902244381775E-3</v>
      </c>
      <c r="O14" s="105">
        <f>L14/'סכום נכסי הקרן'!$C$42</f>
        <v>2.4121396278354201E-3</v>
      </c>
    </row>
    <row r="15" spans="2:62" s="100" customFormat="1">
      <c r="B15" s="103" t="s">
        <v>257</v>
      </c>
      <c r="C15" s="103">
        <v>1141571</v>
      </c>
      <c r="D15" s="103" t="s">
        <v>100</v>
      </c>
      <c r="E15" s="103" t="s">
        <v>123</v>
      </c>
      <c r="F15" s="103" t="s">
        <v>258</v>
      </c>
      <c r="G15" s="103" t="s">
        <v>259</v>
      </c>
      <c r="H15" s="103" t="s">
        <v>102</v>
      </c>
      <c r="I15" s="104">
        <v>57246.570000000007</v>
      </c>
      <c r="J15" s="104">
        <f t="shared" si="0"/>
        <v>3984.9999999999995</v>
      </c>
      <c r="K15" s="104">
        <v>0</v>
      </c>
      <c r="L15" s="104">
        <f>2281275.8145/1000</f>
        <v>2281.2758144999998</v>
      </c>
      <c r="M15" s="105">
        <v>0</v>
      </c>
      <c r="N15" s="105">
        <f>L15/$L$11</f>
        <v>1.0504328974183625E-2</v>
      </c>
      <c r="O15" s="105">
        <f>L15/'סכום נכסי הקרן'!$C$42</f>
        <v>4.1871218418740343E-3</v>
      </c>
    </row>
    <row r="16" spans="2:62" s="100" customFormat="1">
      <c r="B16" s="103" t="s">
        <v>260</v>
      </c>
      <c r="C16" s="103" t="s">
        <v>261</v>
      </c>
      <c r="D16" s="103" t="s">
        <v>100</v>
      </c>
      <c r="E16" s="103" t="s">
        <v>123</v>
      </c>
      <c r="F16" s="103" t="s">
        <v>262</v>
      </c>
      <c r="G16" s="103" t="s">
        <v>263</v>
      </c>
      <c r="H16" s="103" t="s">
        <v>102</v>
      </c>
      <c r="I16" s="104">
        <v>160000</v>
      </c>
      <c r="J16" s="104">
        <v>1398</v>
      </c>
      <c r="K16" s="104">
        <v>0</v>
      </c>
      <c r="L16" s="104">
        <v>2236.8000000000002</v>
      </c>
      <c r="M16" s="105">
        <v>2.9999999999999997E-4</v>
      </c>
      <c r="N16" s="105">
        <v>1.03E-2</v>
      </c>
      <c r="O16" s="105">
        <v>4.1000000000000003E-3</v>
      </c>
    </row>
    <row r="17" spans="2:15" s="100" customFormat="1">
      <c r="B17" s="103" t="s">
        <v>264</v>
      </c>
      <c r="C17" s="103" t="s">
        <v>265</v>
      </c>
      <c r="D17" s="103" t="s">
        <v>100</v>
      </c>
      <c r="E17" s="103" t="s">
        <v>123</v>
      </c>
      <c r="F17" s="103" t="s">
        <v>266</v>
      </c>
      <c r="G17" s="103" t="s">
        <v>267</v>
      </c>
      <c r="H17" s="103" t="s">
        <v>102</v>
      </c>
      <c r="I17" s="104">
        <v>46000</v>
      </c>
      <c r="J17" s="104">
        <v>3397</v>
      </c>
      <c r="K17" s="104">
        <v>0</v>
      </c>
      <c r="L17" s="104">
        <v>1562.62</v>
      </c>
      <c r="M17" s="105">
        <v>2.0000000000000001E-4</v>
      </c>
      <c r="N17" s="105">
        <v>7.1999999999999998E-3</v>
      </c>
      <c r="O17" s="105">
        <v>2.8999999999999998E-3</v>
      </c>
    </row>
    <row r="18" spans="2:15" s="100" customFormat="1">
      <c r="B18" s="103" t="s">
        <v>268</v>
      </c>
      <c r="C18" s="103" t="s">
        <v>269</v>
      </c>
      <c r="D18" s="103" t="s">
        <v>100</v>
      </c>
      <c r="E18" s="103" t="s">
        <v>123</v>
      </c>
      <c r="F18" s="103" t="s">
        <v>270</v>
      </c>
      <c r="G18" s="103" t="s">
        <v>271</v>
      </c>
      <c r="H18" s="103" t="s">
        <v>102</v>
      </c>
      <c r="I18" s="104">
        <v>6155</v>
      </c>
      <c r="J18" s="104">
        <v>67700</v>
      </c>
      <c r="K18" s="104">
        <v>0</v>
      </c>
      <c r="L18" s="104">
        <v>4166.9350000000004</v>
      </c>
      <c r="M18" s="105">
        <v>1E-4</v>
      </c>
      <c r="N18" s="105">
        <v>1.9199999999999998E-2</v>
      </c>
      <c r="O18" s="105">
        <v>7.7000000000000002E-3</v>
      </c>
    </row>
    <row r="19" spans="2:15" s="100" customFormat="1">
      <c r="B19" s="103" t="s">
        <v>272</v>
      </c>
      <c r="C19" s="103" t="s">
        <v>273</v>
      </c>
      <c r="D19" s="103" t="s">
        <v>100</v>
      </c>
      <c r="E19" s="103" t="s">
        <v>123</v>
      </c>
      <c r="F19" s="103" t="s">
        <v>274</v>
      </c>
      <c r="G19" s="103" t="s">
        <v>275</v>
      </c>
      <c r="H19" s="103" t="s">
        <v>102</v>
      </c>
      <c r="I19" s="104">
        <v>17600</v>
      </c>
      <c r="J19" s="104">
        <v>14500</v>
      </c>
      <c r="K19" s="104">
        <v>0</v>
      </c>
      <c r="L19" s="104">
        <v>2552</v>
      </c>
      <c r="M19" s="105">
        <v>2.0000000000000001E-4</v>
      </c>
      <c r="N19" s="105">
        <v>1.18E-2</v>
      </c>
      <c r="O19" s="105">
        <v>4.7000000000000002E-3</v>
      </c>
    </row>
    <row r="20" spans="2:15" s="100" customFormat="1">
      <c r="B20" s="103" t="s">
        <v>276</v>
      </c>
      <c r="C20" s="103" t="s">
        <v>277</v>
      </c>
      <c r="D20" s="103" t="s">
        <v>100</v>
      </c>
      <c r="E20" s="103" t="s">
        <v>123</v>
      </c>
      <c r="F20" s="103" t="s">
        <v>278</v>
      </c>
      <c r="G20" s="103" t="s">
        <v>275</v>
      </c>
      <c r="H20" s="103" t="s">
        <v>102</v>
      </c>
      <c r="I20" s="104">
        <v>318700</v>
      </c>
      <c r="J20" s="104">
        <v>1806</v>
      </c>
      <c r="K20" s="104">
        <v>0</v>
      </c>
      <c r="L20" s="104">
        <v>5755.7219999999998</v>
      </c>
      <c r="M20" s="105">
        <v>2.9999999999999997E-4</v>
      </c>
      <c r="N20" s="105">
        <v>2.6499999999999999E-2</v>
      </c>
      <c r="O20" s="105">
        <v>1.06E-2</v>
      </c>
    </row>
    <row r="21" spans="2:15" s="100" customFormat="1">
      <c r="B21" s="103" t="s">
        <v>279</v>
      </c>
      <c r="C21" s="103" t="s">
        <v>280</v>
      </c>
      <c r="D21" s="103" t="s">
        <v>100</v>
      </c>
      <c r="E21" s="103" t="s">
        <v>123</v>
      </c>
      <c r="F21" s="103" t="s">
        <v>281</v>
      </c>
      <c r="G21" s="103" t="s">
        <v>275</v>
      </c>
      <c r="H21" s="103" t="s">
        <v>102</v>
      </c>
      <c r="I21" s="104">
        <v>454180</v>
      </c>
      <c r="J21" s="104">
        <v>3062</v>
      </c>
      <c r="K21" s="104">
        <v>0</v>
      </c>
      <c r="L21" s="104">
        <v>13906.991599999999</v>
      </c>
      <c r="M21" s="105">
        <v>2.9999999999999997E-4</v>
      </c>
      <c r="N21" s="105">
        <v>6.4000000000000001E-2</v>
      </c>
      <c r="O21" s="105">
        <v>2.5700000000000001E-2</v>
      </c>
    </row>
    <row r="22" spans="2:15" s="100" customFormat="1">
      <c r="B22" s="103" t="s">
        <v>282</v>
      </c>
      <c r="C22" s="103" t="s">
        <v>283</v>
      </c>
      <c r="D22" s="103" t="s">
        <v>100</v>
      </c>
      <c r="E22" s="103" t="s">
        <v>123</v>
      </c>
      <c r="F22" s="103" t="s">
        <v>284</v>
      </c>
      <c r="G22" s="103" t="s">
        <v>275</v>
      </c>
      <c r="H22" s="103" t="s">
        <v>102</v>
      </c>
      <c r="I22" s="104">
        <v>460000</v>
      </c>
      <c r="J22" s="104">
        <v>3025</v>
      </c>
      <c r="K22" s="104">
        <v>0</v>
      </c>
      <c r="L22" s="104">
        <v>13915</v>
      </c>
      <c r="M22" s="105">
        <v>2.9999999999999997E-4</v>
      </c>
      <c r="N22" s="105">
        <v>6.4100000000000004E-2</v>
      </c>
      <c r="O22" s="105">
        <v>2.5700000000000001E-2</v>
      </c>
    </row>
    <row r="23" spans="2:15" s="100" customFormat="1">
      <c r="B23" s="103" t="s">
        <v>285</v>
      </c>
      <c r="C23" s="103" t="s">
        <v>286</v>
      </c>
      <c r="D23" s="103" t="s">
        <v>100</v>
      </c>
      <c r="E23" s="103" t="s">
        <v>123</v>
      </c>
      <c r="F23" s="103" t="s">
        <v>287</v>
      </c>
      <c r="G23" s="103" t="s">
        <v>288</v>
      </c>
      <c r="H23" s="103" t="s">
        <v>102</v>
      </c>
      <c r="I23" s="104">
        <v>18325</v>
      </c>
      <c r="J23" s="104">
        <v>12230</v>
      </c>
      <c r="K23" s="104">
        <v>0</v>
      </c>
      <c r="L23" s="104">
        <v>2241.1475</v>
      </c>
      <c r="M23" s="105">
        <v>2.9999999999999997E-4</v>
      </c>
      <c r="N23" s="105">
        <v>1.03E-2</v>
      </c>
      <c r="O23" s="105">
        <v>4.1000000000000003E-3</v>
      </c>
    </row>
    <row r="24" spans="2:15" s="100" customFormat="1">
      <c r="B24" s="103" t="s">
        <v>289</v>
      </c>
      <c r="C24" s="103" t="s">
        <v>290</v>
      </c>
      <c r="D24" s="103" t="s">
        <v>100</v>
      </c>
      <c r="E24" s="103" t="s">
        <v>123</v>
      </c>
      <c r="F24" s="103" t="s">
        <v>291</v>
      </c>
      <c r="G24" s="103" t="s">
        <v>292</v>
      </c>
      <c r="H24" s="103" t="s">
        <v>102</v>
      </c>
      <c r="I24" s="104">
        <v>283000</v>
      </c>
      <c r="J24" s="104">
        <v>2880</v>
      </c>
      <c r="K24" s="104">
        <v>0</v>
      </c>
      <c r="L24" s="104">
        <v>8150.4</v>
      </c>
      <c r="M24" s="105">
        <v>2.0000000000000001E-4</v>
      </c>
      <c r="N24" s="105">
        <v>3.7499999999999999E-2</v>
      </c>
      <c r="O24" s="105">
        <v>1.4999999999999999E-2</v>
      </c>
    </row>
    <row r="25" spans="2:15" s="100" customFormat="1">
      <c r="B25" s="103" t="s">
        <v>293</v>
      </c>
      <c r="C25" s="103" t="s">
        <v>294</v>
      </c>
      <c r="D25" s="103" t="s">
        <v>100</v>
      </c>
      <c r="E25" s="103" t="s">
        <v>123</v>
      </c>
      <c r="F25" s="103" t="s">
        <v>295</v>
      </c>
      <c r="G25" s="103" t="s">
        <v>296</v>
      </c>
      <c r="H25" s="103" t="s">
        <v>102</v>
      </c>
      <c r="I25" s="104">
        <v>166000</v>
      </c>
      <c r="J25" s="104">
        <v>4275</v>
      </c>
      <c r="K25" s="104">
        <v>0</v>
      </c>
      <c r="L25" s="104">
        <v>7096.5</v>
      </c>
      <c r="M25" s="105">
        <v>8.9999999999999998E-4</v>
      </c>
      <c r="N25" s="105">
        <v>3.27E-2</v>
      </c>
      <c r="O25" s="105">
        <v>1.3100000000000001E-2</v>
      </c>
    </row>
    <row r="26" spans="2:15" s="100" customFormat="1">
      <c r="B26" s="103" t="s">
        <v>297</v>
      </c>
      <c r="C26" s="103" t="s">
        <v>298</v>
      </c>
      <c r="D26" s="103" t="s">
        <v>100</v>
      </c>
      <c r="E26" s="103" t="s">
        <v>123</v>
      </c>
      <c r="F26" s="103" t="s">
        <v>299</v>
      </c>
      <c r="G26" s="103" t="s">
        <v>296</v>
      </c>
      <c r="H26" s="103" t="s">
        <v>102</v>
      </c>
      <c r="I26" s="104">
        <v>131616</v>
      </c>
      <c r="J26" s="104">
        <v>2051</v>
      </c>
      <c r="K26" s="104">
        <v>0</v>
      </c>
      <c r="L26" s="104">
        <v>2699.44416</v>
      </c>
      <c r="M26" s="105">
        <v>2.9999999999999997E-4</v>
      </c>
      <c r="N26" s="105">
        <v>1.24E-2</v>
      </c>
      <c r="O26" s="105">
        <v>5.0000000000000001E-3</v>
      </c>
    </row>
    <row r="27" spans="2:15" s="100" customFormat="1">
      <c r="B27" s="103" t="s">
        <v>300</v>
      </c>
      <c r="C27" s="103" t="s">
        <v>301</v>
      </c>
      <c r="D27" s="103" t="s">
        <v>100</v>
      </c>
      <c r="E27" s="103" t="s">
        <v>123</v>
      </c>
      <c r="F27" s="103" t="s">
        <v>302</v>
      </c>
      <c r="G27" s="103" t="s">
        <v>296</v>
      </c>
      <c r="H27" s="103" t="s">
        <v>102</v>
      </c>
      <c r="I27" s="104">
        <v>9200</v>
      </c>
      <c r="J27" s="104">
        <v>39880</v>
      </c>
      <c r="K27" s="104">
        <v>0</v>
      </c>
      <c r="L27" s="104">
        <v>3668.96</v>
      </c>
      <c r="M27" s="105">
        <v>4.0000000000000002E-4</v>
      </c>
      <c r="N27" s="105">
        <v>1.6899999999999998E-2</v>
      </c>
      <c r="O27" s="105">
        <v>6.7999999999999996E-3</v>
      </c>
    </row>
    <row r="28" spans="2:15" s="100" customFormat="1">
      <c r="B28" s="103" t="s">
        <v>303</v>
      </c>
      <c r="C28" s="103" t="s">
        <v>304</v>
      </c>
      <c r="D28" s="103" t="s">
        <v>100</v>
      </c>
      <c r="E28" s="103" t="s">
        <v>123</v>
      </c>
      <c r="F28" s="103" t="s">
        <v>305</v>
      </c>
      <c r="G28" s="103" t="s">
        <v>296</v>
      </c>
      <c r="H28" s="103" t="s">
        <v>102</v>
      </c>
      <c r="I28" s="104">
        <v>13300</v>
      </c>
      <c r="J28" s="104">
        <v>24000</v>
      </c>
      <c r="K28" s="104">
        <v>0</v>
      </c>
      <c r="L28" s="104">
        <v>3192</v>
      </c>
      <c r="M28" s="105">
        <v>2.9999999999999997E-4</v>
      </c>
      <c r="N28" s="105">
        <v>1.47E-2</v>
      </c>
      <c r="O28" s="105">
        <v>5.8999999999999999E-3</v>
      </c>
    </row>
    <row r="29" spans="2:15" s="100" customFormat="1">
      <c r="B29" s="103" t="s">
        <v>306</v>
      </c>
      <c r="C29" s="103" t="s">
        <v>307</v>
      </c>
      <c r="D29" s="103" t="s">
        <v>100</v>
      </c>
      <c r="E29" s="103" t="s">
        <v>123</v>
      </c>
      <c r="F29" s="103" t="s">
        <v>308</v>
      </c>
      <c r="G29" s="103" t="s">
        <v>296</v>
      </c>
      <c r="H29" s="103" t="s">
        <v>102</v>
      </c>
      <c r="I29" s="104">
        <v>15830</v>
      </c>
      <c r="J29" s="104">
        <v>24420</v>
      </c>
      <c r="K29" s="104">
        <v>0</v>
      </c>
      <c r="L29" s="104">
        <v>3865.6860000000001</v>
      </c>
      <c r="M29" s="105">
        <v>1E-4</v>
      </c>
      <c r="N29" s="105">
        <v>1.78E-2</v>
      </c>
      <c r="O29" s="105">
        <v>7.1000000000000004E-3</v>
      </c>
    </row>
    <row r="30" spans="2:15" s="100" customFormat="1">
      <c r="B30" s="98" t="s">
        <v>309</v>
      </c>
      <c r="C30" s="99"/>
      <c r="D30" s="99"/>
      <c r="I30" s="101">
        <f>SUM(I31:I47)</f>
        <v>1238895.6200000001</v>
      </c>
      <c r="K30" s="101">
        <v>231.005</v>
      </c>
      <c r="L30" s="101">
        <v>36839.496659770492</v>
      </c>
      <c r="N30" s="102">
        <v>0.1696</v>
      </c>
      <c r="O30" s="102">
        <v>6.8000000000000005E-2</v>
      </c>
    </row>
    <row r="31" spans="2:15" s="100" customFormat="1">
      <c r="B31" s="103" t="s">
        <v>311</v>
      </c>
      <c r="C31" s="103">
        <v>7200110</v>
      </c>
      <c r="D31" s="103" t="s">
        <v>100</v>
      </c>
      <c r="E31" s="103" t="s">
        <v>123</v>
      </c>
      <c r="F31" s="103" t="s">
        <v>310</v>
      </c>
      <c r="G31" s="103" t="s">
        <v>263</v>
      </c>
      <c r="H31" s="103" t="s">
        <v>102</v>
      </c>
      <c r="I31" s="104">
        <v>331000</v>
      </c>
      <c r="J31" s="104">
        <f>L31*1000/I31*100</f>
        <v>725.39836065573775</v>
      </c>
      <c r="K31" s="104">
        <v>0</v>
      </c>
      <c r="L31" s="104">
        <f>2506.663-105.594426229508</f>
        <v>2401.0685737704921</v>
      </c>
      <c r="M31" s="105">
        <v>2.9999999999999997E-4</v>
      </c>
      <c r="N31" s="105">
        <f>L31/$L$11</f>
        <v>1.1055924946974067E-2</v>
      </c>
      <c r="O31" s="105">
        <f>L31/'סכום נכסי הקרן'!$C$42</f>
        <v>4.4069930541367971E-3</v>
      </c>
    </row>
    <row r="32" spans="2:15" s="100" customFormat="1">
      <c r="B32" s="103" t="s">
        <v>312</v>
      </c>
      <c r="C32" s="103" t="s">
        <v>313</v>
      </c>
      <c r="D32" s="103" t="s">
        <v>100</v>
      </c>
      <c r="E32" s="103" t="s">
        <v>123</v>
      </c>
      <c r="F32" s="103" t="s">
        <v>314</v>
      </c>
      <c r="G32" s="103" t="s">
        <v>267</v>
      </c>
      <c r="H32" s="103" t="s">
        <v>102</v>
      </c>
      <c r="I32" s="104">
        <v>15000</v>
      </c>
      <c r="J32" s="104">
        <v>6077</v>
      </c>
      <c r="K32" s="104">
        <v>0</v>
      </c>
      <c r="L32" s="104">
        <v>911.55</v>
      </c>
      <c r="M32" s="105">
        <v>2.0000000000000001E-4</v>
      </c>
      <c r="N32" s="105">
        <v>4.1999999999999997E-3</v>
      </c>
      <c r="O32" s="105">
        <v>1.6999999999999999E-3</v>
      </c>
    </row>
    <row r="33" spans="2:15" s="100" customFormat="1">
      <c r="B33" s="103" t="s">
        <v>315</v>
      </c>
      <c r="C33" s="103" t="s">
        <v>316</v>
      </c>
      <c r="D33" s="103" t="s">
        <v>100</v>
      </c>
      <c r="E33" s="103" t="s">
        <v>123</v>
      </c>
      <c r="F33" s="103" t="s">
        <v>317</v>
      </c>
      <c r="G33" s="103" t="s">
        <v>267</v>
      </c>
      <c r="H33" s="103" t="s">
        <v>102</v>
      </c>
      <c r="I33" s="104">
        <v>16000</v>
      </c>
      <c r="J33" s="104">
        <v>6869</v>
      </c>
      <c r="K33" s="104">
        <v>0</v>
      </c>
      <c r="L33" s="104">
        <v>1099.04</v>
      </c>
      <c r="M33" s="105">
        <v>2.9999999999999997E-4</v>
      </c>
      <c r="N33" s="105">
        <v>5.1000000000000004E-3</v>
      </c>
      <c r="O33" s="105">
        <v>2E-3</v>
      </c>
    </row>
    <row r="34" spans="2:15" s="100" customFormat="1">
      <c r="B34" s="103" t="s">
        <v>318</v>
      </c>
      <c r="C34" s="103" t="s">
        <v>319</v>
      </c>
      <c r="D34" s="103" t="s">
        <v>100</v>
      </c>
      <c r="E34" s="103" t="s">
        <v>123</v>
      </c>
      <c r="F34" s="103" t="s">
        <v>320</v>
      </c>
      <c r="G34" s="103" t="s">
        <v>321</v>
      </c>
      <c r="H34" s="103" t="s">
        <v>102</v>
      </c>
      <c r="I34" s="104">
        <v>10983</v>
      </c>
      <c r="J34" s="104">
        <v>8300</v>
      </c>
      <c r="K34" s="104">
        <v>0</v>
      </c>
      <c r="L34" s="104">
        <v>911.58900000000006</v>
      </c>
      <c r="M34" s="105">
        <v>4.0000000000000002E-4</v>
      </c>
      <c r="N34" s="105">
        <v>4.1999999999999997E-3</v>
      </c>
      <c r="O34" s="105">
        <v>1.6999999999999999E-3</v>
      </c>
    </row>
    <row r="35" spans="2:15" s="100" customFormat="1">
      <c r="B35" s="103" t="s">
        <v>322</v>
      </c>
      <c r="C35" s="103" t="s">
        <v>323</v>
      </c>
      <c r="D35" s="103" t="s">
        <v>100</v>
      </c>
      <c r="E35" s="103" t="s">
        <v>123</v>
      </c>
      <c r="F35" s="103" t="s">
        <v>324</v>
      </c>
      <c r="G35" s="103" t="s">
        <v>288</v>
      </c>
      <c r="H35" s="103" t="s">
        <v>102</v>
      </c>
      <c r="I35" s="104">
        <v>6386</v>
      </c>
      <c r="J35" s="104">
        <v>21300</v>
      </c>
      <c r="K35" s="104">
        <v>0</v>
      </c>
      <c r="L35" s="104">
        <v>1360.2180000000001</v>
      </c>
      <c r="M35" s="105">
        <v>2.0000000000000001E-4</v>
      </c>
      <c r="N35" s="105">
        <v>6.3E-3</v>
      </c>
      <c r="O35" s="105">
        <v>2.5000000000000001E-3</v>
      </c>
    </row>
    <row r="36" spans="2:15" s="100" customFormat="1">
      <c r="B36" s="103" t="s">
        <v>325</v>
      </c>
      <c r="C36" s="103" t="s">
        <v>326</v>
      </c>
      <c r="D36" s="103" t="s">
        <v>100</v>
      </c>
      <c r="E36" s="103" t="s">
        <v>123</v>
      </c>
      <c r="F36" s="103" t="s">
        <v>327</v>
      </c>
      <c r="G36" s="103" t="s">
        <v>288</v>
      </c>
      <c r="H36" s="103" t="s">
        <v>102</v>
      </c>
      <c r="I36" s="104">
        <v>9700</v>
      </c>
      <c r="J36" s="104">
        <v>8028</v>
      </c>
      <c r="K36" s="104">
        <v>0</v>
      </c>
      <c r="L36" s="104">
        <v>778.71600000000001</v>
      </c>
      <c r="M36" s="105">
        <v>4.0000000000000002E-4</v>
      </c>
      <c r="N36" s="105">
        <v>3.5999999999999999E-3</v>
      </c>
      <c r="O36" s="105">
        <v>1.4E-3</v>
      </c>
    </row>
    <row r="37" spans="2:15" s="100" customFormat="1">
      <c r="B37" s="103" t="s">
        <v>328</v>
      </c>
      <c r="C37" s="103" t="s">
        <v>329</v>
      </c>
      <c r="D37" s="103" t="s">
        <v>100</v>
      </c>
      <c r="E37" s="103" t="s">
        <v>123</v>
      </c>
      <c r="F37" s="103" t="s">
        <v>330</v>
      </c>
      <c r="G37" s="103" t="s">
        <v>331</v>
      </c>
      <c r="H37" s="103" t="s">
        <v>102</v>
      </c>
      <c r="I37" s="104">
        <v>98300</v>
      </c>
      <c r="J37" s="104">
        <v>4826</v>
      </c>
      <c r="K37" s="104">
        <v>231.005</v>
      </c>
      <c r="L37" s="104">
        <v>4974.9629999999997</v>
      </c>
      <c r="M37" s="105">
        <v>1E-3</v>
      </c>
      <c r="N37" s="105">
        <v>2.29E-2</v>
      </c>
      <c r="O37" s="105">
        <v>9.1999999999999998E-3</v>
      </c>
    </row>
    <row r="38" spans="2:15" s="100" customFormat="1">
      <c r="B38" s="103" t="s">
        <v>332</v>
      </c>
      <c r="C38" s="103" t="s">
        <v>333</v>
      </c>
      <c r="D38" s="103" t="s">
        <v>100</v>
      </c>
      <c r="E38" s="103" t="s">
        <v>123</v>
      </c>
      <c r="F38" s="103" t="s">
        <v>334</v>
      </c>
      <c r="G38" s="103" t="s">
        <v>331</v>
      </c>
      <c r="H38" s="103" t="s">
        <v>102</v>
      </c>
      <c r="I38" s="104">
        <v>1860</v>
      </c>
      <c r="J38" s="104">
        <v>15520</v>
      </c>
      <c r="K38" s="104">
        <v>0</v>
      </c>
      <c r="L38" s="104">
        <v>288.67200000000003</v>
      </c>
      <c r="M38" s="105">
        <v>2.0000000000000001E-4</v>
      </c>
      <c r="N38" s="105">
        <v>1.2999999999999999E-3</v>
      </c>
      <c r="O38" s="105">
        <v>5.0000000000000001E-4</v>
      </c>
    </row>
    <row r="39" spans="2:15" s="100" customFormat="1">
      <c r="B39" s="103" t="s">
        <v>335</v>
      </c>
      <c r="C39" s="103" t="s">
        <v>336</v>
      </c>
      <c r="D39" s="103" t="s">
        <v>100</v>
      </c>
      <c r="E39" s="103" t="s">
        <v>123</v>
      </c>
      <c r="F39" s="103" t="s">
        <v>337</v>
      </c>
      <c r="G39" s="103" t="s">
        <v>338</v>
      </c>
      <c r="H39" s="103" t="s">
        <v>102</v>
      </c>
      <c r="I39" s="104">
        <v>160000</v>
      </c>
      <c r="J39" s="104">
        <v>1415</v>
      </c>
      <c r="K39" s="104">
        <v>0</v>
      </c>
      <c r="L39" s="104">
        <v>2264</v>
      </c>
      <c r="M39" s="105">
        <v>1.2999999999999999E-3</v>
      </c>
      <c r="N39" s="105">
        <v>1.04E-2</v>
      </c>
      <c r="O39" s="105">
        <v>4.1999999999999997E-3</v>
      </c>
    </row>
    <row r="40" spans="2:15" s="100" customFormat="1">
      <c r="B40" s="103" t="s">
        <v>339</v>
      </c>
      <c r="C40" s="103" t="s">
        <v>340</v>
      </c>
      <c r="D40" s="103" t="s">
        <v>100</v>
      </c>
      <c r="E40" s="103" t="s">
        <v>123</v>
      </c>
      <c r="F40" s="103" t="s">
        <v>341</v>
      </c>
      <c r="G40" s="103" t="s">
        <v>296</v>
      </c>
      <c r="H40" s="103" t="s">
        <v>102</v>
      </c>
      <c r="I40" s="104">
        <v>253300</v>
      </c>
      <c r="J40" s="104">
        <v>1805</v>
      </c>
      <c r="K40" s="104">
        <v>0</v>
      </c>
      <c r="L40" s="104">
        <v>4572.0649999999996</v>
      </c>
      <c r="M40" s="105">
        <v>1.2999999999999999E-3</v>
      </c>
      <c r="N40" s="105">
        <v>2.1100000000000001E-2</v>
      </c>
      <c r="O40" s="105">
        <v>8.3999999999999995E-3</v>
      </c>
    </row>
    <row r="41" spans="2:15" s="100" customFormat="1">
      <c r="B41" s="103" t="s">
        <v>342</v>
      </c>
      <c r="C41" s="103" t="s">
        <v>343</v>
      </c>
      <c r="D41" s="103" t="s">
        <v>100</v>
      </c>
      <c r="E41" s="103" t="s">
        <v>123</v>
      </c>
      <c r="F41" s="103" t="s">
        <v>344</v>
      </c>
      <c r="G41" s="103" t="s">
        <v>296</v>
      </c>
      <c r="H41" s="103" t="s">
        <v>102</v>
      </c>
      <c r="I41" s="104">
        <v>12191</v>
      </c>
      <c r="J41" s="104">
        <v>9061</v>
      </c>
      <c r="K41" s="104">
        <v>0</v>
      </c>
      <c r="L41" s="104">
        <v>1104.6265100000001</v>
      </c>
      <c r="M41" s="105">
        <v>8.0000000000000004E-4</v>
      </c>
      <c r="N41" s="105">
        <v>5.1000000000000004E-3</v>
      </c>
      <c r="O41" s="105">
        <v>2E-3</v>
      </c>
    </row>
    <row r="42" spans="2:15" s="100" customFormat="1">
      <c r="B42" s="103" t="s">
        <v>345</v>
      </c>
      <c r="C42" s="103" t="s">
        <v>346</v>
      </c>
      <c r="D42" s="103" t="s">
        <v>100</v>
      </c>
      <c r="E42" s="103" t="s">
        <v>123</v>
      </c>
      <c r="F42" s="103" t="s">
        <v>347</v>
      </c>
      <c r="G42" s="103" t="s">
        <v>348</v>
      </c>
      <c r="H42" s="103" t="s">
        <v>102</v>
      </c>
      <c r="I42" s="104">
        <v>20000</v>
      </c>
      <c r="J42" s="104">
        <v>5431</v>
      </c>
      <c r="K42" s="104">
        <v>0</v>
      </c>
      <c r="L42" s="104">
        <v>1086.2</v>
      </c>
      <c r="M42" s="105">
        <v>8.0000000000000004E-4</v>
      </c>
      <c r="N42" s="105">
        <v>5.0000000000000001E-3</v>
      </c>
      <c r="O42" s="105">
        <v>2E-3</v>
      </c>
    </row>
    <row r="43" spans="2:15" s="100" customFormat="1">
      <c r="B43" s="103" t="s">
        <v>349</v>
      </c>
      <c r="C43" s="103" t="s">
        <v>350</v>
      </c>
      <c r="D43" s="103" t="s">
        <v>100</v>
      </c>
      <c r="E43" s="103" t="s">
        <v>123</v>
      </c>
      <c r="F43" s="103" t="s">
        <v>351</v>
      </c>
      <c r="G43" s="103" t="s">
        <v>348</v>
      </c>
      <c r="H43" s="103" t="s">
        <v>102</v>
      </c>
      <c r="I43" s="104">
        <v>13200</v>
      </c>
      <c r="J43" s="104">
        <v>40220</v>
      </c>
      <c r="K43" s="104">
        <v>0</v>
      </c>
      <c r="L43" s="104">
        <v>5309.04</v>
      </c>
      <c r="M43" s="105">
        <v>1E-3</v>
      </c>
      <c r="N43" s="105">
        <v>2.4400000000000002E-2</v>
      </c>
      <c r="O43" s="105">
        <v>9.7999999999999997E-3</v>
      </c>
    </row>
    <row r="44" spans="2:15" s="100" customFormat="1">
      <c r="B44" s="103" t="s">
        <v>352</v>
      </c>
      <c r="C44" s="103" t="s">
        <v>353</v>
      </c>
      <c r="D44" s="103" t="s">
        <v>100</v>
      </c>
      <c r="E44" s="103" t="s">
        <v>123</v>
      </c>
      <c r="F44" s="103" t="s">
        <v>354</v>
      </c>
      <c r="G44" s="103" t="s">
        <v>348</v>
      </c>
      <c r="H44" s="103" t="s">
        <v>102</v>
      </c>
      <c r="I44" s="104">
        <v>8425</v>
      </c>
      <c r="J44" s="104">
        <v>25610</v>
      </c>
      <c r="K44" s="104">
        <v>0</v>
      </c>
      <c r="L44" s="104">
        <v>2157.6424999999999</v>
      </c>
      <c r="M44" s="105">
        <v>5.9999999999999995E-4</v>
      </c>
      <c r="N44" s="105">
        <v>9.9000000000000008E-3</v>
      </c>
      <c r="O44" s="105">
        <v>4.0000000000000001E-3</v>
      </c>
    </row>
    <row r="45" spans="2:15" s="100" customFormat="1">
      <c r="B45" s="103" t="s">
        <v>355</v>
      </c>
      <c r="C45" s="103" t="s">
        <v>356</v>
      </c>
      <c r="D45" s="103" t="s">
        <v>100</v>
      </c>
      <c r="E45" s="103" t="s">
        <v>123</v>
      </c>
      <c r="F45" s="103" t="s">
        <v>357</v>
      </c>
      <c r="G45" s="103" t="s">
        <v>348</v>
      </c>
      <c r="H45" s="103" t="s">
        <v>102</v>
      </c>
      <c r="I45" s="104">
        <v>227000</v>
      </c>
      <c r="J45" s="104">
        <v>2235</v>
      </c>
      <c r="K45" s="104">
        <v>0</v>
      </c>
      <c r="L45" s="104">
        <v>5073.45</v>
      </c>
      <c r="M45" s="105">
        <v>8.0000000000000004E-4</v>
      </c>
      <c r="N45" s="105">
        <v>2.3400000000000001E-2</v>
      </c>
      <c r="O45" s="105">
        <v>9.4000000000000004E-3</v>
      </c>
    </row>
    <row r="46" spans="2:15" s="100" customFormat="1">
      <c r="B46" s="103" t="s">
        <v>358</v>
      </c>
      <c r="C46" s="103" t="s">
        <v>359</v>
      </c>
      <c r="D46" s="103" t="s">
        <v>100</v>
      </c>
      <c r="E46" s="103" t="s">
        <v>123</v>
      </c>
      <c r="F46" s="103" t="s">
        <v>360</v>
      </c>
      <c r="G46" s="103" t="s">
        <v>361</v>
      </c>
      <c r="H46" s="103" t="s">
        <v>102</v>
      </c>
      <c r="I46" s="104">
        <v>11050</v>
      </c>
      <c r="J46" s="104">
        <v>19100</v>
      </c>
      <c r="K46" s="104">
        <v>0</v>
      </c>
      <c r="L46" s="104">
        <v>2110.5500000000002</v>
      </c>
      <c r="M46" s="105">
        <v>5.0000000000000001E-4</v>
      </c>
      <c r="N46" s="105">
        <v>9.7000000000000003E-3</v>
      </c>
      <c r="O46" s="105">
        <v>3.8999999999999998E-3</v>
      </c>
    </row>
    <row r="47" spans="2:15" s="100" customFormat="1">
      <c r="B47" s="103" t="s">
        <v>362</v>
      </c>
      <c r="C47" s="103" t="s">
        <v>363</v>
      </c>
      <c r="D47" s="103" t="s">
        <v>100</v>
      </c>
      <c r="E47" s="103" t="s">
        <v>123</v>
      </c>
      <c r="F47" s="103" t="s">
        <v>364</v>
      </c>
      <c r="G47" s="103" t="s">
        <v>365</v>
      </c>
      <c r="H47" s="103" t="s">
        <v>102</v>
      </c>
      <c r="I47" s="104">
        <v>44500.62</v>
      </c>
      <c r="J47" s="104">
        <v>980</v>
      </c>
      <c r="K47" s="104">
        <v>0</v>
      </c>
      <c r="L47" s="104">
        <v>436.10607599999997</v>
      </c>
      <c r="M47" s="105">
        <v>2.0000000000000001E-4</v>
      </c>
      <c r="N47" s="105">
        <v>2E-3</v>
      </c>
      <c r="O47" s="105">
        <v>8.0000000000000004E-4</v>
      </c>
    </row>
    <row r="48" spans="2:15" s="100" customFormat="1">
      <c r="B48" s="98" t="s">
        <v>366</v>
      </c>
      <c r="C48" s="99"/>
      <c r="D48" s="99"/>
      <c r="I48" s="101">
        <v>2582080.92</v>
      </c>
      <c r="K48" s="101">
        <v>5.4461599999999999</v>
      </c>
      <c r="L48" s="101">
        <v>14100.89907693</v>
      </c>
      <c r="N48" s="102">
        <v>6.4899999999999999E-2</v>
      </c>
      <c r="O48" s="102">
        <v>2.5999999999999999E-2</v>
      </c>
    </row>
    <row r="49" spans="2:15" s="100" customFormat="1">
      <c r="B49" s="103" t="s">
        <v>367</v>
      </c>
      <c r="C49" s="103" t="s">
        <v>368</v>
      </c>
      <c r="D49" s="103" t="s">
        <v>100</v>
      </c>
      <c r="E49" s="103" t="s">
        <v>123</v>
      </c>
      <c r="F49" s="103" t="s">
        <v>369</v>
      </c>
      <c r="G49" s="103" t="s">
        <v>370</v>
      </c>
      <c r="H49" s="103" t="s">
        <v>102</v>
      </c>
      <c r="I49" s="104">
        <v>18500.71</v>
      </c>
      <c r="J49" s="104">
        <v>2634</v>
      </c>
      <c r="K49" s="104">
        <v>0</v>
      </c>
      <c r="L49" s="104">
        <v>487.30870140000002</v>
      </c>
      <c r="M49" s="105">
        <v>5.9999999999999995E-4</v>
      </c>
      <c r="N49" s="105">
        <v>2.2000000000000001E-3</v>
      </c>
      <c r="O49" s="105">
        <v>8.9999999999999998E-4</v>
      </c>
    </row>
    <row r="50" spans="2:15" s="100" customFormat="1">
      <c r="B50" s="103" t="s">
        <v>371</v>
      </c>
      <c r="C50" s="103" t="s">
        <v>372</v>
      </c>
      <c r="D50" s="103" t="s">
        <v>100</v>
      </c>
      <c r="E50" s="103" t="s">
        <v>123</v>
      </c>
      <c r="F50" s="103" t="s">
        <v>373</v>
      </c>
      <c r="G50" s="103" t="s">
        <v>370</v>
      </c>
      <c r="H50" s="103" t="s">
        <v>102</v>
      </c>
      <c r="I50" s="104">
        <v>16000</v>
      </c>
      <c r="J50" s="104">
        <v>3494</v>
      </c>
      <c r="K50" s="104">
        <v>5.4461599999999999</v>
      </c>
      <c r="L50" s="104">
        <v>564.48616000000004</v>
      </c>
      <c r="M50" s="105">
        <v>4.0000000000000002E-4</v>
      </c>
      <c r="N50" s="105">
        <v>2.5999999999999999E-3</v>
      </c>
      <c r="O50" s="105">
        <v>1E-3</v>
      </c>
    </row>
    <row r="51" spans="2:15" s="100" customFormat="1">
      <c r="B51" s="103" t="s">
        <v>374</v>
      </c>
      <c r="C51" s="103" t="s">
        <v>375</v>
      </c>
      <c r="D51" s="103" t="s">
        <v>100</v>
      </c>
      <c r="E51" s="103" t="s">
        <v>123</v>
      </c>
      <c r="F51" s="103" t="s">
        <v>376</v>
      </c>
      <c r="G51" s="103" t="s">
        <v>271</v>
      </c>
      <c r="H51" s="103" t="s">
        <v>102</v>
      </c>
      <c r="I51" s="104">
        <v>83841</v>
      </c>
      <c r="J51" s="104">
        <v>1368</v>
      </c>
      <c r="K51" s="104">
        <v>0</v>
      </c>
      <c r="L51" s="104">
        <v>1146.94488</v>
      </c>
      <c r="M51" s="105">
        <v>1.4E-3</v>
      </c>
      <c r="N51" s="105">
        <v>5.3E-3</v>
      </c>
      <c r="O51" s="105">
        <v>2.0999999999999999E-3</v>
      </c>
    </row>
    <row r="52" spans="2:15" s="100" customFormat="1">
      <c r="B52" s="103" t="s">
        <v>377</v>
      </c>
      <c r="C52" s="103" t="s">
        <v>378</v>
      </c>
      <c r="D52" s="103" t="s">
        <v>100</v>
      </c>
      <c r="E52" s="103" t="s">
        <v>123</v>
      </c>
      <c r="F52" s="103" t="s">
        <v>379</v>
      </c>
      <c r="G52" s="103" t="s">
        <v>321</v>
      </c>
      <c r="H52" s="103" t="s">
        <v>102</v>
      </c>
      <c r="I52" s="104">
        <v>154285.71</v>
      </c>
      <c r="J52" s="104">
        <v>64.3</v>
      </c>
      <c r="K52" s="104">
        <v>0</v>
      </c>
      <c r="L52" s="104">
        <v>99.205711530000002</v>
      </c>
      <c r="M52" s="105">
        <v>8.9999999999999998E-4</v>
      </c>
      <c r="N52" s="105">
        <v>5.0000000000000001E-4</v>
      </c>
      <c r="O52" s="105">
        <v>2.0000000000000001E-4</v>
      </c>
    </row>
    <row r="53" spans="2:15" s="100" customFormat="1">
      <c r="B53" s="103" t="s">
        <v>380</v>
      </c>
      <c r="C53" s="103" t="s">
        <v>381</v>
      </c>
      <c r="D53" s="103" t="s">
        <v>100</v>
      </c>
      <c r="E53" s="103" t="s">
        <v>123</v>
      </c>
      <c r="F53" s="103" t="s">
        <v>382</v>
      </c>
      <c r="G53" s="103" t="s">
        <v>288</v>
      </c>
      <c r="H53" s="103" t="s">
        <v>102</v>
      </c>
      <c r="I53" s="104">
        <v>20850</v>
      </c>
      <c r="J53" s="104">
        <v>10010</v>
      </c>
      <c r="K53" s="104">
        <v>0</v>
      </c>
      <c r="L53" s="104">
        <v>2087.085</v>
      </c>
      <c r="M53" s="105">
        <v>5.1999999999999998E-3</v>
      </c>
      <c r="N53" s="105">
        <v>9.5999999999999992E-3</v>
      </c>
      <c r="O53" s="105">
        <v>3.8999999999999998E-3</v>
      </c>
    </row>
    <row r="54" spans="2:15" s="100" customFormat="1">
      <c r="B54" s="103" t="s">
        <v>383</v>
      </c>
      <c r="C54" s="103" t="s">
        <v>384</v>
      </c>
      <c r="D54" s="103" t="s">
        <v>100</v>
      </c>
      <c r="E54" s="103" t="s">
        <v>123</v>
      </c>
      <c r="F54" s="103" t="s">
        <v>385</v>
      </c>
      <c r="G54" s="103" t="s">
        <v>288</v>
      </c>
      <c r="H54" s="103" t="s">
        <v>102</v>
      </c>
      <c r="I54" s="104">
        <v>545553.5</v>
      </c>
      <c r="J54" s="104">
        <v>646.4</v>
      </c>
      <c r="K54" s="104">
        <v>0</v>
      </c>
      <c r="L54" s="104">
        <v>3526.4578240000001</v>
      </c>
      <c r="M54" s="105">
        <v>3.5999999999999999E-3</v>
      </c>
      <c r="N54" s="105">
        <v>1.6199999999999999E-2</v>
      </c>
      <c r="O54" s="105">
        <v>6.4999999999999997E-3</v>
      </c>
    </row>
    <row r="55" spans="2:15" s="100" customFormat="1">
      <c r="B55" s="103" t="s">
        <v>386</v>
      </c>
      <c r="C55" s="103" t="s">
        <v>387</v>
      </c>
      <c r="D55" s="103" t="s">
        <v>100</v>
      </c>
      <c r="E55" s="103" t="s">
        <v>123</v>
      </c>
      <c r="F55" s="103" t="s">
        <v>388</v>
      </c>
      <c r="G55" s="103" t="s">
        <v>389</v>
      </c>
      <c r="H55" s="103" t="s">
        <v>102</v>
      </c>
      <c r="I55" s="104">
        <v>8700</v>
      </c>
      <c r="J55" s="104">
        <v>2490</v>
      </c>
      <c r="K55" s="104">
        <v>0</v>
      </c>
      <c r="L55" s="104">
        <v>216.63</v>
      </c>
      <c r="M55" s="105">
        <v>5.0000000000000001E-4</v>
      </c>
      <c r="N55" s="105">
        <v>1E-3</v>
      </c>
      <c r="O55" s="105">
        <v>4.0000000000000002E-4</v>
      </c>
    </row>
    <row r="56" spans="2:15" s="100" customFormat="1">
      <c r="B56" s="103" t="s">
        <v>390</v>
      </c>
      <c r="C56" s="103" t="s">
        <v>391</v>
      </c>
      <c r="D56" s="103" t="s">
        <v>100</v>
      </c>
      <c r="E56" s="103" t="s">
        <v>123</v>
      </c>
      <c r="F56" s="103" t="s">
        <v>392</v>
      </c>
      <c r="G56" s="103" t="s">
        <v>338</v>
      </c>
      <c r="H56" s="103" t="s">
        <v>102</v>
      </c>
      <c r="I56" s="104">
        <v>1409600</v>
      </c>
      <c r="J56" s="104">
        <v>103.8</v>
      </c>
      <c r="K56" s="104">
        <v>0</v>
      </c>
      <c r="L56" s="104">
        <v>1463.1648</v>
      </c>
      <c r="M56" s="105">
        <v>3.7000000000000002E-3</v>
      </c>
      <c r="N56" s="105">
        <v>6.7000000000000002E-3</v>
      </c>
      <c r="O56" s="105">
        <v>2.7000000000000001E-3</v>
      </c>
    </row>
    <row r="57" spans="2:15" s="100" customFormat="1">
      <c r="B57" s="103" t="s">
        <v>393</v>
      </c>
      <c r="C57" s="103" t="s">
        <v>394</v>
      </c>
      <c r="D57" s="103" t="s">
        <v>100</v>
      </c>
      <c r="E57" s="103" t="s">
        <v>123</v>
      </c>
      <c r="F57" s="103" t="s">
        <v>395</v>
      </c>
      <c r="G57" s="103" t="s">
        <v>296</v>
      </c>
      <c r="H57" s="103" t="s">
        <v>102</v>
      </c>
      <c r="I57" s="104">
        <v>23750</v>
      </c>
      <c r="J57" s="104">
        <v>16130</v>
      </c>
      <c r="K57" s="104">
        <v>0</v>
      </c>
      <c r="L57" s="104">
        <v>3830.875</v>
      </c>
      <c r="M57" s="105">
        <v>1.1000000000000001E-3</v>
      </c>
      <c r="N57" s="105">
        <v>1.7600000000000001E-2</v>
      </c>
      <c r="O57" s="105">
        <v>7.1000000000000004E-3</v>
      </c>
    </row>
    <row r="58" spans="2:15" s="100" customFormat="1">
      <c r="B58" s="103" t="s">
        <v>396</v>
      </c>
      <c r="C58" s="103" t="s">
        <v>397</v>
      </c>
      <c r="D58" s="103" t="s">
        <v>100</v>
      </c>
      <c r="E58" s="103" t="s">
        <v>123</v>
      </c>
      <c r="F58" s="103" t="s">
        <v>398</v>
      </c>
      <c r="G58" s="103" t="s">
        <v>399</v>
      </c>
      <c r="H58" s="103" t="s">
        <v>102</v>
      </c>
      <c r="I58" s="104">
        <v>175000</v>
      </c>
      <c r="J58" s="104">
        <v>68.099999999999994</v>
      </c>
      <c r="K58" s="104">
        <v>0</v>
      </c>
      <c r="L58" s="104">
        <v>119.175</v>
      </c>
      <c r="M58" s="105">
        <v>1.4E-3</v>
      </c>
      <c r="N58" s="105">
        <v>5.0000000000000001E-4</v>
      </c>
      <c r="O58" s="105">
        <v>2.0000000000000001E-4</v>
      </c>
    </row>
    <row r="59" spans="2:15" s="100" customFormat="1">
      <c r="B59" s="103" t="s">
        <v>400</v>
      </c>
      <c r="C59" s="103" t="s">
        <v>401</v>
      </c>
      <c r="D59" s="103" t="s">
        <v>100</v>
      </c>
      <c r="E59" s="103" t="s">
        <v>123</v>
      </c>
      <c r="F59" s="103" t="s">
        <v>402</v>
      </c>
      <c r="G59" s="103" t="s">
        <v>399</v>
      </c>
      <c r="H59" s="103" t="s">
        <v>102</v>
      </c>
      <c r="I59" s="104">
        <v>126000</v>
      </c>
      <c r="J59" s="104">
        <v>444.1</v>
      </c>
      <c r="K59" s="104">
        <v>0</v>
      </c>
      <c r="L59" s="104">
        <v>559.56600000000003</v>
      </c>
      <c r="M59" s="105">
        <v>1.5E-3</v>
      </c>
      <c r="N59" s="105">
        <v>2.5999999999999999E-3</v>
      </c>
      <c r="O59" s="105">
        <v>1E-3</v>
      </c>
    </row>
    <row r="60" spans="2:15" s="100" customFormat="1">
      <c r="B60" s="98" t="s">
        <v>403</v>
      </c>
      <c r="C60" s="99"/>
      <c r="D60" s="99"/>
      <c r="I60" s="101">
        <v>0</v>
      </c>
      <c r="K60" s="101">
        <v>0</v>
      </c>
      <c r="L60" s="101">
        <v>0</v>
      </c>
      <c r="N60" s="102">
        <v>0</v>
      </c>
      <c r="O60" s="102">
        <v>0</v>
      </c>
    </row>
    <row r="61" spans="2:15" s="100" customFormat="1">
      <c r="B61" s="103" t="s">
        <v>220</v>
      </c>
      <c r="C61" s="103" t="s">
        <v>220</v>
      </c>
      <c r="D61" s="99"/>
      <c r="G61" s="103" t="s">
        <v>220</v>
      </c>
      <c r="H61" s="103" t="s">
        <v>220</v>
      </c>
      <c r="I61" s="104">
        <v>0</v>
      </c>
      <c r="J61" s="104">
        <v>0</v>
      </c>
      <c r="L61" s="104">
        <v>0</v>
      </c>
      <c r="M61" s="105">
        <v>0</v>
      </c>
      <c r="N61" s="105">
        <v>0</v>
      </c>
      <c r="O61" s="105">
        <v>0</v>
      </c>
    </row>
    <row r="62" spans="2:15" s="100" customFormat="1">
      <c r="B62" s="98" t="s">
        <v>225</v>
      </c>
      <c r="C62" s="99"/>
      <c r="D62" s="99"/>
      <c r="I62" s="101">
        <v>380302</v>
      </c>
      <c r="K62" s="101">
        <v>18.599139999999998</v>
      </c>
      <c r="L62" s="101">
        <v>87628.738312839996</v>
      </c>
      <c r="N62" s="102">
        <v>0.40350000000000003</v>
      </c>
      <c r="O62" s="102">
        <v>0.1618</v>
      </c>
    </row>
    <row r="63" spans="2:15" s="100" customFormat="1">
      <c r="B63" s="98" t="s">
        <v>253</v>
      </c>
      <c r="C63" s="99"/>
      <c r="D63" s="99"/>
      <c r="I63" s="101">
        <v>15350</v>
      </c>
      <c r="K63" s="101">
        <v>0</v>
      </c>
      <c r="L63" s="101">
        <v>1278.048675</v>
      </c>
      <c r="N63" s="102">
        <v>5.8999999999999999E-3</v>
      </c>
      <c r="O63" s="102">
        <v>2.3999999999999998E-3</v>
      </c>
    </row>
    <row r="64" spans="2:15" s="100" customFormat="1">
      <c r="B64" s="103" t="s">
        <v>404</v>
      </c>
      <c r="C64" s="103" t="s">
        <v>405</v>
      </c>
      <c r="D64" s="103" t="s">
        <v>406</v>
      </c>
      <c r="E64" s="103" t="s">
        <v>407</v>
      </c>
      <c r="G64" s="103" t="s">
        <v>408</v>
      </c>
      <c r="H64" s="103" t="s">
        <v>106</v>
      </c>
      <c r="I64" s="104">
        <v>15350</v>
      </c>
      <c r="J64" s="104">
        <v>2350</v>
      </c>
      <c r="K64" s="104">
        <v>0</v>
      </c>
      <c r="L64" s="104">
        <v>1278.048675</v>
      </c>
      <c r="M64" s="105">
        <v>1E-4</v>
      </c>
      <c r="N64" s="105">
        <v>5.8999999999999999E-3</v>
      </c>
      <c r="O64" s="105">
        <v>2.3999999999999998E-3</v>
      </c>
    </row>
    <row r="65" spans="2:15" s="100" customFormat="1">
      <c r="B65" s="98" t="s">
        <v>254</v>
      </c>
      <c r="C65" s="99"/>
      <c r="D65" s="99"/>
      <c r="I65" s="101">
        <v>364952</v>
      </c>
      <c r="K65" s="101">
        <v>18.599139999999998</v>
      </c>
      <c r="L65" s="101">
        <v>86350.689637839998</v>
      </c>
      <c r="N65" s="102">
        <v>0.39760000000000001</v>
      </c>
      <c r="O65" s="102">
        <v>0.15939999999999999</v>
      </c>
    </row>
    <row r="66" spans="2:15" s="100" customFormat="1">
      <c r="B66" s="103" t="s">
        <v>409</v>
      </c>
      <c r="C66" s="103" t="s">
        <v>410</v>
      </c>
      <c r="D66" s="103" t="s">
        <v>406</v>
      </c>
      <c r="E66" s="103" t="s">
        <v>407</v>
      </c>
      <c r="F66" s="103" t="s">
        <v>411</v>
      </c>
      <c r="G66" s="103" t="s">
        <v>412</v>
      </c>
      <c r="H66" s="103" t="s">
        <v>106</v>
      </c>
      <c r="I66" s="104">
        <v>17350</v>
      </c>
      <c r="J66" s="104">
        <v>3020</v>
      </c>
      <c r="K66" s="104">
        <v>0</v>
      </c>
      <c r="L66" s="104">
        <v>1856.42571</v>
      </c>
      <c r="M66" s="105">
        <v>0</v>
      </c>
      <c r="N66" s="105">
        <v>8.5000000000000006E-3</v>
      </c>
      <c r="O66" s="105">
        <v>3.3999999999999998E-3</v>
      </c>
    </row>
    <row r="67" spans="2:15" s="100" customFormat="1">
      <c r="B67" s="103" t="s">
        <v>413</v>
      </c>
      <c r="C67" s="103" t="s">
        <v>414</v>
      </c>
      <c r="D67" s="103" t="s">
        <v>406</v>
      </c>
      <c r="E67" s="103" t="s">
        <v>407</v>
      </c>
      <c r="F67" s="103" t="s">
        <v>415</v>
      </c>
      <c r="G67" s="103" t="s">
        <v>412</v>
      </c>
      <c r="H67" s="103" t="s">
        <v>106</v>
      </c>
      <c r="I67" s="104">
        <v>12800</v>
      </c>
      <c r="J67" s="104">
        <v>4167</v>
      </c>
      <c r="K67" s="104">
        <v>0</v>
      </c>
      <c r="L67" s="104">
        <v>1889.751168</v>
      </c>
      <c r="M67" s="105">
        <v>0</v>
      </c>
      <c r="N67" s="105">
        <v>8.6999999999999994E-3</v>
      </c>
      <c r="O67" s="105">
        <v>3.5000000000000001E-3</v>
      </c>
    </row>
    <row r="68" spans="2:15" s="100" customFormat="1">
      <c r="B68" s="103" t="s">
        <v>416</v>
      </c>
      <c r="C68" s="103" t="s">
        <v>417</v>
      </c>
      <c r="D68" s="103" t="s">
        <v>406</v>
      </c>
      <c r="E68" s="103" t="s">
        <v>407</v>
      </c>
      <c r="F68" s="103" t="s">
        <v>418</v>
      </c>
      <c r="G68" s="103" t="s">
        <v>412</v>
      </c>
      <c r="H68" s="103" t="s">
        <v>106</v>
      </c>
      <c r="I68" s="104">
        <v>5085</v>
      </c>
      <c r="J68" s="104">
        <v>10450</v>
      </c>
      <c r="K68" s="104">
        <v>0</v>
      </c>
      <c r="L68" s="104">
        <v>1882.6881974999999</v>
      </c>
      <c r="M68" s="105">
        <v>0</v>
      </c>
      <c r="N68" s="105">
        <v>8.6999999999999994E-3</v>
      </c>
      <c r="O68" s="105">
        <v>3.5000000000000001E-3</v>
      </c>
    </row>
    <row r="69" spans="2:15" s="100" customFormat="1">
      <c r="B69" s="103" t="s">
        <v>419</v>
      </c>
      <c r="C69" s="103" t="s">
        <v>420</v>
      </c>
      <c r="D69" s="103" t="s">
        <v>406</v>
      </c>
      <c r="E69" s="103" t="s">
        <v>407</v>
      </c>
      <c r="F69" s="103" t="s">
        <v>421</v>
      </c>
      <c r="G69" s="103" t="s">
        <v>412</v>
      </c>
      <c r="H69" s="103" t="s">
        <v>106</v>
      </c>
      <c r="I69" s="104">
        <v>13600</v>
      </c>
      <c r="J69" s="104">
        <v>4022</v>
      </c>
      <c r="K69" s="104">
        <v>0</v>
      </c>
      <c r="L69" s="104">
        <v>1937.9926559999999</v>
      </c>
      <c r="M69" s="105">
        <v>0</v>
      </c>
      <c r="N69" s="105">
        <v>8.8999999999999999E-3</v>
      </c>
      <c r="O69" s="105">
        <v>3.5999999999999999E-3</v>
      </c>
    </row>
    <row r="70" spans="2:15" s="100" customFormat="1">
      <c r="B70" s="103" t="s">
        <v>422</v>
      </c>
      <c r="C70" s="103" t="s">
        <v>423</v>
      </c>
      <c r="D70" s="103" t="s">
        <v>424</v>
      </c>
      <c r="E70" s="103" t="s">
        <v>407</v>
      </c>
      <c r="F70" s="103" t="s">
        <v>425</v>
      </c>
      <c r="G70" s="103" t="s">
        <v>426</v>
      </c>
      <c r="H70" s="103" t="s">
        <v>113</v>
      </c>
      <c r="I70" s="104">
        <v>52000</v>
      </c>
      <c r="J70" s="104">
        <v>126.25</v>
      </c>
      <c r="K70" s="104">
        <v>0</v>
      </c>
      <c r="L70" s="104">
        <v>260.09873499999998</v>
      </c>
      <c r="M70" s="105">
        <v>1E-4</v>
      </c>
      <c r="N70" s="105">
        <v>1.1999999999999999E-3</v>
      </c>
      <c r="O70" s="105">
        <v>5.0000000000000001E-4</v>
      </c>
    </row>
    <row r="71" spans="2:15" s="100" customFormat="1">
      <c r="B71" s="103" t="s">
        <v>427</v>
      </c>
      <c r="C71" s="103" t="s">
        <v>428</v>
      </c>
      <c r="D71" s="103" t="s">
        <v>123</v>
      </c>
      <c r="E71" s="103" t="s">
        <v>407</v>
      </c>
      <c r="F71" s="103" t="s">
        <v>429</v>
      </c>
      <c r="G71" s="103" t="s">
        <v>430</v>
      </c>
      <c r="H71" s="103" t="s">
        <v>110</v>
      </c>
      <c r="I71" s="104">
        <v>7275</v>
      </c>
      <c r="J71" s="104">
        <v>4857</v>
      </c>
      <c r="K71" s="104">
        <v>0</v>
      </c>
      <c r="L71" s="104">
        <v>1231.69610115</v>
      </c>
      <c r="M71" s="105">
        <v>0</v>
      </c>
      <c r="N71" s="105">
        <v>5.7000000000000002E-3</v>
      </c>
      <c r="O71" s="105">
        <v>2.3E-3</v>
      </c>
    </row>
    <row r="72" spans="2:15" s="100" customFormat="1">
      <c r="B72" s="103" t="s">
        <v>431</v>
      </c>
      <c r="C72" s="103" t="s">
        <v>432</v>
      </c>
      <c r="D72" s="103" t="s">
        <v>123</v>
      </c>
      <c r="E72" s="103" t="s">
        <v>407</v>
      </c>
      <c r="F72" s="103" t="s">
        <v>433</v>
      </c>
      <c r="G72" s="103" t="s">
        <v>430</v>
      </c>
      <c r="H72" s="103" t="s">
        <v>110</v>
      </c>
      <c r="I72" s="104">
        <v>8200</v>
      </c>
      <c r="J72" s="104">
        <v>4522</v>
      </c>
      <c r="K72" s="104">
        <v>0</v>
      </c>
      <c r="L72" s="104">
        <v>1292.5485831999999</v>
      </c>
      <c r="M72" s="105">
        <v>0</v>
      </c>
      <c r="N72" s="105">
        <v>6.0000000000000001E-3</v>
      </c>
      <c r="O72" s="105">
        <v>2.3999999999999998E-3</v>
      </c>
    </row>
    <row r="73" spans="2:15" s="100" customFormat="1">
      <c r="B73" s="103" t="s">
        <v>434</v>
      </c>
      <c r="C73" s="103" t="s">
        <v>435</v>
      </c>
      <c r="D73" s="103" t="s">
        <v>123</v>
      </c>
      <c r="E73" s="103" t="s">
        <v>407</v>
      </c>
      <c r="F73" s="103" t="s">
        <v>436</v>
      </c>
      <c r="G73" s="103" t="s">
        <v>437</v>
      </c>
      <c r="H73" s="103" t="s">
        <v>202</v>
      </c>
      <c r="I73" s="104">
        <v>54350</v>
      </c>
      <c r="J73" s="104">
        <v>13850</v>
      </c>
      <c r="K73" s="104">
        <v>0</v>
      </c>
      <c r="L73" s="104">
        <v>2501.3799425000002</v>
      </c>
      <c r="M73" s="105">
        <v>1E-4</v>
      </c>
      <c r="N73" s="105">
        <v>1.15E-2</v>
      </c>
      <c r="O73" s="105">
        <v>4.5999999999999999E-3</v>
      </c>
    </row>
    <row r="74" spans="2:15" s="100" customFormat="1">
      <c r="B74" s="103" t="s">
        <v>438</v>
      </c>
      <c r="C74" s="103" t="s">
        <v>439</v>
      </c>
      <c r="D74" s="103" t="s">
        <v>123</v>
      </c>
      <c r="E74" s="103" t="s">
        <v>407</v>
      </c>
      <c r="F74" s="103" t="s">
        <v>440</v>
      </c>
      <c r="G74" s="103" t="s">
        <v>441</v>
      </c>
      <c r="H74" s="103" t="s">
        <v>200</v>
      </c>
      <c r="I74" s="104">
        <v>22445</v>
      </c>
      <c r="J74" s="104">
        <v>10708</v>
      </c>
      <c r="K74" s="104">
        <v>0</v>
      </c>
      <c r="L74" s="104">
        <v>8721.4963852799992</v>
      </c>
      <c r="M74" s="105">
        <v>0</v>
      </c>
      <c r="N74" s="105">
        <v>4.02E-2</v>
      </c>
      <c r="O74" s="105">
        <v>1.61E-2</v>
      </c>
    </row>
    <row r="75" spans="2:15" s="100" customFormat="1">
      <c r="B75" s="103" t="s">
        <v>442</v>
      </c>
      <c r="C75" s="103" t="s">
        <v>443</v>
      </c>
      <c r="D75" s="103" t="s">
        <v>406</v>
      </c>
      <c r="E75" s="103" t="s">
        <v>407</v>
      </c>
      <c r="F75" s="103" t="s">
        <v>444</v>
      </c>
      <c r="G75" s="103" t="s">
        <v>445</v>
      </c>
      <c r="H75" s="103" t="s">
        <v>106</v>
      </c>
      <c r="I75" s="104">
        <v>7400</v>
      </c>
      <c r="J75" s="104">
        <v>27594</v>
      </c>
      <c r="K75" s="104">
        <v>0</v>
      </c>
      <c r="L75" s="104">
        <v>7234.6501079999998</v>
      </c>
      <c r="M75" s="105">
        <v>0</v>
      </c>
      <c r="N75" s="105">
        <v>3.3300000000000003E-2</v>
      </c>
      <c r="O75" s="105">
        <v>1.34E-2</v>
      </c>
    </row>
    <row r="76" spans="2:15" s="100" customFormat="1">
      <c r="B76" s="103" t="s">
        <v>446</v>
      </c>
      <c r="C76" s="103" t="s">
        <v>447</v>
      </c>
      <c r="D76" s="103" t="s">
        <v>406</v>
      </c>
      <c r="E76" s="103" t="s">
        <v>407</v>
      </c>
      <c r="F76" s="103" t="s">
        <v>448</v>
      </c>
      <c r="G76" s="103" t="s">
        <v>408</v>
      </c>
      <c r="H76" s="103" t="s">
        <v>106</v>
      </c>
      <c r="I76" s="104">
        <v>6125</v>
      </c>
      <c r="J76" s="104">
        <v>33389</v>
      </c>
      <c r="K76" s="104">
        <v>18.599139999999998</v>
      </c>
      <c r="L76" s="104">
        <v>7264.3042937500004</v>
      </c>
      <c r="M76" s="105">
        <v>0</v>
      </c>
      <c r="N76" s="105">
        <v>3.3399999999999999E-2</v>
      </c>
      <c r="O76" s="105">
        <v>1.34E-2</v>
      </c>
    </row>
    <row r="77" spans="2:15" s="100" customFormat="1">
      <c r="B77" s="103" t="s">
        <v>449</v>
      </c>
      <c r="C77" s="103" t="s">
        <v>450</v>
      </c>
      <c r="D77" s="103" t="s">
        <v>123</v>
      </c>
      <c r="E77" s="103" t="s">
        <v>407</v>
      </c>
      <c r="F77" s="103" t="s">
        <v>451</v>
      </c>
      <c r="G77" s="103" t="s">
        <v>408</v>
      </c>
      <c r="H77" s="103" t="s">
        <v>201</v>
      </c>
      <c r="I77" s="104">
        <v>142</v>
      </c>
      <c r="J77" s="104">
        <v>1386500</v>
      </c>
      <c r="K77" s="104">
        <v>0</v>
      </c>
      <c r="L77" s="104">
        <v>922.79062099999999</v>
      </c>
      <c r="M77" s="105">
        <v>0</v>
      </c>
      <c r="N77" s="105">
        <v>4.1999999999999997E-3</v>
      </c>
      <c r="O77" s="105">
        <v>1.6999999999999999E-3</v>
      </c>
    </row>
    <row r="78" spans="2:15" s="100" customFormat="1">
      <c r="B78" s="103" t="s">
        <v>452</v>
      </c>
      <c r="C78" s="103" t="s">
        <v>453</v>
      </c>
      <c r="D78" s="103" t="s">
        <v>406</v>
      </c>
      <c r="E78" s="103" t="s">
        <v>407</v>
      </c>
      <c r="F78" s="103" t="s">
        <v>454</v>
      </c>
      <c r="G78" s="103" t="s">
        <v>455</v>
      </c>
      <c r="H78" s="103" t="s">
        <v>106</v>
      </c>
      <c r="I78" s="104">
        <v>16055</v>
      </c>
      <c r="J78" s="104">
        <v>16408</v>
      </c>
      <c r="K78" s="104">
        <v>0</v>
      </c>
      <c r="L78" s="104">
        <v>9333.3404891999999</v>
      </c>
      <c r="M78" s="105">
        <v>0</v>
      </c>
      <c r="N78" s="105">
        <v>4.2999999999999997E-2</v>
      </c>
      <c r="O78" s="105">
        <v>1.72E-2</v>
      </c>
    </row>
    <row r="79" spans="2:15" s="100" customFormat="1">
      <c r="B79" s="103" t="s">
        <v>456</v>
      </c>
      <c r="C79" s="103" t="s">
        <v>457</v>
      </c>
      <c r="D79" s="103" t="s">
        <v>458</v>
      </c>
      <c r="E79" s="103" t="s">
        <v>407</v>
      </c>
      <c r="F79" s="103" t="s">
        <v>459</v>
      </c>
      <c r="G79" s="103" t="s">
        <v>460</v>
      </c>
      <c r="H79" s="103" t="s">
        <v>106</v>
      </c>
      <c r="I79" s="104">
        <v>8586</v>
      </c>
      <c r="J79" s="104">
        <v>17</v>
      </c>
      <c r="K79" s="104">
        <v>0</v>
      </c>
      <c r="L79" s="104">
        <v>5.1714336599999999</v>
      </c>
      <c r="M79" s="105">
        <v>1E-4</v>
      </c>
      <c r="N79" s="105">
        <v>0</v>
      </c>
      <c r="O79" s="105">
        <v>0</v>
      </c>
    </row>
    <row r="80" spans="2:15" s="100" customFormat="1">
      <c r="B80" s="103" t="s">
        <v>461</v>
      </c>
      <c r="C80" s="103" t="s">
        <v>462</v>
      </c>
      <c r="D80" s="103" t="s">
        <v>406</v>
      </c>
      <c r="E80" s="103" t="s">
        <v>407</v>
      </c>
      <c r="F80" s="103" t="s">
        <v>463</v>
      </c>
      <c r="G80" s="103" t="s">
        <v>464</v>
      </c>
      <c r="H80" s="103" t="s">
        <v>106</v>
      </c>
      <c r="I80" s="104">
        <v>5960</v>
      </c>
      <c r="J80" s="104">
        <v>8137</v>
      </c>
      <c r="K80" s="104">
        <v>0</v>
      </c>
      <c r="L80" s="104">
        <v>1718.2317035999999</v>
      </c>
      <c r="M80" s="105">
        <v>2.9999999999999997E-4</v>
      </c>
      <c r="N80" s="105">
        <v>7.9000000000000008E-3</v>
      </c>
      <c r="O80" s="105">
        <v>3.2000000000000002E-3</v>
      </c>
    </row>
    <row r="81" spans="2:15" s="100" customFormat="1">
      <c r="B81" s="103" t="s">
        <v>465</v>
      </c>
      <c r="C81" s="103" t="s">
        <v>466</v>
      </c>
      <c r="D81" s="103" t="s">
        <v>123</v>
      </c>
      <c r="E81" s="103" t="s">
        <v>407</v>
      </c>
      <c r="F81" s="103" t="s">
        <v>467</v>
      </c>
      <c r="G81" s="103" t="s">
        <v>468</v>
      </c>
      <c r="H81" s="103" t="s">
        <v>110</v>
      </c>
      <c r="I81" s="104">
        <v>59675</v>
      </c>
      <c r="J81" s="104">
        <v>2271</v>
      </c>
      <c r="K81" s="104">
        <v>0</v>
      </c>
      <c r="L81" s="104">
        <v>4724.0232616499998</v>
      </c>
      <c r="M81" s="105">
        <v>0</v>
      </c>
      <c r="N81" s="105">
        <v>2.18E-2</v>
      </c>
      <c r="O81" s="105">
        <v>8.6999999999999994E-3</v>
      </c>
    </row>
    <row r="82" spans="2:15" s="100" customFormat="1">
      <c r="B82" s="103" t="s">
        <v>469</v>
      </c>
      <c r="C82" s="103" t="s">
        <v>470</v>
      </c>
      <c r="D82" s="103" t="s">
        <v>406</v>
      </c>
      <c r="E82" s="103" t="s">
        <v>407</v>
      </c>
      <c r="F82" s="103" t="s">
        <v>471</v>
      </c>
      <c r="G82" s="103" t="s">
        <v>468</v>
      </c>
      <c r="H82" s="103" t="s">
        <v>106</v>
      </c>
      <c r="I82" s="104">
        <v>9620</v>
      </c>
      <c r="J82" s="104">
        <v>6856</v>
      </c>
      <c r="K82" s="104">
        <v>0</v>
      </c>
      <c r="L82" s="104">
        <v>2336.7757296</v>
      </c>
      <c r="M82" s="105">
        <v>0</v>
      </c>
      <c r="N82" s="105">
        <v>1.0800000000000001E-2</v>
      </c>
      <c r="O82" s="105">
        <v>4.3E-3</v>
      </c>
    </row>
    <row r="83" spans="2:15" s="100" customFormat="1">
      <c r="B83" s="103" t="s">
        <v>472</v>
      </c>
      <c r="C83" s="103" t="s">
        <v>473</v>
      </c>
      <c r="D83" s="103" t="s">
        <v>406</v>
      </c>
      <c r="E83" s="103" t="s">
        <v>407</v>
      </c>
      <c r="F83" s="103" t="s">
        <v>474</v>
      </c>
      <c r="G83" s="103" t="s">
        <v>475</v>
      </c>
      <c r="H83" s="103" t="s">
        <v>106</v>
      </c>
      <c r="I83" s="104">
        <v>14650</v>
      </c>
      <c r="J83" s="104">
        <v>23290</v>
      </c>
      <c r="K83" s="104">
        <v>0</v>
      </c>
      <c r="L83" s="104">
        <v>12088.662855</v>
      </c>
      <c r="M83" s="105">
        <v>0</v>
      </c>
      <c r="N83" s="105">
        <v>5.57E-2</v>
      </c>
      <c r="O83" s="105">
        <v>2.23E-2</v>
      </c>
    </row>
    <row r="84" spans="2:15" s="100" customFormat="1">
      <c r="B84" s="103" t="s">
        <v>476</v>
      </c>
      <c r="C84" s="103" t="s">
        <v>477</v>
      </c>
      <c r="D84" s="103" t="s">
        <v>406</v>
      </c>
      <c r="E84" s="103" t="s">
        <v>407</v>
      </c>
      <c r="F84" s="103" t="s">
        <v>478</v>
      </c>
      <c r="G84" s="103" t="s">
        <v>479</v>
      </c>
      <c r="H84" s="103" t="s">
        <v>106</v>
      </c>
      <c r="I84" s="104">
        <v>23060</v>
      </c>
      <c r="J84" s="104">
        <v>13820</v>
      </c>
      <c r="K84" s="104">
        <v>0</v>
      </c>
      <c r="L84" s="104">
        <v>11291.158356</v>
      </c>
      <c r="M84" s="105">
        <v>0</v>
      </c>
      <c r="N84" s="105">
        <v>5.1999999999999998E-2</v>
      </c>
      <c r="O84" s="105">
        <v>2.0799999999999999E-2</v>
      </c>
    </row>
    <row r="85" spans="2:15" s="100" customFormat="1">
      <c r="B85" s="103" t="s">
        <v>480</v>
      </c>
      <c r="C85" s="103" t="s">
        <v>481</v>
      </c>
      <c r="D85" s="103" t="s">
        <v>482</v>
      </c>
      <c r="E85" s="103" t="s">
        <v>407</v>
      </c>
      <c r="F85" s="103" t="s">
        <v>483</v>
      </c>
      <c r="G85" s="103" t="s">
        <v>479</v>
      </c>
      <c r="H85" s="103" t="s">
        <v>106</v>
      </c>
      <c r="I85" s="104">
        <v>1049</v>
      </c>
      <c r="J85" s="104">
        <v>92200</v>
      </c>
      <c r="K85" s="104">
        <v>0</v>
      </c>
      <c r="L85" s="104">
        <v>3426.7116540000002</v>
      </c>
      <c r="M85" s="105">
        <v>0</v>
      </c>
      <c r="N85" s="105">
        <v>1.5800000000000002E-2</v>
      </c>
      <c r="O85" s="105">
        <v>6.3E-3</v>
      </c>
    </row>
    <row r="86" spans="2:15" s="100" customFormat="1">
      <c r="B86" s="103" t="s">
        <v>484</v>
      </c>
      <c r="C86" s="103" t="s">
        <v>485</v>
      </c>
      <c r="D86" s="103" t="s">
        <v>406</v>
      </c>
      <c r="E86" s="103" t="s">
        <v>407</v>
      </c>
      <c r="F86" s="103" t="s">
        <v>486</v>
      </c>
      <c r="G86" s="103" t="s">
        <v>479</v>
      </c>
      <c r="H86" s="103" t="s">
        <v>106</v>
      </c>
      <c r="I86" s="104">
        <v>19525</v>
      </c>
      <c r="J86" s="104">
        <v>6405</v>
      </c>
      <c r="K86" s="104">
        <v>0</v>
      </c>
      <c r="L86" s="104">
        <v>4430.7916537499996</v>
      </c>
      <c r="M86" s="105">
        <v>0</v>
      </c>
      <c r="N86" s="105">
        <v>2.0400000000000001E-2</v>
      </c>
      <c r="O86" s="105">
        <v>8.2000000000000007E-3</v>
      </c>
    </row>
    <row r="87" spans="2:15" s="100" customFormat="1">
      <c r="B87" s="103" t="s">
        <v>227</v>
      </c>
      <c r="C87" s="99"/>
      <c r="D87" s="99"/>
    </row>
    <row r="88" spans="2:15">
      <c r="B88" t="s">
        <v>247</v>
      </c>
      <c r="E88" s="16"/>
      <c r="F88" s="16"/>
      <c r="G88" s="16"/>
    </row>
    <row r="89" spans="2:15">
      <c r="B89" t="s">
        <v>248</v>
      </c>
      <c r="E89" s="16"/>
      <c r="F89" s="16"/>
      <c r="G89" s="16"/>
    </row>
    <row r="90" spans="2:15">
      <c r="B90" t="s">
        <v>249</v>
      </c>
      <c r="E90" s="16"/>
      <c r="F90" s="16"/>
      <c r="G90" s="16"/>
    </row>
    <row r="91" spans="2:15">
      <c r="B91" t="s">
        <v>250</v>
      </c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1437940</v>
      </c>
      <c r="I11" s="7"/>
      <c r="J11" s="75">
        <v>85.974503400000003</v>
      </c>
      <c r="K11" s="75">
        <v>134595.62132840001</v>
      </c>
      <c r="L11" s="7"/>
      <c r="M11" s="76">
        <v>1</v>
      </c>
      <c r="N11" s="76">
        <v>0.2485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1198600</v>
      </c>
      <c r="J12" s="81">
        <v>0</v>
      </c>
      <c r="K12" s="81">
        <v>63710.675000000003</v>
      </c>
      <c r="M12" s="80">
        <v>0.4733</v>
      </c>
      <c r="N12" s="80">
        <v>0.1176</v>
      </c>
    </row>
    <row r="13" spans="2:63">
      <c r="B13" s="79" t="s">
        <v>487</v>
      </c>
      <c r="D13" s="16"/>
      <c r="E13" s="16"/>
      <c r="F13" s="16"/>
      <c r="G13" s="16"/>
      <c r="H13" s="81">
        <v>113000</v>
      </c>
      <c r="J13" s="81">
        <v>0</v>
      </c>
      <c r="K13" s="81">
        <v>2810.31</v>
      </c>
      <c r="M13" s="80">
        <v>2.0899999999999998E-2</v>
      </c>
      <c r="N13" s="80">
        <v>5.1999999999999998E-3</v>
      </c>
    </row>
    <row r="14" spans="2:63">
      <c r="B14" t="s">
        <v>488</v>
      </c>
      <c r="C14" t="s">
        <v>489</v>
      </c>
      <c r="D14" t="s">
        <v>100</v>
      </c>
      <c r="E14" t="s">
        <v>490</v>
      </c>
      <c r="F14" t="s">
        <v>491</v>
      </c>
      <c r="G14" t="s">
        <v>102</v>
      </c>
      <c r="H14" s="77">
        <v>113000</v>
      </c>
      <c r="I14" s="77">
        <v>2487</v>
      </c>
      <c r="J14" s="77">
        <v>0</v>
      </c>
      <c r="K14" s="77">
        <v>2810.31</v>
      </c>
      <c r="L14" s="78">
        <v>1.6000000000000001E-3</v>
      </c>
      <c r="M14" s="78">
        <v>2.0899999999999998E-2</v>
      </c>
      <c r="N14" s="78">
        <v>5.1999999999999998E-3</v>
      </c>
    </row>
    <row r="15" spans="2:63">
      <c r="B15" s="79" t="s">
        <v>492</v>
      </c>
      <c r="D15" s="16"/>
      <c r="E15" s="16"/>
      <c r="F15" s="16"/>
      <c r="G15" s="16"/>
      <c r="H15" s="81">
        <v>1085600</v>
      </c>
      <c r="J15" s="81">
        <v>0</v>
      </c>
      <c r="K15" s="81">
        <v>60900.364999999998</v>
      </c>
      <c r="M15" s="80">
        <v>0.45250000000000001</v>
      </c>
      <c r="N15" s="80">
        <v>0.1124</v>
      </c>
    </row>
    <row r="16" spans="2:63">
      <c r="B16" t="s">
        <v>493</v>
      </c>
      <c r="C16" t="s">
        <v>494</v>
      </c>
      <c r="D16" t="s">
        <v>100</v>
      </c>
      <c r="E16" t="s">
        <v>490</v>
      </c>
      <c r="F16" t="s">
        <v>491</v>
      </c>
      <c r="G16" t="s">
        <v>102</v>
      </c>
      <c r="H16" s="77">
        <v>587500</v>
      </c>
      <c r="I16" s="77">
        <v>4781</v>
      </c>
      <c r="J16" s="77">
        <v>0</v>
      </c>
      <c r="K16" s="77">
        <v>28088.375</v>
      </c>
      <c r="L16" s="78">
        <v>1.9E-2</v>
      </c>
      <c r="M16" s="78">
        <v>0.2087</v>
      </c>
      <c r="N16" s="78">
        <v>5.1900000000000002E-2</v>
      </c>
    </row>
    <row r="17" spans="2:14">
      <c r="B17" t="s">
        <v>495</v>
      </c>
      <c r="C17" t="s">
        <v>496</v>
      </c>
      <c r="D17" t="s">
        <v>100</v>
      </c>
      <c r="E17" t="s">
        <v>497</v>
      </c>
      <c r="F17" t="s">
        <v>491</v>
      </c>
      <c r="G17" t="s">
        <v>102</v>
      </c>
      <c r="H17" s="77">
        <v>290000</v>
      </c>
      <c r="I17" s="77">
        <v>5500</v>
      </c>
      <c r="J17" s="77">
        <v>0</v>
      </c>
      <c r="K17" s="77">
        <v>15950</v>
      </c>
      <c r="L17" s="78">
        <v>1.3899999999999999E-2</v>
      </c>
      <c r="M17" s="78">
        <v>0.11849999999999999</v>
      </c>
      <c r="N17" s="78">
        <v>2.9399999999999999E-2</v>
      </c>
    </row>
    <row r="18" spans="2:14">
      <c r="B18" t="s">
        <v>498</v>
      </c>
      <c r="C18" t="s">
        <v>499</v>
      </c>
      <c r="D18" t="s">
        <v>100</v>
      </c>
      <c r="E18" t="s">
        <v>497</v>
      </c>
      <c r="F18" t="s">
        <v>491</v>
      </c>
      <c r="G18" t="s">
        <v>102</v>
      </c>
      <c r="H18" s="77">
        <v>143000</v>
      </c>
      <c r="I18" s="77">
        <v>5837</v>
      </c>
      <c r="J18" s="77">
        <v>0</v>
      </c>
      <c r="K18" s="77">
        <v>8346.91</v>
      </c>
      <c r="L18" s="78">
        <v>7.1999999999999998E-3</v>
      </c>
      <c r="M18" s="78">
        <v>6.2E-2</v>
      </c>
      <c r="N18" s="78">
        <v>1.54E-2</v>
      </c>
    </row>
    <row r="19" spans="2:14">
      <c r="B19" t="s">
        <v>500</v>
      </c>
      <c r="C19" t="s">
        <v>501</v>
      </c>
      <c r="D19" t="s">
        <v>100</v>
      </c>
      <c r="E19" t="s">
        <v>502</v>
      </c>
      <c r="F19" t="s">
        <v>491</v>
      </c>
      <c r="G19" t="s">
        <v>102</v>
      </c>
      <c r="H19" s="77">
        <v>65100</v>
      </c>
      <c r="I19" s="77">
        <v>13080</v>
      </c>
      <c r="J19" s="77">
        <v>0</v>
      </c>
      <c r="K19" s="77">
        <v>8515.08</v>
      </c>
      <c r="L19" s="78">
        <v>1.32E-2</v>
      </c>
      <c r="M19" s="78">
        <v>6.3299999999999995E-2</v>
      </c>
      <c r="N19" s="78">
        <v>1.5699999999999999E-2</v>
      </c>
    </row>
    <row r="20" spans="2:14">
      <c r="B20" s="79" t="s">
        <v>503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220</v>
      </c>
      <c r="C21" t="s">
        <v>220</v>
      </c>
      <c r="D21" s="16"/>
      <c r="E21" s="16"/>
      <c r="F21" t="s">
        <v>220</v>
      </c>
      <c r="G21" t="s">
        <v>220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504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255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225</v>
      </c>
      <c r="D28" s="16"/>
      <c r="E28" s="16"/>
      <c r="F28" s="16"/>
      <c r="G28" s="16"/>
      <c r="H28" s="81">
        <v>239340</v>
      </c>
      <c r="J28" s="81">
        <v>85.974503400000003</v>
      </c>
      <c r="K28" s="81">
        <v>70884.946328399994</v>
      </c>
      <c r="M28" s="80">
        <v>0.52669999999999995</v>
      </c>
      <c r="N28" s="80">
        <v>0.13089999999999999</v>
      </c>
    </row>
    <row r="29" spans="2:14">
      <c r="B29" s="79" t="s">
        <v>506</v>
      </c>
      <c r="D29" s="16"/>
      <c r="E29" s="16"/>
      <c r="F29" s="16"/>
      <c r="G29" s="16"/>
      <c r="H29" s="81">
        <v>239340</v>
      </c>
      <c r="J29" s="81">
        <v>85.974503400000003</v>
      </c>
      <c r="K29" s="81">
        <v>70884.946328399994</v>
      </c>
      <c r="M29" s="80">
        <v>0.52669999999999995</v>
      </c>
      <c r="N29" s="80">
        <v>0.13089999999999999</v>
      </c>
    </row>
    <row r="30" spans="2:14">
      <c r="B30" t="s">
        <v>507</v>
      </c>
      <c r="C30" t="s">
        <v>508</v>
      </c>
      <c r="D30" t="s">
        <v>406</v>
      </c>
      <c r="E30" t="s">
        <v>509</v>
      </c>
      <c r="F30" t="s">
        <v>491</v>
      </c>
      <c r="G30" t="s">
        <v>106</v>
      </c>
      <c r="H30" s="77">
        <v>59700</v>
      </c>
      <c r="I30" s="77">
        <v>4736</v>
      </c>
      <c r="J30" s="77">
        <v>0</v>
      </c>
      <c r="K30" s="77">
        <v>10017.449855999999</v>
      </c>
      <c r="L30" s="78">
        <v>0</v>
      </c>
      <c r="M30" s="78">
        <v>7.4399999999999994E-2</v>
      </c>
      <c r="N30" s="78">
        <v>1.8499999999999999E-2</v>
      </c>
    </row>
    <row r="31" spans="2:14">
      <c r="B31" t="s">
        <v>510</v>
      </c>
      <c r="C31" t="s">
        <v>511</v>
      </c>
      <c r="D31" t="s">
        <v>406</v>
      </c>
      <c r="E31" t="s">
        <v>512</v>
      </c>
      <c r="F31" t="s">
        <v>491</v>
      </c>
      <c r="G31" t="s">
        <v>106</v>
      </c>
      <c r="H31" s="77">
        <v>129730</v>
      </c>
      <c r="I31" s="77">
        <v>2826</v>
      </c>
      <c r="J31" s="77">
        <v>0</v>
      </c>
      <c r="K31" s="77">
        <v>12989.239601400001</v>
      </c>
      <c r="L31" s="78">
        <v>1E-4</v>
      </c>
      <c r="M31" s="78">
        <v>9.6500000000000002E-2</v>
      </c>
      <c r="N31" s="78">
        <v>2.4E-2</v>
      </c>
    </row>
    <row r="32" spans="2:14">
      <c r="B32" t="s">
        <v>513</v>
      </c>
      <c r="C32" t="s">
        <v>514</v>
      </c>
      <c r="D32" t="s">
        <v>458</v>
      </c>
      <c r="E32" t="s">
        <v>515</v>
      </c>
      <c r="F32" t="s">
        <v>491</v>
      </c>
      <c r="G32" t="s">
        <v>106</v>
      </c>
      <c r="H32" s="77">
        <v>24000</v>
      </c>
      <c r="I32" s="77">
        <v>26726</v>
      </c>
      <c r="J32" s="77">
        <v>33.444009999999999</v>
      </c>
      <c r="K32" s="77">
        <v>22759.09633</v>
      </c>
      <c r="L32" s="78">
        <v>0</v>
      </c>
      <c r="M32" s="78">
        <v>0.1691</v>
      </c>
      <c r="N32" s="78">
        <v>4.2000000000000003E-2</v>
      </c>
    </row>
    <row r="33" spans="2:14">
      <c r="B33" t="s">
        <v>516</v>
      </c>
      <c r="C33" t="s">
        <v>517</v>
      </c>
      <c r="D33" t="s">
        <v>406</v>
      </c>
      <c r="E33" t="s">
        <v>518</v>
      </c>
      <c r="F33" t="s">
        <v>491</v>
      </c>
      <c r="G33" t="s">
        <v>106</v>
      </c>
      <c r="H33" s="77">
        <v>8000</v>
      </c>
      <c r="I33" s="77">
        <v>35718</v>
      </c>
      <c r="J33" s="77">
        <v>44.722430000000003</v>
      </c>
      <c r="K33" s="77">
        <v>10168.63235</v>
      </c>
      <c r="L33" s="78">
        <v>0</v>
      </c>
      <c r="M33" s="78">
        <v>7.5499999999999998E-2</v>
      </c>
      <c r="N33" s="78">
        <v>1.8800000000000001E-2</v>
      </c>
    </row>
    <row r="34" spans="2:14">
      <c r="B34" t="s">
        <v>519</v>
      </c>
      <c r="C34" t="s">
        <v>520</v>
      </c>
      <c r="D34" t="s">
        <v>406</v>
      </c>
      <c r="E34" t="s">
        <v>521</v>
      </c>
      <c r="F34" t="s">
        <v>491</v>
      </c>
      <c r="G34" t="s">
        <v>106</v>
      </c>
      <c r="H34" s="77">
        <v>11610</v>
      </c>
      <c r="I34" s="77">
        <v>18512</v>
      </c>
      <c r="J34" s="77">
        <v>0</v>
      </c>
      <c r="K34" s="77">
        <v>7614.7686575999996</v>
      </c>
      <c r="L34" s="78">
        <v>0</v>
      </c>
      <c r="M34" s="78">
        <v>5.6599999999999998E-2</v>
      </c>
      <c r="N34" s="78">
        <v>1.41E-2</v>
      </c>
    </row>
    <row r="35" spans="2:14">
      <c r="B35" t="s">
        <v>522</v>
      </c>
      <c r="C35" t="s">
        <v>523</v>
      </c>
      <c r="D35" t="s">
        <v>406</v>
      </c>
      <c r="E35" t="s">
        <v>524</v>
      </c>
      <c r="F35" t="s">
        <v>491</v>
      </c>
      <c r="G35" t="s">
        <v>106</v>
      </c>
      <c r="H35" s="77">
        <v>6300</v>
      </c>
      <c r="I35" s="77">
        <v>32830</v>
      </c>
      <c r="J35" s="77">
        <v>7.8080634</v>
      </c>
      <c r="K35" s="77">
        <v>7335.7595333999998</v>
      </c>
      <c r="L35" s="78">
        <v>0</v>
      </c>
      <c r="M35" s="78">
        <v>5.45E-2</v>
      </c>
      <c r="N35" s="78">
        <v>1.35E-2</v>
      </c>
    </row>
    <row r="36" spans="2:14">
      <c r="B36" s="79" t="s">
        <v>525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220</v>
      </c>
      <c r="C37" t="s">
        <v>220</v>
      </c>
      <c r="D37" s="16"/>
      <c r="E37" s="16"/>
      <c r="F37" t="s">
        <v>220</v>
      </c>
      <c r="G37" t="s">
        <v>220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255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220</v>
      </c>
      <c r="C39" t="s">
        <v>220</v>
      </c>
      <c r="D39" s="16"/>
      <c r="E39" s="16"/>
      <c r="F39" t="s">
        <v>220</v>
      </c>
      <c r="G39" t="s">
        <v>220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505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220</v>
      </c>
      <c r="C41" t="s">
        <v>220</v>
      </c>
      <c r="D41" s="16"/>
      <c r="E41" s="16"/>
      <c r="F41" t="s">
        <v>220</v>
      </c>
      <c r="G41" t="s">
        <v>220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t="s">
        <v>227</v>
      </c>
      <c r="D42" s="16"/>
      <c r="E42" s="16"/>
      <c r="F42" s="16"/>
      <c r="G42" s="16"/>
    </row>
    <row r="43" spans="2:14">
      <c r="B43" t="s">
        <v>247</v>
      </c>
      <c r="D43" s="16"/>
      <c r="E43" s="16"/>
      <c r="F43" s="16"/>
      <c r="G43" s="16"/>
    </row>
    <row r="44" spans="2:14">
      <c r="B44" t="s">
        <v>248</v>
      </c>
      <c r="D44" s="16"/>
      <c r="E44" s="16"/>
      <c r="F44" s="16"/>
      <c r="G44" s="16"/>
    </row>
    <row r="45" spans="2:14">
      <c r="B45" t="s">
        <v>249</v>
      </c>
      <c r="D45" s="16"/>
      <c r="E45" s="16"/>
      <c r="F45" s="16"/>
      <c r="G45" s="16"/>
    </row>
    <row r="46" spans="2:14">
      <c r="B46" t="s">
        <v>250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8247990.9500000002</v>
      </c>
      <c r="K11" s="7"/>
      <c r="L11" s="75">
        <v>39924.993750114307</v>
      </c>
      <c r="M11" s="7"/>
      <c r="N11" s="76">
        <v>1</v>
      </c>
      <c r="O11" s="76">
        <v>7.3700000000000002E-2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7975000</v>
      </c>
      <c r="L12" s="81">
        <v>13926.7425</v>
      </c>
      <c r="N12" s="80">
        <v>0.3488</v>
      </c>
      <c r="O12" s="80">
        <v>2.5700000000000001E-2</v>
      </c>
    </row>
    <row r="13" spans="2:65">
      <c r="B13" s="79" t="s">
        <v>526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13926.7425</v>
      </c>
      <c r="N17" s="80">
        <v>0.3488</v>
      </c>
      <c r="O17" s="80">
        <v>2.5700000000000001E-2</v>
      </c>
    </row>
    <row r="18" spans="2:15">
      <c r="B18" t="s">
        <v>528</v>
      </c>
      <c r="C18" t="s">
        <v>529</v>
      </c>
      <c r="D18" t="s">
        <v>100</v>
      </c>
      <c r="E18" t="s">
        <v>502</v>
      </c>
      <c r="F18" t="s">
        <v>491</v>
      </c>
      <c r="G18" t="s">
        <v>220</v>
      </c>
      <c r="H18" t="s">
        <v>530</v>
      </c>
      <c r="I18" t="s">
        <v>102</v>
      </c>
      <c r="J18" s="77">
        <v>7975000</v>
      </c>
      <c r="K18" s="77">
        <v>174.63</v>
      </c>
      <c r="L18" s="77">
        <v>13926.7425</v>
      </c>
      <c r="M18" s="78">
        <v>0</v>
      </c>
      <c r="N18" s="78">
        <v>0.3488</v>
      </c>
      <c r="O18" s="78">
        <v>2.5700000000000001E-2</v>
      </c>
    </row>
    <row r="19" spans="2:15">
      <c r="B19" s="79" t="s">
        <v>255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272990.95</v>
      </c>
      <c r="L21" s="81">
        <v>25998.25125011431</v>
      </c>
      <c r="N21" s="80">
        <v>0.6512</v>
      </c>
      <c r="O21" s="80">
        <v>4.8000000000000001E-2</v>
      </c>
    </row>
    <row r="22" spans="2:15">
      <c r="B22" s="79" t="s">
        <v>526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272990.95</v>
      </c>
      <c r="L26" s="81">
        <v>25998.25125011431</v>
      </c>
      <c r="N26" s="80">
        <v>0.6512</v>
      </c>
      <c r="O26" s="80">
        <v>4.8000000000000001E-2</v>
      </c>
    </row>
    <row r="27" spans="2:15">
      <c r="B27" t="s">
        <v>531</v>
      </c>
      <c r="C27" t="s">
        <v>532</v>
      </c>
      <c r="D27" t="s">
        <v>123</v>
      </c>
      <c r="E27" t="s">
        <v>533</v>
      </c>
      <c r="F27" t="s">
        <v>491</v>
      </c>
      <c r="G27" t="s">
        <v>220</v>
      </c>
      <c r="H27" t="s">
        <v>530</v>
      </c>
      <c r="I27" t="s">
        <v>106</v>
      </c>
      <c r="J27" s="77">
        <v>4720</v>
      </c>
      <c r="K27" s="77">
        <v>18382</v>
      </c>
      <c r="L27" s="77">
        <v>3074.0145072</v>
      </c>
      <c r="M27" s="78">
        <v>0</v>
      </c>
      <c r="N27" s="78">
        <v>7.6999999999999999E-2</v>
      </c>
      <c r="O27" s="78">
        <v>5.7000000000000002E-3</v>
      </c>
    </row>
    <row r="28" spans="2:15">
      <c r="B28" t="s">
        <v>534</v>
      </c>
      <c r="C28" t="s">
        <v>535</v>
      </c>
      <c r="D28" t="s">
        <v>123</v>
      </c>
      <c r="E28" t="s">
        <v>536</v>
      </c>
      <c r="F28" t="s">
        <v>491</v>
      </c>
      <c r="G28" t="s">
        <v>220</v>
      </c>
      <c r="H28" t="s">
        <v>530</v>
      </c>
      <c r="I28" t="s">
        <v>110</v>
      </c>
      <c r="J28" s="77">
        <v>26000</v>
      </c>
      <c r="K28" s="77">
        <v>4003</v>
      </c>
      <c r="L28" s="77">
        <v>3627.9509240000002</v>
      </c>
      <c r="M28" s="78">
        <v>0</v>
      </c>
      <c r="N28" s="78">
        <v>9.0899999999999995E-2</v>
      </c>
      <c r="O28" s="78">
        <v>6.7000000000000002E-3</v>
      </c>
    </row>
    <row r="29" spans="2:15">
      <c r="B29" t="s">
        <v>537</v>
      </c>
      <c r="C29" t="s">
        <v>538</v>
      </c>
      <c r="D29" t="s">
        <v>123</v>
      </c>
      <c r="E29" t="s">
        <v>536</v>
      </c>
      <c r="F29" t="s">
        <v>491</v>
      </c>
      <c r="G29" t="s">
        <v>220</v>
      </c>
      <c r="H29" t="s">
        <v>530</v>
      </c>
      <c r="I29" t="s">
        <v>203</v>
      </c>
      <c r="J29" s="77">
        <v>69300</v>
      </c>
      <c r="K29" s="77">
        <v>158600</v>
      </c>
      <c r="L29" s="77">
        <v>2698.1756802</v>
      </c>
      <c r="M29" s="78">
        <v>0</v>
      </c>
      <c r="N29" s="78">
        <v>6.7599999999999993E-2</v>
      </c>
      <c r="O29" s="78">
        <v>5.0000000000000001E-3</v>
      </c>
    </row>
    <row r="30" spans="2:15">
      <c r="B30" t="s">
        <v>539</v>
      </c>
      <c r="C30" t="s">
        <v>540</v>
      </c>
      <c r="D30" t="s">
        <v>406</v>
      </c>
      <c r="E30" t="s">
        <v>541</v>
      </c>
      <c r="F30" t="s">
        <v>491</v>
      </c>
      <c r="G30" t="s">
        <v>220</v>
      </c>
      <c r="H30" t="s">
        <v>530</v>
      </c>
      <c r="I30" t="s">
        <v>200</v>
      </c>
      <c r="J30" s="77">
        <v>1395</v>
      </c>
      <c r="K30" s="77">
        <v>22150</v>
      </c>
      <c r="L30" s="77">
        <v>1121.271984</v>
      </c>
      <c r="M30" s="78">
        <v>6.9999999999999999E-4</v>
      </c>
      <c r="N30" s="78">
        <v>2.81E-2</v>
      </c>
      <c r="O30" s="78">
        <v>2.0999999999999999E-3</v>
      </c>
    </row>
    <row r="31" spans="2:15">
      <c r="B31" t="s">
        <v>542</v>
      </c>
      <c r="C31" t="s">
        <v>543</v>
      </c>
      <c r="D31" t="s">
        <v>123</v>
      </c>
      <c r="E31" t="s">
        <v>544</v>
      </c>
      <c r="F31" t="s">
        <v>491</v>
      </c>
      <c r="G31" t="s">
        <v>220</v>
      </c>
      <c r="H31" t="s">
        <v>530</v>
      </c>
      <c r="I31" t="s">
        <v>106</v>
      </c>
      <c r="J31" s="77">
        <v>3400</v>
      </c>
      <c r="K31" s="77">
        <v>17965.8</v>
      </c>
      <c r="L31" s="77">
        <v>2164.1961996</v>
      </c>
      <c r="M31" s="78">
        <v>0</v>
      </c>
      <c r="N31" s="78">
        <v>5.4199999999999998E-2</v>
      </c>
      <c r="O31" s="78">
        <v>4.0000000000000001E-3</v>
      </c>
    </row>
    <row r="32" spans="2:15">
      <c r="B32" t="s">
        <v>545</v>
      </c>
      <c r="C32" t="s">
        <v>546</v>
      </c>
      <c r="D32" t="s">
        <v>123</v>
      </c>
      <c r="E32" t="s">
        <v>547</v>
      </c>
      <c r="F32" t="s">
        <v>491</v>
      </c>
      <c r="G32" t="s">
        <v>220</v>
      </c>
      <c r="H32" t="s">
        <v>530</v>
      </c>
      <c r="I32" t="s">
        <v>106</v>
      </c>
      <c r="J32" s="77">
        <v>65000.67</v>
      </c>
      <c r="K32" s="77">
        <v>2323.449999999998</v>
      </c>
      <c r="L32" s="77">
        <v>5350.8443317884403</v>
      </c>
      <c r="M32" s="78">
        <v>0</v>
      </c>
      <c r="N32" s="78">
        <v>0.13400000000000001</v>
      </c>
      <c r="O32" s="78">
        <v>9.9000000000000008E-3</v>
      </c>
    </row>
    <row r="33" spans="2:15">
      <c r="B33" t="s">
        <v>548</v>
      </c>
      <c r="C33" t="s">
        <v>549</v>
      </c>
      <c r="D33" t="s">
        <v>123</v>
      </c>
      <c r="E33" t="s">
        <v>550</v>
      </c>
      <c r="F33" t="s">
        <v>491</v>
      </c>
      <c r="G33" t="s">
        <v>220</v>
      </c>
      <c r="H33" t="s">
        <v>530</v>
      </c>
      <c r="I33" t="s">
        <v>110</v>
      </c>
      <c r="J33" s="77">
        <v>3175</v>
      </c>
      <c r="K33" s="77">
        <v>9492</v>
      </c>
      <c r="L33" s="77">
        <v>1050.5190318</v>
      </c>
      <c r="M33" s="78">
        <v>0</v>
      </c>
      <c r="N33" s="78">
        <v>2.63E-2</v>
      </c>
      <c r="O33" s="78">
        <v>1.9E-3</v>
      </c>
    </row>
    <row r="34" spans="2:15">
      <c r="B34" t="s">
        <v>551</v>
      </c>
      <c r="C34" t="s">
        <v>552</v>
      </c>
      <c r="D34" t="s">
        <v>123</v>
      </c>
      <c r="E34" t="s">
        <v>553</v>
      </c>
      <c r="F34" t="s">
        <v>491</v>
      </c>
      <c r="G34" t="s">
        <v>220</v>
      </c>
      <c r="H34" t="s">
        <v>530</v>
      </c>
      <c r="I34" t="s">
        <v>106</v>
      </c>
      <c r="J34" s="77">
        <v>100000.28</v>
      </c>
      <c r="K34" s="77">
        <v>1950.6799999999994</v>
      </c>
      <c r="L34" s="77">
        <v>6911.2785915258701</v>
      </c>
      <c r="M34" s="78">
        <v>1E-4</v>
      </c>
      <c r="N34" s="78">
        <v>0.1731</v>
      </c>
      <c r="O34" s="78">
        <v>1.2800000000000001E-2</v>
      </c>
    </row>
    <row r="35" spans="2:15">
      <c r="B35" s="79" t="s">
        <v>255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220</v>
      </c>
      <c r="C36" t="s">
        <v>220</v>
      </c>
      <c r="D36" s="16"/>
      <c r="E36" s="16"/>
      <c r="F36" t="s">
        <v>220</v>
      </c>
      <c r="G36" t="s">
        <v>220</v>
      </c>
      <c r="I36" t="s">
        <v>220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247</v>
      </c>
      <c r="C38" s="16"/>
      <c r="D38" s="16"/>
      <c r="E38" s="16"/>
    </row>
    <row r="39" spans="2:15">
      <c r="B39" t="s">
        <v>248</v>
      </c>
      <c r="C39" s="16"/>
      <c r="D39" s="16"/>
      <c r="E39" s="16"/>
    </row>
    <row r="40" spans="2:15">
      <c r="B40" t="s">
        <v>249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115855</v>
      </c>
      <c r="H11" s="7"/>
      <c r="I11" s="75">
        <v>290.78540500000003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115855</v>
      </c>
      <c r="I12" s="81">
        <v>290.78540500000003</v>
      </c>
      <c r="K12" s="80">
        <v>1</v>
      </c>
      <c r="L12" s="80">
        <v>5.0000000000000001E-4</v>
      </c>
    </row>
    <row r="13" spans="2:60">
      <c r="B13" s="79" t="s">
        <v>554</v>
      </c>
      <c r="D13" s="16"/>
      <c r="E13" s="16"/>
      <c r="G13" s="81">
        <v>115855</v>
      </c>
      <c r="I13" s="81">
        <v>290.78540500000003</v>
      </c>
      <c r="K13" s="80">
        <v>1</v>
      </c>
      <c r="L13" s="80">
        <v>5.0000000000000001E-4</v>
      </c>
    </row>
    <row r="14" spans="2:60">
      <c r="B14" t="s">
        <v>555</v>
      </c>
      <c r="C14" t="s">
        <v>556</v>
      </c>
      <c r="D14" t="s">
        <v>100</v>
      </c>
      <c r="E14" t="s">
        <v>288</v>
      </c>
      <c r="F14" t="s">
        <v>102</v>
      </c>
      <c r="G14" s="77">
        <v>12000</v>
      </c>
      <c r="H14" s="77">
        <v>1920</v>
      </c>
      <c r="I14" s="77">
        <v>230.4</v>
      </c>
      <c r="J14" s="78">
        <v>6.0000000000000001E-3</v>
      </c>
      <c r="K14" s="78">
        <v>0.7923</v>
      </c>
      <c r="L14" s="78">
        <v>4.0000000000000002E-4</v>
      </c>
    </row>
    <row r="15" spans="2:60">
      <c r="B15" t="s">
        <v>557</v>
      </c>
      <c r="C15" t="s">
        <v>558</v>
      </c>
      <c r="D15" t="s">
        <v>100</v>
      </c>
      <c r="E15" t="s">
        <v>288</v>
      </c>
      <c r="F15" t="s">
        <v>102</v>
      </c>
      <c r="G15" s="77">
        <v>100975</v>
      </c>
      <c r="H15" s="77">
        <v>59.5</v>
      </c>
      <c r="I15" s="77">
        <v>60.080125000000002</v>
      </c>
      <c r="J15" s="78">
        <v>8.2000000000000007E-3</v>
      </c>
      <c r="K15" s="78">
        <v>0.20660000000000001</v>
      </c>
      <c r="L15" s="78">
        <v>1E-4</v>
      </c>
    </row>
    <row r="16" spans="2:60">
      <c r="B16" t="s">
        <v>559</v>
      </c>
      <c r="C16" t="s">
        <v>560</v>
      </c>
      <c r="D16" t="s">
        <v>100</v>
      </c>
      <c r="E16" t="s">
        <v>296</v>
      </c>
      <c r="F16" t="s">
        <v>102</v>
      </c>
      <c r="G16" s="77">
        <v>2880</v>
      </c>
      <c r="H16" s="77">
        <v>10.6</v>
      </c>
      <c r="I16" s="77">
        <v>0.30528</v>
      </c>
      <c r="J16" s="78">
        <v>1E-4</v>
      </c>
      <c r="K16" s="78">
        <v>1E-3</v>
      </c>
      <c r="L16" s="78">
        <v>0</v>
      </c>
    </row>
    <row r="17" spans="2:12">
      <c r="B17" s="79" t="s">
        <v>225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561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220</v>
      </c>
      <c r="C19" t="s">
        <v>220</v>
      </c>
      <c r="D19" s="16"/>
      <c r="E19" t="s">
        <v>220</v>
      </c>
      <c r="F19" t="s">
        <v>220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247</v>
      </c>
      <c r="D21" s="16"/>
      <c r="E21" s="16"/>
    </row>
    <row r="22" spans="2:12">
      <c r="B22" t="s">
        <v>248</v>
      </c>
      <c r="D22" s="16"/>
      <c r="E22" s="16"/>
    </row>
    <row r="23" spans="2:12">
      <c r="B23" t="s">
        <v>249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B34" t="s">
        <v>248</v>
      </c>
      <c r="C34" s="16"/>
      <c r="D34" s="16"/>
      <c r="E34" s="16"/>
    </row>
    <row r="35" spans="2:5">
      <c r="B35" t="s">
        <v>249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-5044737.2</v>
      </c>
      <c r="H11" s="25"/>
      <c r="I11" s="75">
        <v>-17874.807120176345</v>
      </c>
      <c r="J11" s="76">
        <v>1</v>
      </c>
      <c r="K11" s="76">
        <v>-3.3000000000000002E-2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-5044737.2</v>
      </c>
      <c r="H14" s="19"/>
      <c r="I14" s="81">
        <v>-17874.807120176345</v>
      </c>
      <c r="J14" s="80">
        <v>1</v>
      </c>
      <c r="K14" s="80">
        <v>-3.3000000000000002E-2</v>
      </c>
      <c r="BF14" s="16" t="s">
        <v>126</v>
      </c>
    </row>
    <row r="15" spans="1:60">
      <c r="B15" t="s">
        <v>567</v>
      </c>
      <c r="C15" t="s">
        <v>568</v>
      </c>
      <c r="D15" t="s">
        <v>123</v>
      </c>
      <c r="E15" t="s">
        <v>455</v>
      </c>
      <c r="F15" t="s">
        <v>106</v>
      </c>
      <c r="G15" s="77">
        <v>106</v>
      </c>
      <c r="H15" s="77">
        <v>6.1675000000000001E-2</v>
      </c>
      <c r="I15" s="77">
        <v>2.3162539649999999E-4</v>
      </c>
      <c r="J15" s="78">
        <v>0</v>
      </c>
      <c r="K15" s="78">
        <v>0</v>
      </c>
      <c r="BF15" s="16" t="s">
        <v>127</v>
      </c>
    </row>
    <row r="16" spans="1:60">
      <c r="B16" t="s">
        <v>569</v>
      </c>
      <c r="C16" t="s">
        <v>570</v>
      </c>
      <c r="D16" t="s">
        <v>123</v>
      </c>
      <c r="E16" t="s">
        <v>455</v>
      </c>
      <c r="F16" t="s">
        <v>106</v>
      </c>
      <c r="G16" s="77">
        <v>-5045105.2</v>
      </c>
      <c r="H16" s="77">
        <v>100</v>
      </c>
      <c r="I16" s="77">
        <v>-17874.807723599999</v>
      </c>
      <c r="J16" s="78">
        <v>1</v>
      </c>
      <c r="K16" s="78">
        <v>-3.3000000000000002E-2</v>
      </c>
      <c r="BF16" s="16" t="s">
        <v>128</v>
      </c>
    </row>
    <row r="17" spans="2:58">
      <c r="B17" t="s">
        <v>571</v>
      </c>
      <c r="C17" t="s">
        <v>572</v>
      </c>
      <c r="D17" t="s">
        <v>123</v>
      </c>
      <c r="E17" t="s">
        <v>455</v>
      </c>
      <c r="F17" t="s">
        <v>106</v>
      </c>
      <c r="G17" s="77">
        <v>103</v>
      </c>
      <c r="H17" s="77">
        <v>1.10355E-2</v>
      </c>
      <c r="I17" s="77">
        <v>4.0271739795000001E-5</v>
      </c>
      <c r="J17" s="78">
        <v>0</v>
      </c>
      <c r="K17" s="78">
        <v>0</v>
      </c>
      <c r="BF17" s="16" t="s">
        <v>129</v>
      </c>
    </row>
    <row r="18" spans="2:58">
      <c r="B18" t="s">
        <v>573</v>
      </c>
      <c r="C18" t="s">
        <v>574</v>
      </c>
      <c r="D18" t="s">
        <v>123</v>
      </c>
      <c r="E18" t="s">
        <v>455</v>
      </c>
      <c r="F18" t="s">
        <v>106</v>
      </c>
      <c r="G18" s="77">
        <v>84</v>
      </c>
      <c r="H18" s="77">
        <v>3.6015000000000001E-3</v>
      </c>
      <c r="I18" s="77">
        <v>1.071849618E-5</v>
      </c>
      <c r="J18" s="78">
        <v>0</v>
      </c>
      <c r="K18" s="78">
        <v>0</v>
      </c>
      <c r="BF18" s="16" t="s">
        <v>130</v>
      </c>
    </row>
    <row r="19" spans="2:58">
      <c r="B19" t="s">
        <v>575</v>
      </c>
      <c r="C19" t="s">
        <v>576</v>
      </c>
      <c r="D19" t="s">
        <v>123</v>
      </c>
      <c r="E19" t="s">
        <v>455</v>
      </c>
      <c r="F19" t="s">
        <v>106</v>
      </c>
      <c r="G19" s="77">
        <v>52</v>
      </c>
      <c r="H19" s="77">
        <v>0.1341</v>
      </c>
      <c r="I19" s="77">
        <v>2.47060476E-4</v>
      </c>
      <c r="J19" s="78">
        <v>0</v>
      </c>
      <c r="K19" s="78">
        <v>0</v>
      </c>
      <c r="BF19" s="16" t="s">
        <v>131</v>
      </c>
    </row>
    <row r="20" spans="2:58">
      <c r="B20" t="s">
        <v>577</v>
      </c>
      <c r="C20" t="s">
        <v>578</v>
      </c>
      <c r="D20" t="s">
        <v>123</v>
      </c>
      <c r="E20" t="s">
        <v>455</v>
      </c>
      <c r="F20" t="s">
        <v>106</v>
      </c>
      <c r="G20" s="77">
        <v>23</v>
      </c>
      <c r="H20" s="77">
        <v>9.0499999999999997E-2</v>
      </c>
      <c r="I20" s="77">
        <v>7.3747545000000001E-5</v>
      </c>
      <c r="J20" s="78">
        <v>0</v>
      </c>
      <c r="K20" s="78">
        <v>0</v>
      </c>
      <c r="BF20" s="16" t="s">
        <v>132</v>
      </c>
    </row>
    <row r="21" spans="2:58">
      <c r="B21" t="s">
        <v>227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247</v>
      </c>
      <c r="C22" s="19"/>
      <c r="D22" s="19"/>
      <c r="E22" s="19"/>
      <c r="F22" s="19"/>
      <c r="G22" s="19"/>
      <c r="H22" s="19"/>
    </row>
    <row r="23" spans="2:58">
      <c r="B23" t="s">
        <v>248</v>
      </c>
      <c r="C23" s="19"/>
      <c r="D23" s="19"/>
      <c r="E23" s="19"/>
      <c r="F23" s="19"/>
      <c r="G23" s="19"/>
      <c r="H23" s="19"/>
    </row>
    <row r="24" spans="2:58">
      <c r="B24" t="s">
        <v>249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247</v>
      </c>
    </row>
    <row r="42" spans="2:17">
      <c r="B42" t="s">
        <v>248</v>
      </c>
    </row>
    <row r="43" spans="2:17">
      <c r="B43" t="s">
        <v>249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587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588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590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247</v>
      </c>
    </row>
    <row r="29" spans="2:16">
      <c r="B29" t="s">
        <v>248</v>
      </c>
    </row>
    <row r="30" spans="2:16">
      <c r="B30" t="s">
        <v>249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247</v>
      </c>
      <c r="D27" s="16"/>
      <c r="E27" s="16"/>
      <c r="F27" s="16"/>
    </row>
    <row r="28" spans="2:19">
      <c r="B28" t="s">
        <v>248</v>
      </c>
      <c r="D28" s="16"/>
      <c r="E28" s="16"/>
      <c r="F28" s="16"/>
    </row>
    <row r="29" spans="2:19">
      <c r="B29" t="s">
        <v>249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591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592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247</v>
      </c>
      <c r="C27" s="16"/>
      <c r="D27" s="16"/>
      <c r="E27" s="16"/>
    </row>
    <row r="28" spans="2:19">
      <c r="B28" t="s">
        <v>248</v>
      </c>
      <c r="C28" s="16"/>
      <c r="D28" s="16"/>
      <c r="E28" s="16"/>
    </row>
    <row r="29" spans="2:19">
      <c r="B29" t="s">
        <v>249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247</v>
      </c>
      <c r="C20" s="16"/>
      <c r="D20" s="16"/>
      <c r="E20" s="16"/>
    </row>
    <row r="21" spans="2:13">
      <c r="B21" t="s">
        <v>248</v>
      </c>
      <c r="C21" s="16"/>
      <c r="D21" s="16"/>
      <c r="E21" s="16"/>
    </row>
    <row r="22" spans="2:13">
      <c r="B22" t="s">
        <v>249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596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597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598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600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601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602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227</v>
      </c>
      <c r="C30" s="16"/>
    </row>
    <row r="31" spans="2:11">
      <c r="B31" t="s">
        <v>247</v>
      </c>
      <c r="C31" s="16"/>
    </row>
    <row r="32" spans="2:11">
      <c r="B32" t="s">
        <v>248</v>
      </c>
      <c r="C32" s="16"/>
    </row>
    <row r="33" spans="2:3">
      <c r="B33" t="s">
        <v>249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220</v>
      </c>
      <c r="C13" t="s">
        <v>220</v>
      </c>
      <c r="D13" t="s">
        <v>220</v>
      </c>
      <c r="E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247</v>
      </c>
      <c r="C17" s="16"/>
      <c r="D17" s="16"/>
    </row>
    <row r="18" spans="2:4">
      <c r="B18" t="s">
        <v>248</v>
      </c>
      <c r="C18" s="16"/>
      <c r="D18" s="16"/>
    </row>
    <row r="19" spans="2:4">
      <c r="B19" t="s">
        <v>249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247</v>
      </c>
      <c r="C35" s="16"/>
      <c r="D35" s="16"/>
    </row>
    <row r="36" spans="2:12">
      <c r="B36" t="s">
        <v>248</v>
      </c>
      <c r="C36" s="16"/>
      <c r="D36" s="16"/>
    </row>
    <row r="37" spans="2:12">
      <c r="B37" t="s">
        <v>249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-35906000</v>
      </c>
      <c r="H11" s="7"/>
      <c r="I11" s="75">
        <v>-6860.2064426067609</v>
      </c>
      <c r="J11" s="76">
        <v>1</v>
      </c>
      <c r="K11" s="76">
        <v>-1.2699999999999999E-2</v>
      </c>
      <c r="AW11" s="16"/>
    </row>
    <row r="12" spans="2:49">
      <c r="B12" s="79" t="s">
        <v>205</v>
      </c>
      <c r="C12" s="16"/>
      <c r="D12" s="16"/>
      <c r="G12" s="81">
        <v>-35906000</v>
      </c>
      <c r="I12" s="81">
        <v>-6860.2064426067609</v>
      </c>
      <c r="J12" s="80">
        <v>1</v>
      </c>
      <c r="K12" s="80">
        <v>-1.2699999999999999E-2</v>
      </c>
    </row>
    <row r="13" spans="2:49">
      <c r="B13" s="79" t="s">
        <v>562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563</v>
      </c>
      <c r="C15" s="16"/>
      <c r="D15" s="16"/>
      <c r="G15" s="81">
        <v>-37516000</v>
      </c>
      <c r="I15" s="81">
        <v>-6599.3444824560474</v>
      </c>
      <c r="J15" s="80">
        <v>0.96199999999999997</v>
      </c>
      <c r="K15" s="80">
        <v>-1.2200000000000001E-2</v>
      </c>
    </row>
    <row r="16" spans="2:49">
      <c r="B16" t="s">
        <v>605</v>
      </c>
      <c r="C16" t="s">
        <v>606</v>
      </c>
      <c r="D16" t="s">
        <v>123</v>
      </c>
      <c r="E16" t="s">
        <v>110</v>
      </c>
      <c r="F16" t="s">
        <v>607</v>
      </c>
      <c r="G16" s="77">
        <v>-3066000</v>
      </c>
      <c r="H16" s="77">
        <v>5.2036025555603391</v>
      </c>
      <c r="I16" s="77">
        <v>-159.54245435348</v>
      </c>
      <c r="J16" s="78">
        <v>2.3300000000000001E-2</v>
      </c>
      <c r="K16" s="78">
        <v>-2.9999999999999997E-4</v>
      </c>
    </row>
    <row r="17" spans="2:11">
      <c r="B17" t="s">
        <v>608</v>
      </c>
      <c r="C17" t="s">
        <v>609</v>
      </c>
      <c r="D17" t="s">
        <v>123</v>
      </c>
      <c r="E17" t="s">
        <v>106</v>
      </c>
      <c r="F17" t="s">
        <v>610</v>
      </c>
      <c r="G17" s="77">
        <v>-2000000</v>
      </c>
      <c r="H17" s="77">
        <v>26.870731709797202</v>
      </c>
      <c r="I17" s="77">
        <v>-537.41463419594402</v>
      </c>
      <c r="J17" s="78">
        <v>7.8299999999999995E-2</v>
      </c>
      <c r="K17" s="78">
        <v>-1E-3</v>
      </c>
    </row>
    <row r="18" spans="2:11">
      <c r="B18" t="s">
        <v>611</v>
      </c>
      <c r="C18" t="s">
        <v>612</v>
      </c>
      <c r="D18" t="s">
        <v>123</v>
      </c>
      <c r="E18" t="s">
        <v>106</v>
      </c>
      <c r="F18" t="s">
        <v>613</v>
      </c>
      <c r="G18" s="77">
        <v>-7850000</v>
      </c>
      <c r="H18" s="77">
        <v>26.360793968628279</v>
      </c>
      <c r="I18" s="77">
        <v>-2069.3223265373199</v>
      </c>
      <c r="J18" s="78">
        <v>0.30159999999999998</v>
      </c>
      <c r="K18" s="78">
        <v>-3.8E-3</v>
      </c>
    </row>
    <row r="19" spans="2:11">
      <c r="B19" t="s">
        <v>614</v>
      </c>
      <c r="C19" t="s">
        <v>615</v>
      </c>
      <c r="D19" t="s">
        <v>123</v>
      </c>
      <c r="E19" t="s">
        <v>106</v>
      </c>
      <c r="F19" t="s">
        <v>616</v>
      </c>
      <c r="G19" s="77">
        <v>-6000000</v>
      </c>
      <c r="H19" s="77">
        <v>26.115110371510834</v>
      </c>
      <c r="I19" s="77">
        <v>-1566.9066222906499</v>
      </c>
      <c r="J19" s="78">
        <v>0.22839999999999999</v>
      </c>
      <c r="K19" s="78">
        <v>-2.8999999999999998E-3</v>
      </c>
    </row>
    <row r="20" spans="2:11">
      <c r="B20" t="s">
        <v>617</v>
      </c>
      <c r="C20" t="s">
        <v>618</v>
      </c>
      <c r="D20" t="s">
        <v>123</v>
      </c>
      <c r="E20" t="s">
        <v>106</v>
      </c>
      <c r="F20" t="s">
        <v>619</v>
      </c>
      <c r="G20" s="77">
        <v>-2000000</v>
      </c>
      <c r="H20" s="77">
        <v>20.815119931752051</v>
      </c>
      <c r="I20" s="77">
        <v>-416.30239863504102</v>
      </c>
      <c r="J20" s="78">
        <v>6.0699999999999997E-2</v>
      </c>
      <c r="K20" s="78">
        <v>-8.0000000000000004E-4</v>
      </c>
    </row>
    <row r="21" spans="2:11">
      <c r="B21" t="s">
        <v>620</v>
      </c>
      <c r="C21" t="s">
        <v>621</v>
      </c>
      <c r="D21" t="s">
        <v>123</v>
      </c>
      <c r="E21" t="s">
        <v>106</v>
      </c>
      <c r="F21" t="s">
        <v>622</v>
      </c>
      <c r="G21" s="77">
        <v>-5600000</v>
      </c>
      <c r="H21" s="77">
        <v>13.217727885331465</v>
      </c>
      <c r="I21" s="77">
        <v>-740.192761578562</v>
      </c>
      <c r="J21" s="78">
        <v>0.1079</v>
      </c>
      <c r="K21" s="78">
        <v>-1.4E-3</v>
      </c>
    </row>
    <row r="22" spans="2:11">
      <c r="B22" t="s">
        <v>623</v>
      </c>
      <c r="C22" t="s">
        <v>624</v>
      </c>
      <c r="D22" t="s">
        <v>123</v>
      </c>
      <c r="E22" t="s">
        <v>106</v>
      </c>
      <c r="F22" t="s">
        <v>625</v>
      </c>
      <c r="G22" s="77">
        <v>-11000000</v>
      </c>
      <c r="H22" s="77">
        <v>10.087848044227727</v>
      </c>
      <c r="I22" s="77">
        <v>-1109.6632848650499</v>
      </c>
      <c r="J22" s="78">
        <v>0.1618</v>
      </c>
      <c r="K22" s="78">
        <v>-2E-3</v>
      </c>
    </row>
    <row r="23" spans="2:11">
      <c r="B23" s="79" t="s">
        <v>604</v>
      </c>
      <c r="C23" s="16"/>
      <c r="D23" s="16"/>
      <c r="G23" s="81">
        <v>1610000</v>
      </c>
      <c r="I23" s="81">
        <v>-260.86196015071403</v>
      </c>
      <c r="J23" s="80">
        <v>3.7999999999999999E-2</v>
      </c>
      <c r="K23" s="80">
        <v>-5.0000000000000001E-4</v>
      </c>
    </row>
    <row r="24" spans="2:11">
      <c r="B24" t="s">
        <v>626</v>
      </c>
      <c r="C24" t="s">
        <v>627</v>
      </c>
      <c r="D24" t="s">
        <v>123</v>
      </c>
      <c r="E24" t="s">
        <v>110</v>
      </c>
      <c r="F24" t="s">
        <v>628</v>
      </c>
      <c r="G24" s="77">
        <v>1610000</v>
      </c>
      <c r="H24" s="77">
        <v>-16.202606220541242</v>
      </c>
      <c r="I24" s="77">
        <v>-260.86196015071403</v>
      </c>
      <c r="J24" s="78">
        <v>3.7999999999999999E-2</v>
      </c>
      <c r="K24" s="78">
        <v>-5.0000000000000001E-4</v>
      </c>
    </row>
    <row r="25" spans="2:11">
      <c r="B25" s="79" t="s">
        <v>564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220</v>
      </c>
      <c r="C26" t="s">
        <v>220</v>
      </c>
      <c r="D26" t="s">
        <v>220</v>
      </c>
      <c r="E26" t="s">
        <v>220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255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220</v>
      </c>
      <c r="C28" t="s">
        <v>220</v>
      </c>
      <c r="D28" t="s">
        <v>220</v>
      </c>
      <c r="E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562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565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564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220</v>
      </c>
      <c r="C35" t="s">
        <v>220</v>
      </c>
      <c r="D35" t="s">
        <v>220</v>
      </c>
      <c r="E35" t="s">
        <v>220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255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220</v>
      </c>
      <c r="C37" t="s">
        <v>220</v>
      </c>
      <c r="D37" t="s">
        <v>220</v>
      </c>
      <c r="E37" t="s">
        <v>220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227</v>
      </c>
      <c r="C38" s="16"/>
      <c r="D38" s="16"/>
    </row>
    <row r="39" spans="2:11">
      <c r="B39" t="s">
        <v>247</v>
      </c>
      <c r="C39" s="16"/>
      <c r="D39" s="16"/>
    </row>
    <row r="40" spans="2:11">
      <c r="B40" t="s">
        <v>248</v>
      </c>
      <c r="C40" s="16"/>
      <c r="D40" s="16"/>
    </row>
    <row r="41" spans="2:11">
      <c r="B41" t="s">
        <v>249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247</v>
      </c>
      <c r="D41" s="16"/>
    </row>
    <row r="42" spans="2:17">
      <c r="B42" t="s">
        <v>248</v>
      </c>
      <c r="D42" s="16"/>
    </row>
    <row r="43" spans="2:17">
      <c r="B43" t="s">
        <v>249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629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220</v>
      </c>
      <c r="D14" t="s">
        <v>220</v>
      </c>
      <c r="F14" t="s">
        <v>220</v>
      </c>
      <c r="I14" s="77">
        <v>0</v>
      </c>
      <c r="J14" t="s">
        <v>220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630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631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632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633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634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635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636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637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638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639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631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632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638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227</v>
      </c>
    </row>
    <row r="42" spans="2:18">
      <c r="B42" t="s">
        <v>247</v>
      </c>
    </row>
    <row r="43" spans="2:18">
      <c r="B43" t="s">
        <v>248</v>
      </c>
    </row>
    <row r="44" spans="2:18">
      <c r="B44" t="s">
        <v>249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591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592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247</v>
      </c>
    </row>
    <row r="27" spans="2:15">
      <c r="B27" t="s">
        <v>248</v>
      </c>
    </row>
    <row r="28" spans="2:15">
      <c r="B28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643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643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27865.122447749</v>
      </c>
      <c r="J11" s="76">
        <v>1</v>
      </c>
      <c r="K11" s="76">
        <v>5.1400000000000001E-2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27865.122447749</v>
      </c>
      <c r="J14" s="80">
        <v>1</v>
      </c>
      <c r="K14" s="80">
        <v>5.1400000000000001E-2</v>
      </c>
    </row>
    <row r="15" spans="2:60">
      <c r="B15" t="s">
        <v>644</v>
      </c>
      <c r="C15" t="s">
        <v>645</v>
      </c>
      <c r="D15" t="s">
        <v>220</v>
      </c>
      <c r="E15" t="s">
        <v>530</v>
      </c>
      <c r="F15" s="78">
        <v>0</v>
      </c>
      <c r="G15" t="s">
        <v>204</v>
      </c>
      <c r="H15" s="78">
        <v>0</v>
      </c>
      <c r="I15" s="77">
        <v>-7.6846336000000001E-2</v>
      </c>
      <c r="J15" s="78">
        <v>0</v>
      </c>
      <c r="K15" s="78">
        <v>0</v>
      </c>
    </row>
    <row r="16" spans="2:60">
      <c r="B16" t="s">
        <v>646</v>
      </c>
      <c r="C16" t="s">
        <v>647</v>
      </c>
      <c r="D16" t="s">
        <v>220</v>
      </c>
      <c r="E16" t="s">
        <v>530</v>
      </c>
      <c r="F16" s="78">
        <v>0</v>
      </c>
      <c r="G16" t="s">
        <v>203</v>
      </c>
      <c r="H16" s="78">
        <v>0</v>
      </c>
      <c r="I16" s="77">
        <v>-9.2721573000000002E-2</v>
      </c>
      <c r="J16" s="78">
        <v>0</v>
      </c>
      <c r="K16" s="78">
        <v>0</v>
      </c>
    </row>
    <row r="17" spans="2:11">
      <c r="B17" t="s">
        <v>648</v>
      </c>
      <c r="C17" t="s">
        <v>649</v>
      </c>
      <c r="D17" t="s">
        <v>220</v>
      </c>
      <c r="E17" t="s">
        <v>530</v>
      </c>
      <c r="F17" s="78">
        <v>0</v>
      </c>
      <c r="G17" t="s">
        <v>110</v>
      </c>
      <c r="H17" s="78">
        <v>0</v>
      </c>
      <c r="I17" s="77">
        <v>3.0208291379999999</v>
      </c>
      <c r="J17" s="78">
        <v>1E-4</v>
      </c>
      <c r="K17" s="78">
        <v>0</v>
      </c>
    </row>
    <row r="18" spans="2:11">
      <c r="B18" t="s">
        <v>650</v>
      </c>
      <c r="C18" t="s">
        <v>651</v>
      </c>
      <c r="D18" t="s">
        <v>220</v>
      </c>
      <c r="E18" t="s">
        <v>530</v>
      </c>
      <c r="F18" s="78">
        <v>0</v>
      </c>
      <c r="G18" t="s">
        <v>106</v>
      </c>
      <c r="H18" s="78">
        <v>0</v>
      </c>
      <c r="I18" s="77">
        <v>27862.27118652</v>
      </c>
      <c r="J18" s="78">
        <v>0.99990000000000001</v>
      </c>
      <c r="K18" s="78">
        <v>5.1400000000000001E-2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225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247</v>
      </c>
      <c r="D27" s="16"/>
    </row>
    <row r="28" spans="2:23">
      <c r="B28" t="s">
        <v>248</v>
      </c>
      <c r="D28" s="16"/>
    </row>
    <row r="29" spans="2:23">
      <c r="B29" t="s">
        <v>249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AD250F-6B82-474E-B307-0B1942C4D660}"/>
</file>

<file path=customXml/itemProps2.xml><?xml version="1.0" encoding="utf-8"?>
<ds:datastoreItem xmlns:ds="http://schemas.openxmlformats.org/officeDocument/2006/customXml" ds:itemID="{B3ED1CD5-AFCC-4679-BD5C-B966FC54F091}"/>
</file>

<file path=customXml/itemProps3.xml><?xml version="1.0" encoding="utf-8"?>
<ds:datastoreItem xmlns:ds="http://schemas.openxmlformats.org/officeDocument/2006/customXml" ds:itemID="{5D547E02-91A3-4436-B05A-B97F2AE2C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