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1.12.22\"/>
    </mc:Choice>
  </mc:AlternateContent>
  <bookViews>
    <workbookView xWindow="0" yWindow="105" windowWidth="24240" windowHeight="12585" activeTab="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U40" i="5" l="1"/>
  <c r="T40" i="5"/>
  <c r="U39" i="5"/>
  <c r="T39" i="5"/>
  <c r="U38" i="5"/>
  <c r="T38" i="5"/>
  <c r="U37" i="5"/>
  <c r="T37" i="5"/>
  <c r="U36" i="5"/>
  <c r="T36" i="5"/>
  <c r="U35" i="5"/>
  <c r="T35" i="5"/>
  <c r="U34" i="5"/>
  <c r="T34" i="5"/>
  <c r="U33" i="5"/>
  <c r="T33" i="5"/>
  <c r="U32" i="5"/>
  <c r="T32" i="5"/>
  <c r="U31" i="5"/>
  <c r="T31" i="5"/>
  <c r="U30" i="5"/>
  <c r="T30" i="5"/>
  <c r="U29" i="5"/>
  <c r="T29" i="5"/>
  <c r="U28" i="5"/>
  <c r="T28" i="5"/>
  <c r="U27" i="5"/>
  <c r="T27" i="5"/>
  <c r="U26" i="5"/>
  <c r="T26" i="5"/>
  <c r="U25" i="5"/>
  <c r="T25" i="5"/>
  <c r="U24" i="5"/>
  <c r="T24" i="5"/>
  <c r="U23" i="5"/>
  <c r="T23" i="5"/>
  <c r="U22" i="5"/>
  <c r="T22" i="5"/>
  <c r="U21" i="5"/>
  <c r="T21" i="5"/>
  <c r="U20" i="5"/>
  <c r="T20" i="5"/>
  <c r="U19" i="5"/>
  <c r="T19" i="5"/>
  <c r="U18" i="5"/>
  <c r="T18" i="5"/>
  <c r="U17" i="5"/>
  <c r="T17" i="5"/>
  <c r="U16" i="5"/>
  <c r="T16" i="5"/>
  <c r="U15" i="5"/>
  <c r="T15" i="5"/>
  <c r="U14" i="5"/>
  <c r="T14" i="5"/>
  <c r="U13" i="5"/>
  <c r="T13" i="5"/>
  <c r="U12" i="5"/>
  <c r="T12" i="5"/>
  <c r="U11" i="5"/>
  <c r="T11" i="5"/>
  <c r="O11" i="5"/>
  <c r="O12" i="5"/>
  <c r="O15" i="5"/>
  <c r="R30" i="5"/>
  <c r="P30" i="5" s="1"/>
  <c r="C42" i="1" l="1"/>
  <c r="D41" i="1" s="1"/>
  <c r="D39" i="1"/>
  <c r="D37" i="1"/>
  <c r="D34" i="1"/>
  <c r="D33" i="1"/>
  <c r="D30" i="1"/>
  <c r="D29" i="1"/>
  <c r="D26" i="1"/>
  <c r="D25" i="1"/>
  <c r="D21" i="1"/>
  <c r="D20" i="1"/>
  <c r="D17" i="1"/>
  <c r="D16" i="1"/>
  <c r="D13" i="1"/>
  <c r="D11" i="1"/>
  <c r="C11" i="1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  <c r="D14" i="1" l="1"/>
  <c r="D18" i="1"/>
  <c r="D22" i="1"/>
  <c r="D27" i="1"/>
  <c r="D31" i="1"/>
  <c r="D35" i="1"/>
  <c r="D40" i="1"/>
  <c r="D15" i="1"/>
  <c r="D19" i="1"/>
  <c r="D24" i="1"/>
  <c r="D28" i="1"/>
  <c r="D32" i="1"/>
  <c r="D36" i="1"/>
</calcChain>
</file>

<file path=xl/sharedStrings.xml><?xml version="1.0" encoding="utf-8"?>
<sst xmlns="http://schemas.openxmlformats.org/spreadsheetml/2006/main" count="3602" uniqueCount="881">
  <si>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</si>
  <si>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</si>
  <si>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</si>
  <si>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</si>
  <si>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</si>
  <si>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</si>
  <si>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</si>
  <si>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</si>
  <si>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</si>
  <si>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</si>
  <si>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</si>
  <si>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</si>
  <si>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</si>
  <si>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</si>
  <si>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</si>
  <si>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</si>
  <si>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</si>
  <si>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</si>
  <si>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</si>
  <si>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</si>
  <si>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</si>
  <si>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</si>
  <si>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</si>
  <si>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</si>
  <si>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</si>
  <si>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</si>
  <si>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</si>
  <si>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</si>
  <si>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</si>
  <si>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</si>
  <si>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</si>
  <si>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</si>
  <si>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</si>
  <si>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</si>
  <si>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</si>
  <si>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</si>
  <si>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</si>
  <si>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</si>
  <si>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</si>
  <si>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</si>
  <si>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</si>
  <si>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</si>
  <si>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</si>
  <si>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</si>
  <si>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</si>
  <si>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</si>
  <si>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</si>
  <si>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</si>
  <si>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</si>
  <si>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</si>
  <si>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</si>
  <si>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</si>
  <si>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</si>
  <si>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</si>
  <si>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</si>
  <si>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</si>
  <si>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</si>
  <si>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</si>
  <si>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</si>
  <si>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</si>
  <si>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</si>
  <si>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</si>
  <si>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</si>
  <si>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</si>
  <si>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</si>
  <si>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</si>
  <si>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</si>
  <si>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</si>
  <si>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</si>
  <si>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</si>
  <si>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</si>
  <si>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</si>
  <si>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</si>
  <si>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</si>
  <si>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</si>
  <si>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</si>
  <si>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</si>
  <si>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</si>
  <si>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</si>
  <si>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</si>
  <si>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</si>
  <si>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</si>
  <si>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</si>
  <si>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</si>
  <si>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</si>
  <si>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</si>
  <si>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</si>
  <si>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</si>
  <si>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</si>
  <si>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</si>
  <si>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</si>
  <si>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</si>
  <si>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</si>
  <si>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</si>
  <si>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</si>
  <si>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</si>
  <si>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</si>
  <si>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</si>
  <si>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</si>
  <si>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</si>
  <si>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</si>
  <si>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</si>
  <si>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</si>
  <si>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</si>
  <si>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</si>
  <si>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</si>
  <si>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</si>
  <si>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</si>
  <si>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</si>
  <si>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</si>
  <si>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</si>
  <si>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</si>
  <si>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</si>
  <si>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</si>
  <si>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</si>
  <si>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</si>
  <si>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</si>
  <si>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</si>
  <si>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</si>
  <si>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</si>
  <si>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</si>
  <si>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</si>
  <si>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</si>
  <si>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</si>
  <si>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</si>
  <si>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</si>
  <si>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</si>
  <si>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</si>
  <si>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</si>
  <si>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</si>
  <si>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</si>
  <si>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</si>
  <si>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</si>
  <si>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</si>
  <si>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</si>
  <si>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</si>
  <si>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</si>
  <si>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</si>
  <si>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</si>
  <si>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</si>
  <si>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</si>
  <si>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</si>
  <si>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</si>
  <si>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</si>
  <si>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</si>
  <si>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</si>
  <si>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</si>
  <si>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</si>
  <si>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</si>
  <si>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</si>
  <si>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</si>
  <si>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</si>
  <si>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</si>
  <si>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</si>
  <si>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</si>
  <si>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</si>
  <si>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</si>
  <si>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</si>
  <si>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</si>
  <si>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</si>
  <si>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</si>
  <si>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</si>
  <si>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</si>
  <si>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</si>
  <si>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</si>
  <si>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</si>
  <si>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</si>
  <si>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</si>
  <si>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</si>
  <si>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</si>
  <si>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</si>
  <si>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</si>
  <si>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</si>
  <si>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</si>
  <si>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</si>
  <si>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</si>
  <si>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</si>
  <si>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</si>
  <si>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</si>
  <si>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</si>
  <si>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</si>
  <si>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</si>
  <si>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</si>
  <si>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</si>
  <si>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</si>
  <si>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</si>
  <si>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</si>
  <si>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</si>
  <si>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</si>
  <si>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</si>
  <si>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</si>
  <si>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</si>
  <si>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</si>
  <si>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</si>
  <si>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</si>
  <si>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</si>
  <si>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</si>
  <si>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31/12/2022</t>
  </si>
  <si>
    <t>מור מניות</t>
  </si>
  <si>
    <t>בהתאם לשיטה שיושמה בדוח הכספי *</t>
  </si>
  <si>
    <t>פרנק שווצרי</t>
  </si>
  <si>
    <t>כתר דני</t>
  </si>
  <si>
    <t>יין יפני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</si>
  <si>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</si>
  <si>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</si>
  <si>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</si>
  <si>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</si>
  <si>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</si>
  <si>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</si>
  <si>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</si>
  <si>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</si>
  <si>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</si>
  <si>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</si>
  <si>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</si>
  <si>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</si>
  <si>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</si>
  <si>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הונג קונג-353- בנק מזרחי</t>
  </si>
  <si>
    <t>353- 20- בנק מזרחי</t>
  </si>
  <si>
    <t>דולר סינגפורי-345- בנק מזרחי</t>
  </si>
  <si>
    <t>345- 20- בנק מזרחי</t>
  </si>
  <si>
    <t>ין יפני- 248- בנק מזרחי</t>
  </si>
  <si>
    <t>248- 20- בנק מזרחי</t>
  </si>
  <si>
    <t>כתר דני - 78- בנק מזרחי</t>
  </si>
  <si>
    <t>78- 20- בנק מזרחי</t>
  </si>
  <si>
    <t>לי"ש - 70002- בנק מזרחי</t>
  </si>
  <si>
    <t>70002- 20- בנק מזרחי</t>
  </si>
  <si>
    <t>פרנק שוויצרי-35- בנק מזרחי</t>
  </si>
  <si>
    <t>35- 20-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</si>
  <si>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</si>
  <si>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</si>
  <si>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</si>
  <si>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</si>
  <si>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</si>
  <si>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</si>
  <si>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</si>
  <si>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</si>
  <si>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</si>
  <si>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</si>
  <si>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</si>
  <si>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</si>
  <si>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</si>
  <si>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    1213- בנק ישראל- מק"מ</t>
  </si>
  <si>
    <t>8231219</t>
  </si>
  <si>
    <t>RF</t>
  </si>
  <si>
    <t>19/12/22</t>
  </si>
  <si>
    <t>מ.ק.מ. 1123- בנק ישראל- מק"מ</t>
  </si>
  <si>
    <t>8231128</t>
  </si>
  <si>
    <t>21/11/22</t>
  </si>
  <si>
    <t>סה"כ שחר</t>
  </si>
  <si>
    <t>ממשל שקלי 1024- האוצר - ממשלתית שקלית</t>
  </si>
  <si>
    <t>1175777</t>
  </si>
  <si>
    <t>16/01/22</t>
  </si>
  <si>
    <t>סה"כ גילון</t>
  </si>
  <si>
    <t>ממשל משתנה 0526- האוצר - ממשלתית משתנה</t>
  </si>
  <si>
    <t>1141795</t>
  </si>
  <si>
    <t>14/04/22</t>
  </si>
  <si>
    <t>ממשלת משתנה 1130- האוצר - ממשלתית משתנה</t>
  </si>
  <si>
    <t>1166552</t>
  </si>
  <si>
    <t>11/05/22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</si>
  <si>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</si>
  <si>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</si>
  <si>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</si>
  <si>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</si>
  <si>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</si>
  <si>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</si>
  <si>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</si>
  <si>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</si>
  <si>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</si>
  <si>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</si>
  <si>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</si>
  <si>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דיסקונט מנפיקים אג"ח יג</t>
  </si>
  <si>
    <t>7480155</t>
  </si>
  <si>
    <t>520029935</t>
  </si>
  <si>
    <t>בנקים</t>
  </si>
  <si>
    <t>07/09/20</t>
  </si>
  <si>
    <t>לאומי   אגח 178- לאומי</t>
  </si>
  <si>
    <t>6040323</t>
  </si>
  <si>
    <t>520018078</t>
  </si>
  <si>
    <t>Aaa.il</t>
  </si>
  <si>
    <t>22/12/21</t>
  </si>
  <si>
    <t>מז טפ הנפ אגח 60- מזרחי טפחות הנפ</t>
  </si>
  <si>
    <t>2310456</t>
  </si>
  <si>
    <t>520032046</t>
  </si>
  <si>
    <t>12/12/21</t>
  </si>
  <si>
    <t>מזרחי  טפ הנפק   40</t>
  </si>
  <si>
    <t>2310167</t>
  </si>
  <si>
    <t>30/12/21</t>
  </si>
  <si>
    <t>חשמל     אגח 26- חשמל</t>
  </si>
  <si>
    <t>6000202</t>
  </si>
  <si>
    <t>520000472</t>
  </si>
  <si>
    <t>אנרגיה</t>
  </si>
  <si>
    <t>Aa1.il</t>
  </si>
  <si>
    <t>22/04/21</t>
  </si>
  <si>
    <t>פועלים הנפקות הת 16- פועלים הנפקות</t>
  </si>
  <si>
    <t>1940550</t>
  </si>
  <si>
    <t>520032640</t>
  </si>
  <si>
    <t>תעשיה אוירית אג"ח 4</t>
  </si>
  <si>
    <t>1133131</t>
  </si>
  <si>
    <t>520027194</t>
  </si>
  <si>
    <t>ביטחוניות</t>
  </si>
  <si>
    <t>ilAA+</t>
  </si>
  <si>
    <t>23/01/20</t>
  </si>
  <si>
    <t>וילאר אגח 7- וילאר</t>
  </si>
  <si>
    <t>4160149</t>
  </si>
  <si>
    <t>520038910</t>
  </si>
  <si>
    <t>נדלן מניב בישראל</t>
  </si>
  <si>
    <t>ilAA</t>
  </si>
  <si>
    <t>10/12/20</t>
  </si>
  <si>
    <t>כיל       אגח ה</t>
  </si>
  <si>
    <t>2810299</t>
  </si>
  <si>
    <t>520027830</t>
  </si>
  <si>
    <t>כימיה, גומי ופלסטיק</t>
  </si>
  <si>
    <t>אלוני חץ אגח יג- אלוני חץ</t>
  </si>
  <si>
    <t>1189406</t>
  </si>
  <si>
    <t>520038506</t>
  </si>
  <si>
    <t>ilAA-</t>
  </si>
  <si>
    <t>16/11/22</t>
  </si>
  <si>
    <t>אנרג'יקס אג ב</t>
  </si>
  <si>
    <t>1168483</t>
  </si>
  <si>
    <t>513901371</t>
  </si>
  <si>
    <t>אנרגיה מתחדשת</t>
  </si>
  <si>
    <t>ilA</t>
  </si>
  <si>
    <t>מכלול אגח א- מכלול מימון</t>
  </si>
  <si>
    <t>1187277</t>
  </si>
  <si>
    <t>515763845</t>
  </si>
  <si>
    <t>אשראי חוץ בנקאי</t>
  </si>
  <si>
    <t>A3.il</t>
  </si>
  <si>
    <t>02/11/22</t>
  </si>
  <si>
    <t>פתאל החזק  אג 1</t>
  </si>
  <si>
    <t>1169721</t>
  </si>
  <si>
    <t>512607888</t>
  </si>
  <si>
    <t>מלונאות ותיירות</t>
  </si>
  <si>
    <t>12/11/20</t>
  </si>
  <si>
    <t>חגג אירופה אגח ד- חג'ג' אירופה</t>
  </si>
  <si>
    <t>1190131</t>
  </si>
  <si>
    <t>515682292</t>
  </si>
  <si>
    <t>בנייה</t>
  </si>
  <si>
    <t>לא מדורג</t>
  </si>
  <si>
    <t>02/10/22</t>
  </si>
  <si>
    <t>עמרם אברהם אגח א- עמרם</t>
  </si>
  <si>
    <t>513201582</t>
  </si>
  <si>
    <t>19/09/22</t>
  </si>
  <si>
    <t>חברה לישראל אג"ח 11</t>
  </si>
  <si>
    <t>5760244</t>
  </si>
  <si>
    <t>520028010</t>
  </si>
  <si>
    <t>השקעה ואחזקות</t>
  </si>
  <si>
    <t>07/05/20</t>
  </si>
  <si>
    <t>סה"כ אחר</t>
  </si>
  <si>
    <t>TEVA 4.375 09/05/2030- טבע</t>
  </si>
  <si>
    <t>XS2406607171</t>
  </si>
  <si>
    <t>בלומברג</t>
  </si>
  <si>
    <t>520013954</t>
  </si>
  <si>
    <t>Pharma &amp; Biotechnology</t>
  </si>
  <si>
    <t>BB-</t>
  </si>
  <si>
    <t>S&amp;P</t>
  </si>
  <si>
    <t>02/11/21</t>
  </si>
  <si>
    <t>BAC 4.827 22/07/26- Bank of  America</t>
  </si>
  <si>
    <t>US06051GLA57</t>
  </si>
  <si>
    <t>2180</t>
  </si>
  <si>
    <t>Banks</t>
  </si>
  <si>
    <t>A-</t>
  </si>
  <si>
    <t>27/10/22</t>
  </si>
  <si>
    <t>VW 4.75 13/11/28- VOLKSWAGEN</t>
  </si>
  <si>
    <t>US928668AU66</t>
  </si>
  <si>
    <t>4255</t>
  </si>
  <si>
    <t>Automobiles &amp; Components</t>
  </si>
  <si>
    <t>BBB+</t>
  </si>
  <si>
    <t>24/10/22</t>
  </si>
  <si>
    <t>סה"כ תל אביב 35</t>
  </si>
  <si>
    <t>פניקס    1- הפניקס</t>
  </si>
  <si>
    <t>767012</t>
  </si>
  <si>
    <t>520017450</t>
  </si>
  <si>
    <t>ביטוח</t>
  </si>
  <si>
    <t>הראל     1- הראל השקעות</t>
  </si>
  <si>
    <t>585018</t>
  </si>
  <si>
    <t>520033986</t>
  </si>
  <si>
    <t>אלביט מערכות- אלביט מערכות</t>
  </si>
  <si>
    <t>1081124</t>
  </si>
  <si>
    <t>520043027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</si>
  <si>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</si>
  <si>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</si>
  <si>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</si>
  <si>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</si>
  <si>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</si>
  <si>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</si>
  <si>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</si>
  <si>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</si>
  <si>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</si>
  <si>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</si>
  <si>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</si>
  <si>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</si>
  <si>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</si>
  <si>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520000118</t>
  </si>
  <si>
    <t>חברה לישראל- חברה לישראל</t>
  </si>
  <si>
    <t>576017</t>
  </si>
  <si>
    <t>קנון- קנון הולדינגס</t>
  </si>
  <si>
    <t>1134139</t>
  </si>
  <si>
    <t>201406588</t>
  </si>
  <si>
    <t>איי.סי.אל- איי.סי.אל</t>
  </si>
  <si>
    <t>281014</t>
  </si>
  <si>
    <t>טאואר- טאואר</t>
  </si>
  <si>
    <t>1082379</t>
  </si>
  <si>
    <t>520041997</t>
  </si>
  <si>
    <t>מוליכים למחצה</t>
  </si>
  <si>
    <t>נובה- נובה</t>
  </si>
  <si>
    <t>1084557</t>
  </si>
  <si>
    <t>511812463</t>
  </si>
  <si>
    <t>אלוני חץ- אלוני חץ</t>
  </si>
  <si>
    <t>390013</t>
  </si>
  <si>
    <t>אמות- אמות</t>
  </si>
  <si>
    <t>1097278</t>
  </si>
  <si>
    <t>520026683</t>
  </si>
  <si>
    <t>מבני תעשיה- מבנה</t>
  </si>
  <si>
    <t>226019</t>
  </si>
  <si>
    <t>520024126</t>
  </si>
  <si>
    <t>מליסרון- מליסרון</t>
  </si>
  <si>
    <t>323014</t>
  </si>
  <si>
    <t>520037789</t>
  </si>
  <si>
    <t>עזריאלי קבוצה- עזריאלי קבוצה</t>
  </si>
  <si>
    <t>1119478</t>
  </si>
  <si>
    <t>510960719</t>
  </si>
  <si>
    <t>בזק- בזק</t>
  </si>
  <si>
    <t>230011</t>
  </si>
  <si>
    <t>520031931</t>
  </si>
  <si>
    <t>סה"כ תל אביב 90</t>
  </si>
  <si>
    <t>ג'נריישן קפיטל- ג'נריישן קפיטל</t>
  </si>
  <si>
    <t>1156926</t>
  </si>
  <si>
    <t>515846558</t>
  </si>
  <si>
    <t>פז נפט- פז נפט</t>
  </si>
  <si>
    <t>1100007</t>
  </si>
  <si>
    <t>510216054</t>
  </si>
  <si>
    <t>אנלייט אנרגיה- אנלייט אנרגיה</t>
  </si>
  <si>
    <t>720011</t>
  </si>
  <si>
    <t>520041146</t>
  </si>
  <si>
    <t>נופר אנרג'י- נופר אנרג'י</t>
  </si>
  <si>
    <t>1170877</t>
  </si>
  <si>
    <t>514599943</t>
  </si>
  <si>
    <t>מימון ישיר- מימון ישיר קב</t>
  </si>
  <si>
    <t>1168186</t>
  </si>
  <si>
    <t>513893123</t>
  </si>
  <si>
    <t>חג'ג' נדל"ן- חג'ג' נדלן</t>
  </si>
  <si>
    <t>823013</t>
  </si>
  <si>
    <t>520033309</t>
  </si>
  <si>
    <t>ישראמקו יהש- ישראמקו יהש</t>
  </si>
  <si>
    <t>232017</t>
  </si>
  <si>
    <t>550010003</t>
  </si>
  <si>
    <t>חיפושי נפט וגז</t>
  </si>
  <si>
    <t>פולירם- פולירם</t>
  </si>
  <si>
    <t>1170216</t>
  </si>
  <si>
    <t>515251593</t>
  </si>
  <si>
    <t>קמטק- קמטק</t>
  </si>
  <si>
    <t>1095264</t>
  </si>
  <si>
    <t>511235434</t>
  </si>
  <si>
    <t>נטו מלינדה 1- נטו מלינדה</t>
  </si>
  <si>
    <t>1105097</t>
  </si>
  <si>
    <t>511725459</t>
  </si>
  <si>
    <t>מסחר</t>
  </si>
  <si>
    <t>סקופ- סקופ</t>
  </si>
  <si>
    <t>288019</t>
  </si>
  <si>
    <t>520037425</t>
  </si>
  <si>
    <t>תדיראן הולדינגס- תדיראן גרופ</t>
  </si>
  <si>
    <t>258012</t>
  </si>
  <si>
    <t>520036732</t>
  </si>
  <si>
    <t>אינרום- אינרום בנייה</t>
  </si>
  <si>
    <t>1132356</t>
  </si>
  <si>
    <t>515001659</t>
  </si>
  <si>
    <t>מתכת ומוצרי בניה</t>
  </si>
  <si>
    <t>ארגו פרופרטיז- ארגו פרופרטיז</t>
  </si>
  <si>
    <t>1175371</t>
  </si>
  <si>
    <t>70252750</t>
  </si>
  <si>
    <t>נדלן מניב בחו"ל</t>
  </si>
  <si>
    <t>ריט 1- 1 ריט</t>
  </si>
  <si>
    <t>1098920</t>
  </si>
  <si>
    <t>513821488</t>
  </si>
  <si>
    <t>אייאיאס תעש- אייאיאס</t>
  </si>
  <si>
    <t>431015</t>
  </si>
  <si>
    <t>520039132</t>
  </si>
  <si>
    <t>נייר חדרה- אינפיניה</t>
  </si>
  <si>
    <t>632018</t>
  </si>
  <si>
    <t>520018383</t>
  </si>
  <si>
    <t>עץ, נייר ודפוס</t>
  </si>
  <si>
    <t>ורידיס- ורידיס</t>
  </si>
  <si>
    <t>1176387</t>
  </si>
  <si>
    <t>515935807</t>
  </si>
  <si>
    <t>אלקטרה צריכה- אלקטרה צריכה</t>
  </si>
  <si>
    <t>5010129</t>
  </si>
  <si>
    <t>520039967</t>
  </si>
  <si>
    <t>רשתות שיווק</t>
  </si>
  <si>
    <t>יוחננוף- יוחננוף</t>
  </si>
  <si>
    <t>1161264</t>
  </si>
  <si>
    <t>511344186</t>
  </si>
  <si>
    <t>פוקס- פוקס</t>
  </si>
  <si>
    <t>1087022</t>
  </si>
  <si>
    <t>512157603</t>
  </si>
  <si>
    <t>ריטיילורס- ריטיילורס</t>
  </si>
  <si>
    <t>1175488</t>
  </si>
  <si>
    <t>514211457</t>
  </si>
  <si>
    <t>וואן תוכנה- וואן טכנולוגיות</t>
  </si>
  <si>
    <t>161018</t>
  </si>
  <si>
    <t>520034695</t>
  </si>
  <si>
    <t>שרותי מידע</t>
  </si>
  <si>
    <t>דנאל כא- דנאל</t>
  </si>
  <si>
    <t>314013</t>
  </si>
  <si>
    <t>520037565</t>
  </si>
  <si>
    <t>שרותים</t>
  </si>
  <si>
    <t>סה"כ מניות היתר</t>
  </si>
  <si>
    <t>ארד- ארד</t>
  </si>
  <si>
    <t>1091651</t>
  </si>
  <si>
    <t>510007800</t>
  </si>
  <si>
    <t>אלקטרוניקה ואופטיקה</t>
  </si>
  <si>
    <t>בליץ- בליץ</t>
  </si>
  <si>
    <t>424010</t>
  </si>
  <si>
    <t>520038779</t>
  </si>
  <si>
    <t>נור- נור אינק</t>
  </si>
  <si>
    <t>1175728</t>
  </si>
  <si>
    <t>515926475</t>
  </si>
  <si>
    <t>נקסט ויז'ן- נקסט ויז'ן</t>
  </si>
  <si>
    <t>1176593</t>
  </si>
  <si>
    <t>514259019</t>
  </si>
  <si>
    <t>מכלול מימון- מכלול מימון</t>
  </si>
  <si>
    <t>1179753</t>
  </si>
  <si>
    <t>מלרן- מלרן פרוייקטים</t>
  </si>
  <si>
    <t>1170950</t>
  </si>
  <si>
    <t>514097591</t>
  </si>
  <si>
    <t>אימאג'סט- 'אימאג'סט אינט</t>
  </si>
  <si>
    <t>1183813</t>
  </si>
  <si>
    <t>512737560</t>
  </si>
  <si>
    <t>חג'ג' אירופה- חג'ג' אירופה</t>
  </si>
  <si>
    <t>1143635</t>
  </si>
  <si>
    <t>לוזון קבוצה- לוזון קבוצה</t>
  </si>
  <si>
    <t>473017</t>
  </si>
  <si>
    <t>520039660</t>
  </si>
  <si>
    <t>איי ספאק 1- איי ספאק</t>
  </si>
  <si>
    <t>1179589</t>
  </si>
  <si>
    <t>516247772</t>
  </si>
  <si>
    <t>אלומה תשתיות- אלומה</t>
  </si>
  <si>
    <t>1181643</t>
  </si>
  <si>
    <t>516214871</t>
  </si>
  <si>
    <t>ביג-טק 50- ביג-טק 50 מו"פ</t>
  </si>
  <si>
    <t>1172295</t>
  </si>
  <si>
    <t>540295417</t>
  </si>
  <si>
    <t>השקעות בהיי טק</t>
  </si>
  <si>
    <t>יוניקורן טכנולוגיות - יוניקורן טכנו</t>
  </si>
  <si>
    <t>1168657</t>
  </si>
  <si>
    <t>540294428</t>
  </si>
  <si>
    <t>מנרה יהש- מנרה ונצ'רס</t>
  </si>
  <si>
    <t>1178474</t>
  </si>
  <si>
    <t>540304045</t>
  </si>
  <si>
    <t>סנו- סנו</t>
  </si>
  <si>
    <t>813014</t>
  </si>
  <si>
    <t>520032988</t>
  </si>
  <si>
    <t>אפיטומי מדיקל- אפיטומי</t>
  </si>
  <si>
    <t>1182591</t>
  </si>
  <si>
    <t>513721803</t>
  </si>
  <si>
    <t>מכשור רפואי</t>
  </si>
  <si>
    <t>אריקה כרמל- אריקה בי-קיור</t>
  </si>
  <si>
    <t>1178912</t>
  </si>
  <si>
    <t>514034123</t>
  </si>
  <si>
    <t>בכורי שדה- 'בכורי שדה אחז</t>
  </si>
  <si>
    <t>1172618</t>
  </si>
  <si>
    <t>512402538</t>
  </si>
  <si>
    <t>גלוברנדס- גלוברנדס גרופ</t>
  </si>
  <si>
    <t>1147487</t>
  </si>
  <si>
    <t>515809499</t>
  </si>
  <si>
    <t>פרימוטק- פרימוטק</t>
  </si>
  <si>
    <t>1175496</t>
  </si>
  <si>
    <t>516292992</t>
  </si>
  <si>
    <t>בית שמש- בית שמש</t>
  </si>
  <si>
    <t>1081561</t>
  </si>
  <si>
    <t>520043480</t>
  </si>
  <si>
    <t>חמת- חמת</t>
  </si>
  <si>
    <t>384016</t>
  </si>
  <si>
    <t>520038530</t>
  </si>
  <si>
    <t>בית בכפר- בית בכפר</t>
  </si>
  <si>
    <t>1183656</t>
  </si>
  <si>
    <t>511605719</t>
  </si>
  <si>
    <t>מגוריט- מגוריט</t>
  </si>
  <si>
    <t>1139195</t>
  </si>
  <si>
    <t>515434074</t>
  </si>
  <si>
    <t>רני צים- רני צים</t>
  </si>
  <si>
    <t>1143619</t>
  </si>
  <si>
    <t>514353671</t>
  </si>
  <si>
    <t>סבוריט- סבוריט</t>
  </si>
  <si>
    <t>1169978</t>
  </si>
  <si>
    <t>515933950</t>
  </si>
  <si>
    <t>פודטק</t>
  </si>
  <si>
    <t>אפולו פאוור- אפולו פאוור</t>
  </si>
  <si>
    <t>1082114</t>
  </si>
  <si>
    <t>520043928</t>
  </si>
  <si>
    <t>זוז פאוור- זוז פאוור</t>
  </si>
  <si>
    <t>1174184</t>
  </si>
  <si>
    <t>514881564</t>
  </si>
  <si>
    <t>מאסיבית- מאסיבית</t>
  </si>
  <si>
    <t>1172972</t>
  </si>
  <si>
    <t>514919810</t>
  </si>
  <si>
    <t>רובוטיקה ותלת מימד</t>
  </si>
  <si>
    <t>טרמינל איקס- טרמינל איקס</t>
  </si>
  <si>
    <t>1178714</t>
  </si>
  <si>
    <t>515722536</t>
  </si>
  <si>
    <t>אייס קמעונאות- מולטי ריטייל</t>
  </si>
  <si>
    <t>1171669</t>
  </si>
  <si>
    <t>515546224</t>
  </si>
  <si>
    <t>אי.טי.ג'י.איי- אי.טי.ג'י.איי</t>
  </si>
  <si>
    <t>1176114</t>
  </si>
  <si>
    <t>513764399</t>
  </si>
  <si>
    <t>שגריר- שגריר רכב</t>
  </si>
  <si>
    <t>1138379</t>
  </si>
  <si>
    <t>515158665</t>
  </si>
  <si>
    <t>מגדלור- מגדלור</t>
  </si>
  <si>
    <t>1182567</t>
  </si>
  <si>
    <t>515514263</t>
  </si>
  <si>
    <t>שרותים פיננסים</t>
  </si>
  <si>
    <t>גרופ 107- 107 גרופ</t>
  </si>
  <si>
    <t>1180181</t>
  </si>
  <si>
    <t>516199445</t>
  </si>
  <si>
    <t>איידנטי- 'איידנטי הלת</t>
  </si>
  <si>
    <t>1177450</t>
  </si>
  <si>
    <t>515679405</t>
  </si>
  <si>
    <t>טופ מערכות- טופ מערכות</t>
  </si>
  <si>
    <t>1083377</t>
  </si>
  <si>
    <t>520044231</t>
  </si>
  <si>
    <t>טראקנט- טראקנט</t>
  </si>
  <si>
    <t>1174093</t>
  </si>
  <si>
    <t>515446474</t>
  </si>
  <si>
    <t>יוזרוואי- יוזרוואי</t>
  </si>
  <si>
    <t>1183748</t>
  </si>
  <si>
    <t>516218989</t>
  </si>
  <si>
    <t>פוםוום- פוםוום</t>
  </si>
  <si>
    <t>1173434</t>
  </si>
  <si>
    <t>515236735</t>
  </si>
  <si>
    <t>קונטיניואל- קונטיניואל</t>
  </si>
  <si>
    <t>1182260</t>
  </si>
  <si>
    <t>514949973</t>
  </si>
  <si>
    <t>חלל- חלל תקשורת</t>
  </si>
  <si>
    <t>1092345</t>
  </si>
  <si>
    <t>511396046</t>
  </si>
  <si>
    <t>סה"כ call 001 אופציות</t>
  </si>
  <si>
    <t>G WILLI FOOD INTERNATIONAL</t>
  </si>
  <si>
    <t>IL0010828585</t>
  </si>
  <si>
    <t>NASDAQ</t>
  </si>
  <si>
    <t>520043209</t>
  </si>
  <si>
    <t>Food &amp; Staples Retailing</t>
  </si>
  <si>
    <t>Meat-Teck 3D - ADR- MEATECH</t>
  </si>
  <si>
    <t>US5834351026</t>
  </si>
  <si>
    <t>520041955</t>
  </si>
  <si>
    <t>Food Beverage &amp; Tobacco</t>
  </si>
  <si>
    <t>S H L Telemedicine Ltd</t>
  </si>
  <si>
    <t>IL0010855885</t>
  </si>
  <si>
    <t>5261</t>
  </si>
  <si>
    <t>Health Care Equip &amp; Services</t>
  </si>
  <si>
    <t>TARO PHARMACEUTICAL INDUS</t>
  </si>
  <si>
    <t>IL0010827181</t>
  </si>
  <si>
    <t>NYSE</t>
  </si>
  <si>
    <t>5188</t>
  </si>
  <si>
    <t>Protalix Biotherapeutics Inc</t>
  </si>
  <si>
    <t>US74365A3095</t>
  </si>
  <si>
    <t>1554</t>
  </si>
  <si>
    <t>SCOUTCAM- SCOUTCAM</t>
  </si>
  <si>
    <t>US81063V2043</t>
  </si>
  <si>
    <t>5287</t>
  </si>
  <si>
    <t>Technology Hardware &amp; Equip</t>
  </si>
  <si>
    <t>SOLAREDGE</t>
  </si>
  <si>
    <t>US83417M1045</t>
  </si>
  <si>
    <t>4744</t>
  </si>
  <si>
    <t>LEONARDO DRS- LEONARDO DRS</t>
  </si>
  <si>
    <t>US52661A1088</t>
  </si>
  <si>
    <t>253583</t>
  </si>
  <si>
    <t>AEROSPACE &amp; DEFENSE</t>
  </si>
  <si>
    <t>POOL CORP- Pool</t>
  </si>
  <si>
    <t>US73278L1052</t>
  </si>
  <si>
    <t>5272</t>
  </si>
  <si>
    <t>Consumer Durables &amp; Apparel</t>
  </si>
  <si>
    <t>NEOEN FP</t>
  </si>
  <si>
    <t>FR0011675362</t>
  </si>
  <si>
    <t>5175</t>
  </si>
  <si>
    <t>Energy</t>
  </si>
  <si>
    <t>ORSTED A/S</t>
  </si>
  <si>
    <t>DK0060094928</t>
  </si>
  <si>
    <t>5232</t>
  </si>
  <si>
    <t>RWE GR</t>
  </si>
  <si>
    <t>DE0007037129</t>
  </si>
  <si>
    <t>5242</t>
  </si>
  <si>
    <t>RWE GY</t>
  </si>
  <si>
    <t>DARIOHEALTH</t>
  </si>
  <si>
    <t>US23725P2092</t>
  </si>
  <si>
    <t>5233</t>
  </si>
  <si>
    <t>GOOG GOOGLE C Class- GOOGLE</t>
  </si>
  <si>
    <t>US02079K1079</t>
  </si>
  <si>
    <t>960</t>
  </si>
  <si>
    <t>Media</t>
  </si>
  <si>
    <t>PFIZER INC-PFE- PFIZER</t>
  </si>
  <si>
    <t>US7170811035</t>
  </si>
  <si>
    <t>1190</t>
  </si>
  <si>
    <t>PRIME US REIT</t>
  </si>
  <si>
    <t>SGXC75818630</t>
  </si>
  <si>
    <t>5197</t>
  </si>
  <si>
    <t>Real Estate</t>
  </si>
  <si>
    <t>SOITEC FP</t>
  </si>
  <si>
    <t>FR0013227113</t>
  </si>
  <si>
    <t>5250</t>
  </si>
  <si>
    <t>Semiconductors &amp; Semicon Equip</t>
  </si>
  <si>
    <t>MSFT -  MICROSOFT- MICROSOFT</t>
  </si>
  <si>
    <t>us5949181045</t>
  </si>
  <si>
    <t>5083</t>
  </si>
  <si>
    <t>Software &amp; Services</t>
  </si>
  <si>
    <t>MOMENTIVE GLOBAL- SURVEY MONKY</t>
  </si>
  <si>
    <t>US60878Y1082</t>
  </si>
  <si>
    <t>5260</t>
  </si>
  <si>
    <t>ENEL SPA</t>
  </si>
  <si>
    <t>IT0003128367</t>
  </si>
  <si>
    <t>5039</t>
  </si>
  <si>
    <t>Utilities</t>
  </si>
  <si>
    <t>סה"כ שמחקות מדדי מניות בישראל</t>
  </si>
  <si>
    <t>תכלית סל (4A) ת"א 125- מיטב קרנות נאמנ</t>
  </si>
  <si>
    <t>1143718</t>
  </si>
  <si>
    <t>513534974</t>
  </si>
  <si>
    <t>מניות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</si>
  <si>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</si>
  <si>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</si>
  <si>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</si>
  <si>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</si>
  <si>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</si>
  <si>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DIA - Dow Jones- STATE STREET-SPDRS</t>
  </si>
  <si>
    <t>US78467X1090</t>
  </si>
  <si>
    <t>4640</t>
  </si>
  <si>
    <t>Other</t>
  </si>
  <si>
    <t>סה"כ שמחקות מדדים אחרים</t>
  </si>
  <si>
    <t>סה"כ אג"ח ממשלתי</t>
  </si>
  <si>
    <t>סה"כ אגח קונצרני</t>
  </si>
  <si>
    <t>MTF תא 100- מגדל קרנות נאמנ</t>
  </si>
  <si>
    <t>5109889</t>
  </si>
  <si>
    <t>511303661</t>
  </si>
  <si>
    <t>תכלית TTF י(40) ת"א 125- מיטב קרנות נאמנ</t>
  </si>
  <si>
    <t>5114657</t>
  </si>
  <si>
    <t>S&amp;P 500 (4D) PTF- פסגות קרנות נאמנות</t>
  </si>
  <si>
    <t>5127469</t>
  </si>
  <si>
    <t>513765339</t>
  </si>
  <si>
    <t>סה"כ כתבי אופציות בישראל</t>
  </si>
  <si>
    <t>אייספאק 1  אפ 1_10/12/2023- איי ספאק</t>
  </si>
  <si>
    <t>1179613</t>
  </si>
  <si>
    <t>ביג-טק 50  אופציה 1 09/02/23- ביג-טק 50 מו"פ</t>
  </si>
  <si>
    <t>1172303</t>
  </si>
  <si>
    <t>ביג-טק 50 אופציה 2 01/01/23- ביג-טק 50 מו"פ</t>
  </si>
  <si>
    <t>1180819</t>
  </si>
  <si>
    <t>יוניקורן טכ אפ2 10/9/23- יוניקורן טכנו</t>
  </si>
  <si>
    <t>1168673</t>
  </si>
  <si>
    <t>אלמדה  אופציה 2 10/10/23</t>
  </si>
  <si>
    <t>1168988</t>
  </si>
  <si>
    <t>השקעות במדעי החיים</t>
  </si>
  <si>
    <t>בית בכפר אופציה 1 30/01/25- בית בכפר</t>
  </si>
  <si>
    <t>1183664</t>
  </si>
  <si>
    <t>צ'קראטק אפ 3 20.03.25- זוז פאוור</t>
  </si>
  <si>
    <t>1185321</t>
  </si>
  <si>
    <t>אייס קמעונאות אופציה 1 15/01/23- מולטי ריטייל</t>
  </si>
  <si>
    <t>1171677</t>
  </si>
  <si>
    <t>גרופ 107 אופציה 1 01/09/24- 107 גרופ</t>
  </si>
  <si>
    <t>1180199</t>
  </si>
  <si>
    <t>אידומו  אפ 1_ 10/12/2023- אידומו</t>
  </si>
  <si>
    <t>1176353</t>
  </si>
  <si>
    <t>איידנטי  אופציה 2 14/06/24- 'איידנטי הלת</t>
  </si>
  <si>
    <t>1177476</t>
  </si>
  <si>
    <t>טראקנט אופציה 1 02/03/25- טראקנט</t>
  </si>
  <si>
    <t>1174101</t>
  </si>
  <si>
    <t>פיימנט אופציה 1 15/10/24- פיימנט</t>
  </si>
  <si>
    <t>1180884</t>
  </si>
  <si>
    <t>קוויקליזארד אופציה 1 22/02/23- קוויקליזארד</t>
  </si>
  <si>
    <t>1172865</t>
  </si>
  <si>
    <t>קונטיניואל אפ 1 12/12/24- קונטיניואל</t>
  </si>
  <si>
    <t>1182278</t>
  </si>
  <si>
    <t>שמיים  אפ_1 01/06/2025- שמיים אימפרוב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</si>
  <si>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</si>
  <si>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</si>
  <si>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</si>
  <si>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</si>
  <si>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</si>
  <si>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</si>
  <si>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</si>
  <si>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DJIA IN - DMH3 - 17/03/23</t>
  </si>
  <si>
    <t>BBG014LXXTT3</t>
  </si>
  <si>
    <t>FUT VAL USD - רוו"ה מחוזים</t>
  </si>
  <si>
    <t>415349</t>
  </si>
  <si>
    <t>S&amp;P500 EMINI  ESH3 17/03/23</t>
  </si>
  <si>
    <t>BBG011BQCMM0</t>
  </si>
  <si>
    <t>SP500 - HWAH3 - 17/03/23</t>
  </si>
  <si>
    <t>BBG013ZHHDY2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</si>
  <si>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</si>
  <si>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</si>
  <si>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</si>
  <si>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</si>
  <si>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</si>
  <si>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</si>
  <si>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</si>
  <si>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</si>
  <si>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</si>
  <si>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</si>
  <si>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</si>
  <si>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</si>
  <si>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</si>
  <si>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</si>
  <si>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</si>
  <si>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</si>
  <si>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רפאל   אג5מ</t>
  </si>
  <si>
    <t>1140292</t>
  </si>
  <si>
    <t>520042185</t>
  </si>
  <si>
    <t>04/05/21</t>
  </si>
  <si>
    <t>גמא נעמ 2 - לא סחיר- גמא ניהול</t>
  </si>
  <si>
    <t>1184209</t>
  </si>
  <si>
    <t>512711789</t>
  </si>
  <si>
    <t>Aa3.il</t>
  </si>
  <si>
    <t>07/03/22</t>
  </si>
  <si>
    <t>נאוי נעמ 5-ל- נאוי</t>
  </si>
  <si>
    <t>2080281</t>
  </si>
  <si>
    <t>520036070</t>
  </si>
  <si>
    <t>ilA+</t>
  </si>
  <si>
    <t>18/01/22</t>
  </si>
  <si>
    <t>מנרב-נעמ פרטי 1/6/23- מנרב</t>
  </si>
  <si>
    <t>96050</t>
  </si>
  <si>
    <t>520034505</t>
  </si>
  <si>
    <t>02/06/22</t>
  </si>
  <si>
    <t>נאוי נעמ פרטי-26/04/23- נאוי</t>
  </si>
  <si>
    <t>96048</t>
  </si>
  <si>
    <t>27/04/22</t>
  </si>
  <si>
    <t>גרופ 11- 11 גרופ</t>
  </si>
  <si>
    <t>1181106</t>
  </si>
  <si>
    <t>1992</t>
  </si>
  <si>
    <t>וויו גרופ TASE UP- גרופ(VEEV) וויו</t>
  </si>
  <si>
    <t>1171107</t>
  </si>
  <si>
    <t>1837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</si>
  <si>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</si>
  <si>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</si>
  <si>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</si>
  <si>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</si>
  <si>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</si>
  <si>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</si>
  <si>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</si>
  <si>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</si>
  <si>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</si>
  <si>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Meat-Teck-אופציה לא סחירה 18/05/2023- MEATECH</t>
  </si>
  <si>
    <t>320486391</t>
  </si>
  <si>
    <t>04/08/21</t>
  </si>
  <si>
    <t>18/03/20</t>
  </si>
  <si>
    <t>בליץ אופציה לא סחירה 01/06/24- בליץ</t>
  </si>
  <si>
    <t>42401011</t>
  </si>
  <si>
    <t>08/06/21</t>
  </si>
  <si>
    <t>פנאקסיה ישראל אופציה לא סחירה 09/03/2022- פנאקסיה ישראל</t>
  </si>
  <si>
    <t>11043631</t>
  </si>
  <si>
    <t>קנאביס</t>
  </si>
  <si>
    <t>11/03/20</t>
  </si>
  <si>
    <t>איאלדי (ALD) אופציה לא סחירה 15/02/24 - האב- האב אבטחת מידע</t>
  </si>
  <si>
    <t>10840031</t>
  </si>
  <si>
    <t>17/02/20</t>
  </si>
  <si>
    <t>שגריר- אופציה לא סחירה 08/06/25- שגריר רכב</t>
  </si>
  <si>
    <t>113837912</t>
  </si>
  <si>
    <t>27/06/22</t>
  </si>
  <si>
    <t>שגריר- אופציה לא סחירה 22/02/23- שגריר רכב</t>
  </si>
  <si>
    <t>113837911</t>
  </si>
  <si>
    <t>22/02/21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</si>
  <si>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</si>
  <si>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</si>
  <si>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</si>
  <si>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</si>
  <si>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</si>
  <si>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</si>
  <si>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</si>
  <si>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</si>
  <si>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</si>
  <si>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</si>
  <si>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</si>
  <si>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</si>
  <si>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</si>
  <si>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</si>
  <si>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</si>
  <si>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</si>
  <si>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HKD HSBC - בטחונות</t>
  </si>
  <si>
    <t>327106</t>
  </si>
  <si>
    <t>בטחונות-MONEY JPY HSBC</t>
  </si>
  <si>
    <t>327072</t>
  </si>
  <si>
    <t>MONEY EUR HSBC - בטחונות</t>
  </si>
  <si>
    <t>327064</t>
  </si>
  <si>
    <t>MONEY USD HSBC - בטחונות</t>
  </si>
  <si>
    <t>415323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</si>
</sst>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8" fillId="0" borderId="0" xfId="0" applyFont="1" applyFill="1"/>
    <xf numFmtId="0" fontId="2" fillId="0" borderId="0" xfId="0" applyFont="1" applyFill="1" applyAlignment="1">
      <alignment horizontal="center"/>
    </xf>
    <xf numFmtId="4" fontId="18" fillId="0" borderId="0" xfId="0" applyNumberFormat="1" applyFont="1" applyFill="1"/>
    <xf numFmtId="166" fontId="18" fillId="0" borderId="0" xfId="0" applyNumberFormat="1" applyFont="1" applyFill="1"/>
    <xf numFmtId="0" fontId="0" fillId="0" borderId="0" xfId="0" applyFill="1"/>
    <xf numFmtId="4" fontId="0" fillId="0" borderId="0" xfId="0" applyNumberFormat="1" applyFont="1" applyFill="1"/>
    <xf numFmtId="166" fontId="0" fillId="0" borderId="0" xfId="0" applyNumberFormat="1" applyFont="1" applyFill="1"/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4"/>
  <sheetViews>
    <sheetView rightToLeft="1" topLeftCell="A19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33016.813871156468</v>
      </c>
      <c r="D11" s="76">
        <f>C11/$C$42</f>
        <v>0.10160914577414615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113570.88233579999</v>
      </c>
      <c r="D13" s="78">
        <f t="shared" ref="D13:D22" si="0">C13/$C$42</f>
        <v>0.3495140501439456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9970.336722760032</v>
      </c>
      <c r="D15" s="78">
        <f t="shared" si="0"/>
        <v>3.0683681394384103E-2</v>
      </c>
    </row>
    <row r="16" spans="1:36">
      <c r="A16" s="10" t="s">
        <v>13</v>
      </c>
      <c r="B16" s="70" t="s">
        <v>19</v>
      </c>
      <c r="C16" s="77">
        <v>90093.328698968995</v>
      </c>
      <c r="D16" s="78">
        <f t="shared" si="0"/>
        <v>0.27726194916247865</v>
      </c>
    </row>
    <row r="17" spans="1:4">
      <c r="A17" s="10" t="s">
        <v>13</v>
      </c>
      <c r="B17" s="70" t="s">
        <v>195</v>
      </c>
      <c r="C17" s="77">
        <v>11983.221255</v>
      </c>
      <c r="D17" s="78">
        <f t="shared" si="0"/>
        <v>3.6878327511996628E-2</v>
      </c>
    </row>
    <row r="18" spans="1:4">
      <c r="A18" s="10" t="s">
        <v>13</v>
      </c>
      <c r="B18" s="70" t="s">
        <v>20</v>
      </c>
      <c r="C18" s="77">
        <v>24575.835599999999</v>
      </c>
      <c r="D18" s="78">
        <f t="shared" si="0"/>
        <v>7.563206043280106E-2</v>
      </c>
    </row>
    <row r="19" spans="1:4">
      <c r="A19" s="10" t="s">
        <v>13</v>
      </c>
      <c r="B19" s="70" t="s">
        <v>21</v>
      </c>
      <c r="C19" s="77">
        <v>463.96895699999999</v>
      </c>
      <c r="D19" s="78">
        <f t="shared" si="0"/>
        <v>1.4278630751732274E-3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-5969.0033319542963</v>
      </c>
      <c r="D21" s="78">
        <f t="shared" si="0"/>
        <v>-1.8369589871685105E-2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16116.598279194</v>
      </c>
      <c r="D26" s="78">
        <f t="shared" si="1"/>
        <v>4.959878292086143E-2</v>
      </c>
    </row>
    <row r="27" spans="1:4">
      <c r="A27" s="10" t="s">
        <v>13</v>
      </c>
      <c r="B27" s="70" t="s">
        <v>28</v>
      </c>
      <c r="C27" s="77">
        <v>4154.0812500000002</v>
      </c>
      <c r="D27" s="78">
        <f t="shared" si="1"/>
        <v>1.2784172601755434E-2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226.10154447938001</v>
      </c>
      <c r="D29" s="78">
        <f t="shared" si="1"/>
        <v>6.9582682576270678E-4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0</v>
      </c>
      <c r="D31" s="78">
        <f t="shared" si="1"/>
        <v>0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0</v>
      </c>
      <c r="D33" s="78">
        <f t="shared" si="1"/>
        <v>0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26737.225062498001</v>
      </c>
      <c r="D37" s="78">
        <f t="shared" si="1"/>
        <v>8.2283730028380075E-2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1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324939.39024490258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200</v>
      </c>
      <c r="D47">
        <v>3.8151000000000002</v>
      </c>
    </row>
    <row r="48" spans="1:4">
      <c r="C48" t="s">
        <v>201</v>
      </c>
      <c r="D48">
        <v>0.50470000000000004</v>
      </c>
    </row>
    <row r="49" spans="3:4">
      <c r="C49" t="s">
        <v>110</v>
      </c>
      <c r="D49">
        <v>3.7530000000000001</v>
      </c>
    </row>
    <row r="50" spans="3:4">
      <c r="C50" t="s">
        <v>202</v>
      </c>
      <c r="D50">
        <v>2.6669999999999999E-2</v>
      </c>
    </row>
    <row r="51" spans="3:4">
      <c r="C51" t="s">
        <v>123</v>
      </c>
      <c r="D51">
        <v>2.6246999999999998</v>
      </c>
    </row>
    <row r="52" spans="3:4">
      <c r="C52" t="s">
        <v>203</v>
      </c>
      <c r="D52">
        <v>0.45119999999999999</v>
      </c>
    </row>
    <row r="53" spans="3:4">
      <c r="C53" t="s">
        <v>106</v>
      </c>
      <c r="D53">
        <v>3.5190000000000001</v>
      </c>
    </row>
    <row r="54" spans="3:4">
      <c r="C54" t="s">
        <v>113</v>
      </c>
      <c r="D54">
        <v>4.2375999999999996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5" workbookViewId="0">
      <selection activeCell="K20" sqref="K20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33016.813871156468</v>
      </c>
      <c r="K11" s="76">
        <f>J11/$J$11</f>
        <v>1</v>
      </c>
      <c r="L11" s="76">
        <f>J11/'סכום נכסי הקרן'!$C$42</f>
        <v>0.10160914577414615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33016.813871156468</v>
      </c>
      <c r="K12" s="80">
        <f t="shared" ref="K12:K30" si="0">J12/$J$11</f>
        <v>1</v>
      </c>
      <c r="L12" s="80">
        <f>J12/'סכום נכסי הקרן'!$C$42</f>
        <v>0.10160914577414615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12005.885690000066</v>
      </c>
      <c r="K13" s="80">
        <f t="shared" si="0"/>
        <v>0.36362944458697222</v>
      </c>
      <c r="L13" s="80">
        <f>J13/'סכום נכסי הקרן'!$C$42</f>
        <v>3.6948077242809456E-2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f>11048.63244+957.253250000067</f>
        <v>12005.885690000066</v>
      </c>
      <c r="K14" s="78">
        <f t="shared" si="0"/>
        <v>0.36362944458697222</v>
      </c>
      <c r="L14" s="78">
        <f>J14/'סכום נכסי הקרן'!$C$42</f>
        <v>3.6948077242809456E-2</v>
      </c>
    </row>
    <row r="15" spans="2:13">
      <c r="B15" s="79" t="s">
        <v>211</v>
      </c>
      <c r="C15" s="26"/>
      <c r="D15" s="27"/>
      <c r="E15" s="27"/>
      <c r="F15" s="27"/>
      <c r="G15" s="27"/>
      <c r="H15" s="27"/>
      <c r="I15" s="80">
        <v>0</v>
      </c>
      <c r="J15" s="81">
        <v>21010.9281811564</v>
      </c>
      <c r="K15" s="80">
        <f t="shared" si="0"/>
        <v>0.63637055541302778</v>
      </c>
      <c r="L15" s="80">
        <f>J15/'סכום נכסי הקרן'!$C$42</f>
        <v>6.4661068531336685E-2</v>
      </c>
    </row>
    <row r="16" spans="2:13">
      <c r="B16" t="s">
        <v>212</v>
      </c>
      <c r="C16" t="s">
        <v>213</v>
      </c>
      <c r="D16" t="s">
        <v>208</v>
      </c>
      <c r="E16" t="s">
        <v>209</v>
      </c>
      <c r="F16" t="s">
        <v>210</v>
      </c>
      <c r="G16" t="s">
        <v>110</v>
      </c>
      <c r="H16" s="78">
        <v>0</v>
      </c>
      <c r="I16" s="78">
        <v>0</v>
      </c>
      <c r="J16" s="77">
        <v>4904.6617929599997</v>
      </c>
      <c r="K16" s="78">
        <f t="shared" si="0"/>
        <v>0.14855042682494324</v>
      </c>
      <c r="L16" s="78">
        <f>J16/'סכום נכסי הקרן'!$C$42</f>
        <v>1.5094081974067287E-2</v>
      </c>
    </row>
    <row r="17" spans="2:12">
      <c r="B17" t="s">
        <v>214</v>
      </c>
      <c r="C17" t="s">
        <v>215</v>
      </c>
      <c r="D17" t="s">
        <v>208</v>
      </c>
      <c r="E17" t="s">
        <v>209</v>
      </c>
      <c r="F17" t="s">
        <v>210</v>
      </c>
      <c r="G17" t="s">
        <v>106</v>
      </c>
      <c r="H17" s="78">
        <v>0</v>
      </c>
      <c r="I17" s="78">
        <v>0</v>
      </c>
      <c r="J17" s="77">
        <v>13589.79191055</v>
      </c>
      <c r="K17" s="78">
        <f t="shared" si="0"/>
        <v>0.41160216014731998</v>
      </c>
      <c r="L17" s="78">
        <f>J17/'סכום נכסי הקרן'!$C$42</f>
        <v>4.1822543891362481E-2</v>
      </c>
    </row>
    <row r="18" spans="2:12">
      <c r="B18" t="s">
        <v>216</v>
      </c>
      <c r="C18" t="s">
        <v>217</v>
      </c>
      <c r="D18" t="s">
        <v>208</v>
      </c>
      <c r="E18" t="s">
        <v>209</v>
      </c>
      <c r="F18" t="s">
        <v>210</v>
      </c>
      <c r="G18" t="s">
        <v>203</v>
      </c>
      <c r="H18" s="78">
        <v>0</v>
      </c>
      <c r="I18" s="78">
        <v>0</v>
      </c>
      <c r="J18" s="77">
        <v>67.454521823999997</v>
      </c>
      <c r="K18" s="78">
        <f t="shared" si="0"/>
        <v>2.043035469359094E-3</v>
      </c>
      <c r="L18" s="78">
        <f>J18/'סכום נכסי הקרן'!$C$42</f>
        <v>2.0759108882785926E-4</v>
      </c>
    </row>
    <row r="19" spans="2:12">
      <c r="B19" t="s">
        <v>218</v>
      </c>
      <c r="C19" t="s">
        <v>219</v>
      </c>
      <c r="D19" t="s">
        <v>208</v>
      </c>
      <c r="E19" t="s">
        <v>209</v>
      </c>
      <c r="F19" t="s">
        <v>210</v>
      </c>
      <c r="G19" t="s">
        <v>123</v>
      </c>
      <c r="H19" s="78">
        <v>0</v>
      </c>
      <c r="I19" s="78">
        <v>0</v>
      </c>
      <c r="J19" s="77">
        <v>24.220364142000001</v>
      </c>
      <c r="K19" s="78">
        <f t="shared" si="0"/>
        <v>7.3357666298500543E-4</v>
      </c>
      <c r="L19" s="78">
        <f>J19/'סכום נכסי הקרן'!$C$42</f>
        <v>7.4538098085755091E-5</v>
      </c>
    </row>
    <row r="20" spans="2:12">
      <c r="B20" t="s">
        <v>220</v>
      </c>
      <c r="C20" t="s">
        <v>221</v>
      </c>
      <c r="D20" t="s">
        <v>208</v>
      </c>
      <c r="E20" t="s">
        <v>209</v>
      </c>
      <c r="F20" t="s">
        <v>210</v>
      </c>
      <c r="G20" t="s">
        <v>202</v>
      </c>
      <c r="H20" s="78">
        <v>0</v>
      </c>
      <c r="I20" s="78">
        <v>0</v>
      </c>
      <c r="J20" s="77">
        <v>0.37964531639999999</v>
      </c>
      <c r="K20" s="78">
        <f t="shared" si="0"/>
        <v>1.1498544889325576E-5</v>
      </c>
      <c r="L20" s="78">
        <f>J20/'סכום נכסי הקרן'!$C$42</f>
        <v>1.1683573238500456E-6</v>
      </c>
    </row>
    <row r="21" spans="2:12">
      <c r="B21" t="s">
        <v>222</v>
      </c>
      <c r="C21" t="s">
        <v>223</v>
      </c>
      <c r="D21" t="s">
        <v>208</v>
      </c>
      <c r="E21" t="s">
        <v>209</v>
      </c>
      <c r="F21" t="s">
        <v>210</v>
      </c>
      <c r="G21" t="s">
        <v>201</v>
      </c>
      <c r="H21" s="78">
        <v>0</v>
      </c>
      <c r="I21" s="78">
        <v>0</v>
      </c>
      <c r="J21" s="77">
        <v>49.932115975000002</v>
      </c>
      <c r="K21" s="78">
        <f t="shared" si="0"/>
        <v>1.5123238774599256E-3</v>
      </c>
      <c r="L21" s="78">
        <f>J21/'סכום נכסי הקרן'!$C$42</f>
        <v>1.536659373225475E-4</v>
      </c>
    </row>
    <row r="22" spans="2:12">
      <c r="B22" t="s">
        <v>224</v>
      </c>
      <c r="C22" t="s">
        <v>225</v>
      </c>
      <c r="D22" t="s">
        <v>208</v>
      </c>
      <c r="E22" t="s">
        <v>209</v>
      </c>
      <c r="F22" t="s">
        <v>210</v>
      </c>
      <c r="G22" t="s">
        <v>113</v>
      </c>
      <c r="H22" s="78">
        <v>0</v>
      </c>
      <c r="I22" s="78">
        <v>0</v>
      </c>
      <c r="J22" s="77">
        <v>1067.869987752</v>
      </c>
      <c r="K22" s="78">
        <f t="shared" si="0"/>
        <v>3.2343217365528192E-2</v>
      </c>
      <c r="L22" s="78">
        <f>J22/'סכום נכסי הקרן'!$C$42</f>
        <v>3.2863666880988494E-3</v>
      </c>
    </row>
    <row r="23" spans="2:12">
      <c r="B23" t="s">
        <v>226</v>
      </c>
      <c r="C23" t="s">
        <v>227</v>
      </c>
      <c r="D23" t="s">
        <v>208</v>
      </c>
      <c r="E23" t="s">
        <v>209</v>
      </c>
      <c r="F23" t="s">
        <v>210</v>
      </c>
      <c r="G23" t="s">
        <v>200</v>
      </c>
      <c r="H23" s="78">
        <v>0</v>
      </c>
      <c r="I23" s="78">
        <v>0</v>
      </c>
      <c r="J23" s="77">
        <v>1306.617842637</v>
      </c>
      <c r="K23" s="78">
        <f t="shared" si="0"/>
        <v>3.9574316520542975E-2</v>
      </c>
      <c r="L23" s="78">
        <f>J23/'סכום נכסי הקרן'!$C$42</f>
        <v>4.0211124962480516E-3</v>
      </c>
    </row>
    <row r="24" spans="2:12">
      <c r="B24" s="79" t="s">
        <v>228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229</v>
      </c>
      <c r="C25" t="s">
        <v>229</v>
      </c>
      <c r="D25" s="16"/>
      <c r="E25" t="s">
        <v>229</v>
      </c>
      <c r="G25" t="s">
        <v>229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230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229</v>
      </c>
      <c r="C27" t="s">
        <v>229</v>
      </c>
      <c r="D27" s="16"/>
      <c r="E27" t="s">
        <v>229</v>
      </c>
      <c r="G27" t="s">
        <v>229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231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229</v>
      </c>
      <c r="C29" t="s">
        <v>229</v>
      </c>
      <c r="D29" s="16"/>
      <c r="E29" t="s">
        <v>229</v>
      </c>
      <c r="G29" t="s">
        <v>229</v>
      </c>
      <c r="H29" s="78">
        <v>0</v>
      </c>
      <c r="I29" s="78">
        <v>0</v>
      </c>
      <c r="J29" s="77">
        <v>0</v>
      </c>
      <c r="K29" s="78">
        <f t="shared" si="0"/>
        <v>0</v>
      </c>
      <c r="L29" s="78">
        <f>J29/'סכום נכסי הקרן'!$C$42</f>
        <v>0</v>
      </c>
    </row>
    <row r="30" spans="2:12">
      <c r="B30" s="79" t="s">
        <v>232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229</v>
      </c>
      <c r="C31" t="s">
        <v>229</v>
      </c>
      <c r="D31" s="16"/>
      <c r="E31" t="s">
        <v>229</v>
      </c>
      <c r="G31" t="s">
        <v>229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233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229</v>
      </c>
      <c r="C33" t="s">
        <v>229</v>
      </c>
      <c r="D33" s="16"/>
      <c r="E33" t="s">
        <v>229</v>
      </c>
      <c r="G33" t="s">
        <v>229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234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s="79" t="s">
        <v>235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229</v>
      </c>
      <c r="C36" t="s">
        <v>229</v>
      </c>
      <c r="D36" s="16"/>
      <c r="E36" t="s">
        <v>229</v>
      </c>
      <c r="G36" t="s">
        <v>229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s="79" t="s">
        <v>233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t="s">
        <v>229</v>
      </c>
      <c r="C38" t="s">
        <v>229</v>
      </c>
      <c r="D38" s="16"/>
      <c r="E38" t="s">
        <v>229</v>
      </c>
      <c r="G38" t="s">
        <v>229</v>
      </c>
      <c r="H38" s="78">
        <v>0</v>
      </c>
      <c r="I38" s="78">
        <v>0</v>
      </c>
      <c r="J38" s="77">
        <v>0</v>
      </c>
      <c r="K38" s="78">
        <v>0</v>
      </c>
      <c r="L38" s="78">
        <v>0</v>
      </c>
    </row>
    <row r="39" spans="2:12">
      <c r="B39" t="s">
        <v>236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5.79</v>
      </c>
      <c r="I11" s="7"/>
      <c r="J11" s="7"/>
      <c r="K11" s="76">
        <v>1.17E-2</v>
      </c>
      <c r="L11" s="75">
        <v>115630321</v>
      </c>
      <c r="M11" s="7"/>
      <c r="N11" s="75">
        <v>0</v>
      </c>
      <c r="O11" s="75">
        <v>113570.88233579999</v>
      </c>
      <c r="P11" s="7"/>
      <c r="Q11" s="76">
        <v>1</v>
      </c>
      <c r="R11" s="76">
        <v>0.35049999999999998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5.79</v>
      </c>
      <c r="K12" s="80">
        <v>1.17E-2</v>
      </c>
      <c r="L12" s="81">
        <v>115630321</v>
      </c>
      <c r="N12" s="81">
        <v>0</v>
      </c>
      <c r="O12" s="81">
        <v>113570.88233579999</v>
      </c>
      <c r="Q12" s="80">
        <v>1</v>
      </c>
      <c r="R12" s="80">
        <v>0.35049999999999998</v>
      </c>
    </row>
    <row r="13" spans="2:53">
      <c r="B13" s="79" t="s">
        <v>237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238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229</v>
      </c>
      <c r="C15" t="s">
        <v>229</v>
      </c>
      <c r="D15" s="16"/>
      <c r="E15" t="s">
        <v>229</v>
      </c>
      <c r="H15" s="77">
        <v>0</v>
      </c>
      <c r="I15" t="s">
        <v>229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239</v>
      </c>
      <c r="C16" s="16"/>
      <c r="D16" s="16"/>
      <c r="H16" s="81">
        <v>5.79</v>
      </c>
      <c r="K16" s="80">
        <v>1.17E-2</v>
      </c>
      <c r="L16" s="81">
        <v>115630321</v>
      </c>
      <c r="N16" s="81">
        <v>0</v>
      </c>
      <c r="O16" s="81">
        <v>113570.88233579999</v>
      </c>
      <c r="Q16" s="80">
        <v>1</v>
      </c>
      <c r="R16" s="80">
        <v>0.35049999999999998</v>
      </c>
    </row>
    <row r="17" spans="2:18">
      <c r="B17" s="79" t="s">
        <v>240</v>
      </c>
      <c r="C17" s="16"/>
      <c r="D17" s="16"/>
      <c r="H17" s="81">
        <v>0.92</v>
      </c>
      <c r="K17" s="80">
        <v>3.6999999999999998E-2</v>
      </c>
      <c r="L17" s="81">
        <v>12610000</v>
      </c>
      <c r="N17" s="81">
        <v>0</v>
      </c>
      <c r="O17" s="81">
        <v>12195.486999999999</v>
      </c>
      <c r="Q17" s="80">
        <v>0.1074</v>
      </c>
      <c r="R17" s="80">
        <v>3.7600000000000001E-2</v>
      </c>
    </row>
    <row r="18" spans="2:18">
      <c r="B18" t="s">
        <v>241</v>
      </c>
      <c r="C18" t="s">
        <v>242</v>
      </c>
      <c r="D18" t="s">
        <v>100</v>
      </c>
      <c r="E18" t="s">
        <v>243</v>
      </c>
      <c r="G18" t="s">
        <v>244</v>
      </c>
      <c r="H18" s="77">
        <v>0.93</v>
      </c>
      <c r="I18" t="s">
        <v>102</v>
      </c>
      <c r="J18" s="78">
        <v>0</v>
      </c>
      <c r="K18" s="78">
        <v>3.6999999999999998E-2</v>
      </c>
      <c r="L18" s="77">
        <v>10610000</v>
      </c>
      <c r="M18" s="77">
        <v>96.67</v>
      </c>
      <c r="N18" s="77">
        <v>0</v>
      </c>
      <c r="O18" s="77">
        <v>10256.687</v>
      </c>
      <c r="P18" s="78">
        <v>2.9999999999999997E-4</v>
      </c>
      <c r="Q18" s="78">
        <v>9.0300000000000005E-2</v>
      </c>
      <c r="R18" s="78">
        <v>3.1699999999999999E-2</v>
      </c>
    </row>
    <row r="19" spans="2:18">
      <c r="B19" t="s">
        <v>245</v>
      </c>
      <c r="C19" t="s">
        <v>246</v>
      </c>
      <c r="D19" t="s">
        <v>100</v>
      </c>
      <c r="E19" t="s">
        <v>243</v>
      </c>
      <c r="G19" t="s">
        <v>247</v>
      </c>
      <c r="H19" s="77">
        <v>0.85</v>
      </c>
      <c r="I19" t="s">
        <v>102</v>
      </c>
      <c r="J19" s="78">
        <v>0</v>
      </c>
      <c r="K19" s="78">
        <v>3.6999999999999998E-2</v>
      </c>
      <c r="L19" s="77">
        <v>2000000</v>
      </c>
      <c r="M19" s="77">
        <v>96.94</v>
      </c>
      <c r="N19" s="77">
        <v>0</v>
      </c>
      <c r="O19" s="77">
        <v>1938.8</v>
      </c>
      <c r="P19" s="78">
        <v>1E-4</v>
      </c>
      <c r="Q19" s="78">
        <v>1.7100000000000001E-2</v>
      </c>
      <c r="R19" s="78">
        <v>6.0000000000000001E-3</v>
      </c>
    </row>
    <row r="20" spans="2:18">
      <c r="B20" s="79" t="s">
        <v>248</v>
      </c>
      <c r="C20" s="16"/>
      <c r="D20" s="16"/>
      <c r="H20" s="81">
        <v>1.83</v>
      </c>
      <c r="K20" s="80">
        <v>3.56E-2</v>
      </c>
      <c r="L20" s="81">
        <v>24889000</v>
      </c>
      <c r="N20" s="81">
        <v>0</v>
      </c>
      <c r="O20" s="81">
        <v>23530.060600000001</v>
      </c>
      <c r="Q20" s="80">
        <v>0.2072</v>
      </c>
      <c r="R20" s="80">
        <v>7.2599999999999998E-2</v>
      </c>
    </row>
    <row r="21" spans="2:18">
      <c r="B21" t="s">
        <v>249</v>
      </c>
      <c r="C21" t="s">
        <v>250</v>
      </c>
      <c r="D21" t="s">
        <v>100</v>
      </c>
      <c r="E21" t="s">
        <v>243</v>
      </c>
      <c r="G21" t="s">
        <v>251</v>
      </c>
      <c r="H21" s="77">
        <v>1.83</v>
      </c>
      <c r="I21" t="s">
        <v>102</v>
      </c>
      <c r="J21" s="78">
        <v>4.0000000000000001E-3</v>
      </c>
      <c r="K21" s="78">
        <v>3.56E-2</v>
      </c>
      <c r="L21" s="77">
        <v>24889000</v>
      </c>
      <c r="M21" s="77">
        <v>94.54</v>
      </c>
      <c r="N21" s="77">
        <v>0</v>
      </c>
      <c r="O21" s="77">
        <v>23530.060600000001</v>
      </c>
      <c r="P21" s="78">
        <v>1.5E-3</v>
      </c>
      <c r="Q21" s="78">
        <v>0.2072</v>
      </c>
      <c r="R21" s="78">
        <v>7.2599999999999998E-2</v>
      </c>
    </row>
    <row r="22" spans="2:18">
      <c r="B22" s="79" t="s">
        <v>252</v>
      </c>
      <c r="C22" s="16"/>
      <c r="D22" s="16"/>
      <c r="H22" s="81">
        <v>7.74</v>
      </c>
      <c r="K22" s="80">
        <v>5.0000000000000001E-4</v>
      </c>
      <c r="L22" s="81">
        <v>78131321</v>
      </c>
      <c r="N22" s="81">
        <v>0</v>
      </c>
      <c r="O22" s="81">
        <v>77845.334735800003</v>
      </c>
      <c r="Q22" s="80">
        <v>0.68540000000000001</v>
      </c>
      <c r="R22" s="80">
        <v>0.24030000000000001</v>
      </c>
    </row>
    <row r="23" spans="2:18">
      <c r="B23" t="s">
        <v>253</v>
      </c>
      <c r="C23" t="s">
        <v>254</v>
      </c>
      <c r="D23" t="s">
        <v>100</v>
      </c>
      <c r="E23" t="s">
        <v>243</v>
      </c>
      <c r="G23" t="s">
        <v>255</v>
      </c>
      <c r="H23" s="77">
        <v>3.42</v>
      </c>
      <c r="I23" t="s">
        <v>102</v>
      </c>
      <c r="J23" s="78">
        <v>0</v>
      </c>
      <c r="K23" s="78">
        <v>1E-4</v>
      </c>
      <c r="L23" s="77">
        <v>3031321</v>
      </c>
      <c r="M23" s="77">
        <v>99.98</v>
      </c>
      <c r="N23" s="77">
        <v>0</v>
      </c>
      <c r="O23" s="77">
        <v>3030.7147358000002</v>
      </c>
      <c r="P23" s="78">
        <v>1E-4</v>
      </c>
      <c r="Q23" s="78">
        <v>2.6700000000000002E-2</v>
      </c>
      <c r="R23" s="78">
        <v>9.4000000000000004E-3</v>
      </c>
    </row>
    <row r="24" spans="2:18">
      <c r="B24" t="s">
        <v>256</v>
      </c>
      <c r="C24" t="s">
        <v>257</v>
      </c>
      <c r="D24" t="s">
        <v>100</v>
      </c>
      <c r="E24" t="s">
        <v>243</v>
      </c>
      <c r="G24" t="s">
        <v>258</v>
      </c>
      <c r="H24" s="77">
        <v>7.92</v>
      </c>
      <c r="I24" t="s">
        <v>102</v>
      </c>
      <c r="J24" s="78">
        <v>0</v>
      </c>
      <c r="K24" s="78">
        <v>5.0000000000000001E-4</v>
      </c>
      <c r="L24" s="77">
        <v>75100000</v>
      </c>
      <c r="M24" s="77">
        <v>99.62</v>
      </c>
      <c r="N24" s="77">
        <v>0</v>
      </c>
      <c r="O24" s="77">
        <v>74814.62</v>
      </c>
      <c r="P24" s="78">
        <v>3.8E-3</v>
      </c>
      <c r="Q24" s="78">
        <v>0.65869999999999995</v>
      </c>
      <c r="R24" s="78">
        <v>0.23089999999999999</v>
      </c>
    </row>
    <row r="25" spans="2:18">
      <c r="B25" s="79" t="s">
        <v>259</v>
      </c>
      <c r="C25" s="16"/>
      <c r="D25" s="16"/>
      <c r="H25" s="81">
        <v>0</v>
      </c>
      <c r="K25" s="80">
        <v>0</v>
      </c>
      <c r="L25" s="81">
        <v>0</v>
      </c>
      <c r="N25" s="81">
        <v>0</v>
      </c>
      <c r="O25" s="81">
        <v>0</v>
      </c>
      <c r="Q25" s="80">
        <v>0</v>
      </c>
      <c r="R25" s="80">
        <v>0</v>
      </c>
    </row>
    <row r="26" spans="2:18">
      <c r="B26" t="s">
        <v>229</v>
      </c>
      <c r="C26" t="s">
        <v>229</v>
      </c>
      <c r="D26" s="16"/>
      <c r="E26" t="s">
        <v>229</v>
      </c>
      <c r="H26" s="77">
        <v>0</v>
      </c>
      <c r="I26" t="s">
        <v>229</v>
      </c>
      <c r="J26" s="78">
        <v>0</v>
      </c>
      <c r="K26" s="78">
        <v>0</v>
      </c>
      <c r="L26" s="77">
        <v>0</v>
      </c>
      <c r="M26" s="77">
        <v>0</v>
      </c>
      <c r="O26" s="77">
        <v>0</v>
      </c>
      <c r="P26" s="78">
        <v>0</v>
      </c>
      <c r="Q26" s="78">
        <v>0</v>
      </c>
      <c r="R26" s="78">
        <v>0</v>
      </c>
    </row>
    <row r="27" spans="2:18">
      <c r="B27" s="79" t="s">
        <v>234</v>
      </c>
      <c r="C27" s="16"/>
      <c r="D27" s="16"/>
      <c r="H27" s="81">
        <v>0</v>
      </c>
      <c r="K27" s="80">
        <v>0</v>
      </c>
      <c r="L27" s="81">
        <v>0</v>
      </c>
      <c r="N27" s="81">
        <v>0</v>
      </c>
      <c r="O27" s="81">
        <v>0</v>
      </c>
      <c r="Q27" s="80">
        <v>0</v>
      </c>
      <c r="R27" s="80">
        <v>0</v>
      </c>
    </row>
    <row r="28" spans="2:18">
      <c r="B28" s="79" t="s">
        <v>260</v>
      </c>
      <c r="C28" s="16"/>
      <c r="D28" s="16"/>
      <c r="H28" s="81">
        <v>0</v>
      </c>
      <c r="K28" s="80">
        <v>0</v>
      </c>
      <c r="L28" s="81">
        <v>0</v>
      </c>
      <c r="N28" s="81">
        <v>0</v>
      </c>
      <c r="O28" s="81">
        <v>0</v>
      </c>
      <c r="Q28" s="80">
        <v>0</v>
      </c>
      <c r="R28" s="80">
        <v>0</v>
      </c>
    </row>
    <row r="29" spans="2:18">
      <c r="B29" t="s">
        <v>229</v>
      </c>
      <c r="C29" t="s">
        <v>229</v>
      </c>
      <c r="D29" s="16"/>
      <c r="E29" t="s">
        <v>229</v>
      </c>
      <c r="H29" s="77">
        <v>0</v>
      </c>
      <c r="I29" t="s">
        <v>229</v>
      </c>
      <c r="J29" s="78">
        <v>0</v>
      </c>
      <c r="K29" s="78">
        <v>0</v>
      </c>
      <c r="L29" s="77">
        <v>0</v>
      </c>
      <c r="M29" s="77">
        <v>0</v>
      </c>
      <c r="O29" s="77">
        <v>0</v>
      </c>
      <c r="P29" s="78">
        <v>0</v>
      </c>
      <c r="Q29" s="78">
        <v>0</v>
      </c>
      <c r="R29" s="78">
        <v>0</v>
      </c>
    </row>
    <row r="30" spans="2:18">
      <c r="B30" s="79" t="s">
        <v>261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t="s">
        <v>229</v>
      </c>
      <c r="C31" t="s">
        <v>229</v>
      </c>
      <c r="D31" s="16"/>
      <c r="E31" t="s">
        <v>229</v>
      </c>
      <c r="H31" s="77">
        <v>0</v>
      </c>
      <c r="I31" t="s">
        <v>229</v>
      </c>
      <c r="J31" s="78">
        <v>0</v>
      </c>
      <c r="K31" s="78">
        <v>0</v>
      </c>
      <c r="L31" s="77">
        <v>0</v>
      </c>
      <c r="M31" s="77">
        <v>0</v>
      </c>
      <c r="O31" s="77">
        <v>0</v>
      </c>
      <c r="P31" s="78">
        <v>0</v>
      </c>
      <c r="Q31" s="78">
        <v>0</v>
      </c>
      <c r="R31" s="78">
        <v>0</v>
      </c>
    </row>
    <row r="32" spans="2:18">
      <c r="B32" t="s">
        <v>262</v>
      </c>
      <c r="C32" s="16"/>
      <c r="D32" s="16"/>
    </row>
    <row r="33" spans="2:4">
      <c r="B33" t="s">
        <v>263</v>
      </c>
      <c r="C33" s="16"/>
      <c r="D33" s="16"/>
    </row>
    <row r="34" spans="2:4">
      <c r="B34" t="s">
        <v>264</v>
      </c>
      <c r="C34" s="16"/>
      <c r="D34" s="16"/>
    </row>
    <row r="35" spans="2:4">
      <c r="B35" t="s">
        <v>265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266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229</v>
      </c>
      <c r="C14" t="s">
        <v>229</v>
      </c>
      <c r="D14" s="16"/>
      <c r="E14" s="16"/>
      <c r="F14" s="16"/>
      <c r="G14" t="s">
        <v>229</v>
      </c>
      <c r="H14" t="s">
        <v>229</v>
      </c>
      <c r="K14" s="77">
        <v>0</v>
      </c>
      <c r="L14" t="s">
        <v>229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239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229</v>
      </c>
      <c r="C16" t="s">
        <v>229</v>
      </c>
      <c r="D16" s="16"/>
      <c r="E16" s="16"/>
      <c r="F16" s="16"/>
      <c r="G16" t="s">
        <v>229</v>
      </c>
      <c r="H16" t="s">
        <v>229</v>
      </c>
      <c r="K16" s="77">
        <v>0</v>
      </c>
      <c r="L16" t="s">
        <v>229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267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229</v>
      </c>
      <c r="C18" t="s">
        <v>229</v>
      </c>
      <c r="D18" s="16"/>
      <c r="E18" s="16"/>
      <c r="F18" s="16"/>
      <c r="G18" t="s">
        <v>229</v>
      </c>
      <c r="H18" t="s">
        <v>229</v>
      </c>
      <c r="K18" s="77">
        <v>0</v>
      </c>
      <c r="L18" t="s">
        <v>229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268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229</v>
      </c>
      <c r="C21" t="s">
        <v>229</v>
      </c>
      <c r="D21" s="16"/>
      <c r="E21" s="16"/>
      <c r="F21" s="16"/>
      <c r="G21" t="s">
        <v>229</v>
      </c>
      <c r="H21" t="s">
        <v>229</v>
      </c>
      <c r="K21" s="77">
        <v>0</v>
      </c>
      <c r="L21" t="s">
        <v>229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269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229</v>
      </c>
      <c r="C23" t="s">
        <v>229</v>
      </c>
      <c r="D23" s="16"/>
      <c r="E23" s="16"/>
      <c r="F23" s="16"/>
      <c r="G23" t="s">
        <v>229</v>
      </c>
      <c r="H23" t="s">
        <v>229</v>
      </c>
      <c r="K23" s="77">
        <v>0</v>
      </c>
      <c r="L23" t="s">
        <v>229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236</v>
      </c>
      <c r="C24" s="16"/>
      <c r="D24" s="16"/>
      <c r="E24" s="16"/>
      <c r="F24" s="16"/>
      <c r="G24" s="16"/>
    </row>
    <row r="25" spans="2:21">
      <c r="B25" t="s">
        <v>262</v>
      </c>
      <c r="C25" s="16"/>
      <c r="D25" s="16"/>
      <c r="E25" s="16"/>
      <c r="F25" s="16"/>
      <c r="G25" s="16"/>
    </row>
    <row r="26" spans="2:21">
      <c r="B26" t="s">
        <v>263</v>
      </c>
      <c r="C26" s="16"/>
      <c r="D26" s="16"/>
      <c r="E26" s="16"/>
      <c r="F26" s="16"/>
      <c r="G26" s="16"/>
    </row>
    <row r="27" spans="2:21">
      <c r="B27" t="s">
        <v>264</v>
      </c>
      <c r="C27" s="16"/>
      <c r="D27" s="16"/>
      <c r="E27" s="16"/>
      <c r="F27" s="16"/>
      <c r="G27" s="16"/>
    </row>
    <row r="28" spans="2:21">
      <c r="B28" t="s">
        <v>265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6"/>
  <sheetViews>
    <sheetView rightToLeft="1" topLeftCell="D14" workbookViewId="0">
      <selection activeCell="K20" sqref="K2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2.64</v>
      </c>
      <c r="L11" s="7"/>
      <c r="M11" s="7"/>
      <c r="N11" s="76">
        <v>5.6099999999999997E-2</v>
      </c>
      <c r="O11" s="75">
        <f>O12+O35</f>
        <v>9316055.9800000004</v>
      </c>
      <c r="P11" s="33"/>
      <c r="Q11" s="75">
        <v>42.676720000000003</v>
      </c>
      <c r="R11" s="75">
        <v>9970.336722760032</v>
      </c>
      <c r="S11" s="7"/>
      <c r="T11" s="76">
        <f>R11/$R$11</f>
        <v>1</v>
      </c>
      <c r="U11" s="76">
        <f>R11/'סכום נכסי הקרן'!$C$42</f>
        <v>3.0683681394384103E-2</v>
      </c>
      <c r="V11" s="35"/>
      <c r="BI11" s="16"/>
      <c r="BJ11" s="19"/>
      <c r="BK11" s="16"/>
      <c r="BN11" s="16"/>
    </row>
    <row r="12" spans="2:66" s="99" customFormat="1">
      <c r="B12" s="98" t="s">
        <v>204</v>
      </c>
      <c r="K12" s="100">
        <v>2.37</v>
      </c>
      <c r="N12" s="101">
        <v>5.6000000000000001E-2</v>
      </c>
      <c r="O12" s="100">
        <f>O13+O15+O31+O33</f>
        <v>8937055.9800000004</v>
      </c>
      <c r="Q12" s="100">
        <v>42.676720000000003</v>
      </c>
      <c r="R12" s="100">
        <v>8664.3265097347321</v>
      </c>
      <c r="T12" s="101">
        <f t="shared" ref="T12:T40" si="0">R12/$R$11</f>
        <v>0.86901042067676881</v>
      </c>
      <c r="U12" s="101">
        <f>R12/'סכום נכסי הקרן'!$C$42</f>
        <v>2.6664438876445672E-2</v>
      </c>
    </row>
    <row r="13" spans="2:66" s="99" customFormat="1">
      <c r="B13" s="98" t="s">
        <v>266</v>
      </c>
      <c r="K13" s="100">
        <v>0</v>
      </c>
      <c r="N13" s="101">
        <v>0</v>
      </c>
      <c r="O13" s="100">
        <v>0</v>
      </c>
      <c r="Q13" s="100">
        <v>0</v>
      </c>
      <c r="R13" s="100">
        <v>0</v>
      </c>
      <c r="T13" s="101">
        <f t="shared" si="0"/>
        <v>0</v>
      </c>
      <c r="U13" s="101">
        <f>R13/'סכום נכסי הקרן'!$C$42</f>
        <v>0</v>
      </c>
    </row>
    <row r="14" spans="2:66" s="99" customFormat="1">
      <c r="B14" s="102" t="s">
        <v>229</v>
      </c>
      <c r="C14" s="102" t="s">
        <v>229</v>
      </c>
      <c r="G14" s="102" t="s">
        <v>229</v>
      </c>
      <c r="H14" s="102" t="s">
        <v>229</v>
      </c>
      <c r="K14" s="103">
        <v>0</v>
      </c>
      <c r="L14" s="102" t="s">
        <v>229</v>
      </c>
      <c r="M14" s="104">
        <v>0</v>
      </c>
      <c r="N14" s="104">
        <v>0</v>
      </c>
      <c r="O14" s="103">
        <v>0</v>
      </c>
      <c r="P14" s="103">
        <v>0</v>
      </c>
      <c r="R14" s="103">
        <v>0</v>
      </c>
      <c r="S14" s="104">
        <v>0</v>
      </c>
      <c r="T14" s="104">
        <f t="shared" si="0"/>
        <v>0</v>
      </c>
      <c r="U14" s="104">
        <f>R14/'סכום נכסי הקרן'!$C$42</f>
        <v>0</v>
      </c>
    </row>
    <row r="15" spans="2:66" s="99" customFormat="1">
      <c r="B15" s="98" t="s">
        <v>239</v>
      </c>
      <c r="K15" s="100">
        <v>2.4</v>
      </c>
      <c r="N15" s="101">
        <v>5.6000000000000001E-2</v>
      </c>
      <c r="O15" s="100">
        <f>SUM(O16:O30)</f>
        <v>8784625.5999999996</v>
      </c>
      <c r="Q15" s="100">
        <v>42.676720000000003</v>
      </c>
      <c r="R15" s="100">
        <v>8525.5843778587314</v>
      </c>
      <c r="T15" s="101">
        <f t="shared" si="0"/>
        <v>0.85509492958214173</v>
      </c>
      <c r="U15" s="101">
        <f>R15/'סכום נכסי הקרן'!$C$42</f>
        <v>2.6237460381251746E-2</v>
      </c>
    </row>
    <row r="16" spans="2:66" s="99" customFormat="1">
      <c r="B16" s="102" t="s">
        <v>270</v>
      </c>
      <c r="C16" s="102" t="s">
        <v>271</v>
      </c>
      <c r="D16" s="102" t="s">
        <v>100</v>
      </c>
      <c r="E16" s="102" t="s">
        <v>123</v>
      </c>
      <c r="F16" s="102" t="s">
        <v>272</v>
      </c>
      <c r="G16" s="102" t="s">
        <v>273</v>
      </c>
      <c r="H16" s="102" t="s">
        <v>209</v>
      </c>
      <c r="I16" s="102" t="s">
        <v>210</v>
      </c>
      <c r="J16" s="102" t="s">
        <v>274</v>
      </c>
      <c r="K16" s="103">
        <v>1.42</v>
      </c>
      <c r="L16" s="102" t="s">
        <v>102</v>
      </c>
      <c r="M16" s="104">
        <v>1.8700000000000001E-2</v>
      </c>
      <c r="N16" s="104">
        <v>3.78E-2</v>
      </c>
      <c r="O16" s="103">
        <v>585709.06000000006</v>
      </c>
      <c r="P16" s="103">
        <v>97.53</v>
      </c>
      <c r="Q16" s="103">
        <v>0</v>
      </c>
      <c r="R16" s="103">
        <v>571.24204621800004</v>
      </c>
      <c r="S16" s="104">
        <v>1.1000000000000001E-3</v>
      </c>
      <c r="T16" s="104">
        <f t="shared" si="0"/>
        <v>5.7294157870714957E-2</v>
      </c>
      <c r="U16" s="104">
        <f>R16/'סכום נכסי הקרן'!$C$42</f>
        <v>1.7579956858645618E-3</v>
      </c>
    </row>
    <row r="17" spans="2:21" s="99" customFormat="1">
      <c r="B17" s="102" t="s">
        <v>275</v>
      </c>
      <c r="C17" s="102" t="s">
        <v>276</v>
      </c>
      <c r="D17" s="102" t="s">
        <v>100</v>
      </c>
      <c r="E17" s="102" t="s">
        <v>123</v>
      </c>
      <c r="F17" s="102" t="s">
        <v>277</v>
      </c>
      <c r="G17" s="102" t="s">
        <v>273</v>
      </c>
      <c r="H17" s="102" t="s">
        <v>278</v>
      </c>
      <c r="I17" s="102" t="s">
        <v>150</v>
      </c>
      <c r="J17" s="102" t="s">
        <v>279</v>
      </c>
      <c r="K17" s="103">
        <v>1.23</v>
      </c>
      <c r="L17" s="102" t="s">
        <v>102</v>
      </c>
      <c r="M17" s="104">
        <v>3.0099999999999998E-2</v>
      </c>
      <c r="N17" s="104">
        <v>3.95E-2</v>
      </c>
      <c r="O17" s="103">
        <v>1200000</v>
      </c>
      <c r="P17" s="103">
        <v>99.66</v>
      </c>
      <c r="Q17" s="103">
        <v>0</v>
      </c>
      <c r="R17" s="103">
        <v>1195.92</v>
      </c>
      <c r="S17" s="104">
        <v>1E-3</v>
      </c>
      <c r="T17" s="104">
        <f t="shared" si="0"/>
        <v>0.11994780449791471</v>
      </c>
      <c r="U17" s="104">
        <f>R17/'סכום נכסי הקרן'!$C$42</f>
        <v>3.6804402171698876E-3</v>
      </c>
    </row>
    <row r="18" spans="2:21" s="99" customFormat="1">
      <c r="B18" s="102" t="s">
        <v>280</v>
      </c>
      <c r="C18" s="102" t="s">
        <v>281</v>
      </c>
      <c r="D18" s="102" t="s">
        <v>100</v>
      </c>
      <c r="E18" s="102" t="s">
        <v>123</v>
      </c>
      <c r="F18" s="102" t="s">
        <v>282</v>
      </c>
      <c r="G18" s="102" t="s">
        <v>273</v>
      </c>
      <c r="H18" s="102" t="s">
        <v>278</v>
      </c>
      <c r="I18" s="102" t="s">
        <v>150</v>
      </c>
      <c r="J18" s="102" t="s">
        <v>283</v>
      </c>
      <c r="K18" s="103">
        <v>1.67</v>
      </c>
      <c r="L18" s="102" t="s">
        <v>102</v>
      </c>
      <c r="M18" s="104">
        <v>1.09E-2</v>
      </c>
      <c r="N18" s="104">
        <v>4.0099999999999997E-2</v>
      </c>
      <c r="O18" s="103">
        <v>1000000</v>
      </c>
      <c r="P18" s="103">
        <v>95.68</v>
      </c>
      <c r="Q18" s="103">
        <v>0</v>
      </c>
      <c r="R18" s="103">
        <v>956.8</v>
      </c>
      <c r="S18" s="104">
        <v>1.2999999999999999E-3</v>
      </c>
      <c r="T18" s="104">
        <f t="shared" si="0"/>
        <v>9.5964662639310985E-2</v>
      </c>
      <c r="U18" s="104">
        <f>R18/'סכום נכסי הקרן'!$C$42</f>
        <v>2.9445491335441734E-3</v>
      </c>
    </row>
    <row r="19" spans="2:21" s="99" customFormat="1">
      <c r="B19" s="102" t="s">
        <v>284</v>
      </c>
      <c r="C19" s="102" t="s">
        <v>285</v>
      </c>
      <c r="D19" s="102" t="s">
        <v>100</v>
      </c>
      <c r="E19" s="102" t="s">
        <v>123</v>
      </c>
      <c r="F19" s="102" t="s">
        <v>282</v>
      </c>
      <c r="G19" s="102" t="s">
        <v>273</v>
      </c>
      <c r="H19" s="102" t="s">
        <v>209</v>
      </c>
      <c r="I19" s="102" t="s">
        <v>210</v>
      </c>
      <c r="J19" s="102" t="s">
        <v>286</v>
      </c>
      <c r="K19" s="103">
        <v>2.35</v>
      </c>
      <c r="L19" s="102" t="s">
        <v>102</v>
      </c>
      <c r="M19" s="104">
        <v>2.98E-2</v>
      </c>
      <c r="N19" s="104">
        <v>4.1099999999999998E-2</v>
      </c>
      <c r="O19" s="103">
        <v>903013</v>
      </c>
      <c r="P19" s="103">
        <v>99.1</v>
      </c>
      <c r="Q19" s="103">
        <v>0</v>
      </c>
      <c r="R19" s="103">
        <v>894.88588300000004</v>
      </c>
      <c r="S19" s="104">
        <v>4.0000000000000002E-4</v>
      </c>
      <c r="T19" s="104">
        <f t="shared" si="0"/>
        <v>8.9754830542199959E-2</v>
      </c>
      <c r="U19" s="104">
        <f>R19/'סכום נכסי הקרן'!$C$42</f>
        <v>2.7540086239637991E-3</v>
      </c>
    </row>
    <row r="20" spans="2:21" s="99" customFormat="1">
      <c r="B20" s="102" t="s">
        <v>287</v>
      </c>
      <c r="C20" s="102" t="s">
        <v>288</v>
      </c>
      <c r="D20" s="102" t="s">
        <v>100</v>
      </c>
      <c r="E20" s="102" t="s">
        <v>123</v>
      </c>
      <c r="F20" s="102" t="s">
        <v>289</v>
      </c>
      <c r="G20" s="102" t="s">
        <v>290</v>
      </c>
      <c r="H20" s="102" t="s">
        <v>291</v>
      </c>
      <c r="I20" s="102" t="s">
        <v>150</v>
      </c>
      <c r="J20" s="102" t="s">
        <v>292</v>
      </c>
      <c r="K20" s="103">
        <v>0.77</v>
      </c>
      <c r="L20" s="102" t="s">
        <v>102</v>
      </c>
      <c r="M20" s="104">
        <v>4.8000000000000001E-2</v>
      </c>
      <c r="N20" s="104">
        <v>4.07E-2</v>
      </c>
      <c r="O20" s="103">
        <v>70569.17</v>
      </c>
      <c r="P20" s="103">
        <v>101.63</v>
      </c>
      <c r="Q20" s="103">
        <v>0</v>
      </c>
      <c r="R20" s="103">
        <v>71.719447470999995</v>
      </c>
      <c r="S20" s="104">
        <v>1E-4</v>
      </c>
      <c r="T20" s="104">
        <f t="shared" si="0"/>
        <v>7.1932823800504812E-3</v>
      </c>
      <c r="U20" s="104">
        <f>R20/'סכום נכסי הקרן'!$C$42</f>
        <v>2.2071638472930593E-4</v>
      </c>
    </row>
    <row r="21" spans="2:21" s="99" customFormat="1">
      <c r="B21" s="102" t="s">
        <v>293</v>
      </c>
      <c r="C21" s="102" t="s">
        <v>294</v>
      </c>
      <c r="D21" s="102" t="s">
        <v>100</v>
      </c>
      <c r="E21" s="102" t="s">
        <v>123</v>
      </c>
      <c r="F21" s="102" t="s">
        <v>295</v>
      </c>
      <c r="G21" s="102" t="s">
        <v>273</v>
      </c>
      <c r="H21" s="102" t="s">
        <v>291</v>
      </c>
      <c r="I21" s="102" t="s">
        <v>150</v>
      </c>
      <c r="J21" s="102" t="s">
        <v>292</v>
      </c>
      <c r="K21" s="103">
        <v>0.41</v>
      </c>
      <c r="L21" s="102" t="s">
        <v>102</v>
      </c>
      <c r="M21" s="104">
        <v>6.5000000000000002E-2</v>
      </c>
      <c r="N21" s="104">
        <v>4.1399999999999999E-2</v>
      </c>
      <c r="O21" s="103">
        <v>170821.34</v>
      </c>
      <c r="P21" s="103">
        <v>104.74</v>
      </c>
      <c r="Q21" s="103">
        <v>0</v>
      </c>
      <c r="R21" s="103">
        <v>178.918271516</v>
      </c>
      <c r="S21" s="104">
        <v>2.3E-3</v>
      </c>
      <c r="T21" s="104">
        <f t="shared" si="0"/>
        <v>1.7945058074876237E-2</v>
      </c>
      <c r="U21" s="104">
        <f>R21/'סכום נכסי הקרן'!$C$42</f>
        <v>5.5062044457322224E-4</v>
      </c>
    </row>
    <row r="22" spans="2:21" s="99" customFormat="1">
      <c r="B22" s="102" t="s">
        <v>296</v>
      </c>
      <c r="C22" s="102" t="s">
        <v>297</v>
      </c>
      <c r="D22" s="102" t="s">
        <v>100</v>
      </c>
      <c r="E22" s="102" t="s">
        <v>123</v>
      </c>
      <c r="F22" s="102" t="s">
        <v>298</v>
      </c>
      <c r="G22" s="102" t="s">
        <v>299</v>
      </c>
      <c r="H22" s="102" t="s">
        <v>300</v>
      </c>
      <c r="I22" s="102" t="s">
        <v>210</v>
      </c>
      <c r="J22" s="102" t="s">
        <v>301</v>
      </c>
      <c r="K22" s="103">
        <v>0.91</v>
      </c>
      <c r="L22" s="102" t="s">
        <v>102</v>
      </c>
      <c r="M22" s="104">
        <v>4.2000000000000003E-2</v>
      </c>
      <c r="N22" s="104">
        <v>3.7699999999999997E-2</v>
      </c>
      <c r="O22" s="103">
        <v>10000.200000000001</v>
      </c>
      <c r="P22" s="103">
        <v>100.76</v>
      </c>
      <c r="Q22" s="103">
        <v>0</v>
      </c>
      <c r="R22" s="103">
        <v>10.07620152</v>
      </c>
      <c r="S22" s="104">
        <v>1E-4</v>
      </c>
      <c r="T22" s="104">
        <f t="shared" si="0"/>
        <v>1.010617976120937E-3</v>
      </c>
      <c r="U22" s="104">
        <f>R22/'סכום נכסי הקרן'!$C$42</f>
        <v>3.1009479990732112E-5</v>
      </c>
    </row>
    <row r="23" spans="2:21" s="99" customFormat="1">
      <c r="B23" s="102" t="s">
        <v>302</v>
      </c>
      <c r="C23" s="102" t="s">
        <v>303</v>
      </c>
      <c r="D23" s="102" t="s">
        <v>100</v>
      </c>
      <c r="E23" s="102" t="s">
        <v>123</v>
      </c>
      <c r="F23" s="102" t="s">
        <v>304</v>
      </c>
      <c r="G23" s="102" t="s">
        <v>305</v>
      </c>
      <c r="H23" s="102" t="s">
        <v>306</v>
      </c>
      <c r="I23" s="102" t="s">
        <v>210</v>
      </c>
      <c r="J23" s="102" t="s">
        <v>307</v>
      </c>
      <c r="K23" s="103">
        <v>0.98</v>
      </c>
      <c r="L23" s="102" t="s">
        <v>102</v>
      </c>
      <c r="M23" s="104">
        <v>4.5999999999999999E-2</v>
      </c>
      <c r="N23" s="104">
        <v>4.2200000000000001E-2</v>
      </c>
      <c r="O23" s="103">
        <v>44838</v>
      </c>
      <c r="P23" s="103">
        <v>100.43</v>
      </c>
      <c r="Q23" s="103">
        <v>0</v>
      </c>
      <c r="R23" s="103">
        <v>45.030803400000003</v>
      </c>
      <c r="S23" s="104">
        <v>8.9999999999999998E-4</v>
      </c>
      <c r="T23" s="104">
        <f t="shared" si="0"/>
        <v>4.516477692995546E-3</v>
      </c>
      <c r="U23" s="104">
        <f>R23/'סכום נכסי הקרן'!$C$42</f>
        <v>1.3858216255671827E-4</v>
      </c>
    </row>
    <row r="24" spans="2:21" s="99" customFormat="1">
      <c r="B24" s="102" t="s">
        <v>308</v>
      </c>
      <c r="C24" s="102" t="s">
        <v>309</v>
      </c>
      <c r="D24" s="102" t="s">
        <v>100</v>
      </c>
      <c r="E24" s="102" t="s">
        <v>123</v>
      </c>
      <c r="F24" s="102" t="s">
        <v>310</v>
      </c>
      <c r="G24" s="102" t="s">
        <v>311</v>
      </c>
      <c r="H24" s="102" t="s">
        <v>306</v>
      </c>
      <c r="I24" s="102" t="s">
        <v>210</v>
      </c>
      <c r="J24" s="102" t="s">
        <v>286</v>
      </c>
      <c r="K24" s="103">
        <v>0.74</v>
      </c>
      <c r="L24" s="102" t="s">
        <v>102</v>
      </c>
      <c r="M24" s="104">
        <v>2.4500000000000001E-2</v>
      </c>
      <c r="N24" s="104">
        <v>3.9300000000000002E-2</v>
      </c>
      <c r="O24" s="103">
        <v>486674.83</v>
      </c>
      <c r="P24" s="103">
        <v>99.57</v>
      </c>
      <c r="Q24" s="103">
        <v>0</v>
      </c>
      <c r="R24" s="103">
        <v>484.58212823100001</v>
      </c>
      <c r="S24" s="104">
        <v>5.9999999999999995E-4</v>
      </c>
      <c r="T24" s="104">
        <f t="shared" si="0"/>
        <v>4.8602383420492529E-2</v>
      </c>
      <c r="U24" s="104">
        <f>R24/'סכום נכסי הקרן'!$C$42</f>
        <v>1.491300047882089E-3</v>
      </c>
    </row>
    <row r="25" spans="2:21" s="99" customFormat="1">
      <c r="B25" s="102" t="s">
        <v>312</v>
      </c>
      <c r="C25" s="102" t="s">
        <v>313</v>
      </c>
      <c r="D25" s="102" t="s">
        <v>100</v>
      </c>
      <c r="E25" s="102" t="s">
        <v>123</v>
      </c>
      <c r="F25" s="102" t="s">
        <v>314</v>
      </c>
      <c r="G25" s="102" t="s">
        <v>305</v>
      </c>
      <c r="H25" s="102" t="s">
        <v>315</v>
      </c>
      <c r="I25" s="102" t="s">
        <v>210</v>
      </c>
      <c r="J25" s="102" t="s">
        <v>316</v>
      </c>
      <c r="K25" s="103">
        <v>7.57</v>
      </c>
      <c r="L25" s="102" t="s">
        <v>102</v>
      </c>
      <c r="M25" s="104">
        <v>4.9399999999999999E-2</v>
      </c>
      <c r="N25" s="104">
        <v>5.7599999999999998E-2</v>
      </c>
      <c r="O25" s="103">
        <v>360000</v>
      </c>
      <c r="P25" s="103">
        <v>95.61</v>
      </c>
      <c r="Q25" s="103">
        <v>0</v>
      </c>
      <c r="R25" s="103">
        <v>344.19600000000003</v>
      </c>
      <c r="S25" s="104">
        <v>1.1999999999999999E-3</v>
      </c>
      <c r="T25" s="104">
        <f t="shared" si="0"/>
        <v>3.4522003576296284E-2</v>
      </c>
      <c r="U25" s="104">
        <f>R25/'סכום נכסי הקרן'!$C$42</f>
        <v>1.0592621588308639E-3</v>
      </c>
    </row>
    <row r="26" spans="2:21" s="99" customFormat="1">
      <c r="B26" s="102" t="s">
        <v>317</v>
      </c>
      <c r="C26" s="102" t="s">
        <v>318</v>
      </c>
      <c r="D26" s="102" t="s">
        <v>100</v>
      </c>
      <c r="E26" s="102" t="s">
        <v>123</v>
      </c>
      <c r="F26" s="102" t="s">
        <v>319</v>
      </c>
      <c r="G26" s="102" t="s">
        <v>320</v>
      </c>
      <c r="H26" s="102" t="s">
        <v>321</v>
      </c>
      <c r="I26" s="102" t="s">
        <v>210</v>
      </c>
      <c r="J26" s="102" t="s">
        <v>274</v>
      </c>
      <c r="K26" s="103">
        <v>4.55</v>
      </c>
      <c r="L26" s="102" t="s">
        <v>102</v>
      </c>
      <c r="M26" s="104">
        <v>2.5000000000000001E-3</v>
      </c>
      <c r="N26" s="104">
        <v>5.9200000000000003E-2</v>
      </c>
      <c r="O26" s="103">
        <v>695000</v>
      </c>
      <c r="P26" s="103">
        <v>77.900000000000006</v>
      </c>
      <c r="Q26" s="103">
        <v>0</v>
      </c>
      <c r="R26" s="103">
        <v>541.40499999999997</v>
      </c>
      <c r="S26" s="104">
        <v>1.1999999999999999E-3</v>
      </c>
      <c r="T26" s="104">
        <f t="shared" si="0"/>
        <v>5.4301576271149836E-2</v>
      </c>
      <c r="U26" s="104">
        <f>R26/'סכום נכסי הקרן'!$C$42</f>
        <v>1.6661722655168093E-3</v>
      </c>
    </row>
    <row r="27" spans="2:21" s="99" customFormat="1">
      <c r="B27" s="102" t="s">
        <v>322</v>
      </c>
      <c r="C27" s="102" t="s">
        <v>323</v>
      </c>
      <c r="D27" s="102" t="s">
        <v>100</v>
      </c>
      <c r="E27" s="102" t="s">
        <v>123</v>
      </c>
      <c r="F27" s="102" t="s">
        <v>324</v>
      </c>
      <c r="G27" s="102" t="s">
        <v>325</v>
      </c>
      <c r="H27" s="102" t="s">
        <v>326</v>
      </c>
      <c r="I27" s="102" t="s">
        <v>150</v>
      </c>
      <c r="J27" s="102" t="s">
        <v>327</v>
      </c>
      <c r="K27" s="103">
        <v>1.92</v>
      </c>
      <c r="L27" s="102" t="s">
        <v>102</v>
      </c>
      <c r="M27" s="104">
        <v>7.9500000000000001E-2</v>
      </c>
      <c r="N27" s="104">
        <v>6.6900000000000001E-2</v>
      </c>
      <c r="O27" s="103">
        <v>692000</v>
      </c>
      <c r="P27" s="103">
        <v>102.67</v>
      </c>
      <c r="Q27" s="103">
        <v>13.2172</v>
      </c>
      <c r="R27" s="103">
        <v>723.69359999999995</v>
      </c>
      <c r="S27" s="104">
        <v>4.4999999999999997E-3</v>
      </c>
      <c r="T27" s="104">
        <f t="shared" si="0"/>
        <v>7.2584669918717037E-2</v>
      </c>
      <c r="U27" s="104">
        <f>R27/'סכום נכסי הקרן'!$C$42</f>
        <v>2.2271648859024493E-3</v>
      </c>
    </row>
    <row r="28" spans="2:21" s="99" customFormat="1">
      <c r="B28" s="102" t="s">
        <v>328</v>
      </c>
      <c r="C28" s="102" t="s">
        <v>329</v>
      </c>
      <c r="D28" s="102" t="s">
        <v>100</v>
      </c>
      <c r="E28" s="102" t="s">
        <v>123</v>
      </c>
      <c r="F28" s="102" t="s">
        <v>330</v>
      </c>
      <c r="G28" s="102" t="s">
        <v>331</v>
      </c>
      <c r="H28" s="102" t="s">
        <v>326</v>
      </c>
      <c r="I28" s="102" t="s">
        <v>150</v>
      </c>
      <c r="J28" s="102" t="s">
        <v>332</v>
      </c>
      <c r="K28" s="103">
        <v>3.22</v>
      </c>
      <c r="L28" s="102" t="s">
        <v>102</v>
      </c>
      <c r="M28" s="104">
        <v>0.04</v>
      </c>
      <c r="N28" s="104">
        <v>3.7499999999999999E-2</v>
      </c>
      <c r="O28" s="103">
        <v>800000</v>
      </c>
      <c r="P28" s="103">
        <v>101.4</v>
      </c>
      <c r="Q28" s="103">
        <v>0</v>
      </c>
      <c r="R28" s="103">
        <v>811.2</v>
      </c>
      <c r="S28" s="104">
        <v>8.3999999999999995E-3</v>
      </c>
      <c r="T28" s="104">
        <f t="shared" si="0"/>
        <v>8.1361344411589751E-2</v>
      </c>
      <c r="U28" s="104">
        <f>R28/'סכום נכסי הקרן'!$C$42</f>
        <v>2.4964655697439736E-3</v>
      </c>
    </row>
    <row r="29" spans="2:21" s="99" customFormat="1">
      <c r="B29" s="102" t="s">
        <v>333</v>
      </c>
      <c r="C29" s="102" t="s">
        <v>334</v>
      </c>
      <c r="D29" s="102" t="s">
        <v>100</v>
      </c>
      <c r="E29" s="102" t="s">
        <v>123</v>
      </c>
      <c r="F29" s="102" t="s">
        <v>335</v>
      </c>
      <c r="G29" s="102" t="s">
        <v>336</v>
      </c>
      <c r="H29" s="102" t="s">
        <v>229</v>
      </c>
      <c r="I29" s="102" t="s">
        <v>337</v>
      </c>
      <c r="J29" s="102" t="s">
        <v>338</v>
      </c>
      <c r="K29" s="103">
        <v>2.94</v>
      </c>
      <c r="L29" s="102" t="s">
        <v>102</v>
      </c>
      <c r="M29" s="104">
        <v>8.2400000000000001E-2</v>
      </c>
      <c r="N29" s="104">
        <v>0.1089</v>
      </c>
      <c r="O29" s="103">
        <v>1434000</v>
      </c>
      <c r="P29" s="103">
        <v>93.53</v>
      </c>
      <c r="Q29" s="103">
        <v>29.459520000000001</v>
      </c>
      <c r="R29" s="103">
        <v>1370.6797200000001</v>
      </c>
      <c r="S29" s="104">
        <v>3.49E-2</v>
      </c>
      <c r="T29" s="104">
        <f t="shared" si="0"/>
        <v>0.13747577018848794</v>
      </c>
      <c r="U29" s="104">
        <f>R29/'סכום נכסי הקרן'!$C$42</f>
        <v>4.2182627319111319E-3</v>
      </c>
    </row>
    <row r="30" spans="2:21" s="99" customFormat="1">
      <c r="B30" s="102" t="s">
        <v>339</v>
      </c>
      <c r="C30" s="102">
        <v>11880440</v>
      </c>
      <c r="D30" s="102" t="s">
        <v>100</v>
      </c>
      <c r="E30" s="102" t="s">
        <v>123</v>
      </c>
      <c r="F30" s="102" t="s">
        <v>340</v>
      </c>
      <c r="G30" s="102" t="s">
        <v>336</v>
      </c>
      <c r="H30" s="102" t="s">
        <v>229</v>
      </c>
      <c r="I30" s="102" t="s">
        <v>337</v>
      </c>
      <c r="J30" s="102" t="s">
        <v>341</v>
      </c>
      <c r="K30" s="103">
        <v>2.4700000000000002</v>
      </c>
      <c r="L30" s="102" t="s">
        <v>102</v>
      </c>
      <c r="M30" s="104">
        <v>0.06</v>
      </c>
      <c r="N30" s="104">
        <v>6.5100000000000005E-2</v>
      </c>
      <c r="O30" s="103">
        <v>332000</v>
      </c>
      <c r="P30" s="103">
        <f>R30*1000/O30*100</f>
        <v>97.962432681545849</v>
      </c>
      <c r="Q30" s="103">
        <v>0</v>
      </c>
      <c r="R30" s="103">
        <f>330.3732-5.13792349726779</f>
        <v>325.23527650273223</v>
      </c>
      <c r="S30" s="104">
        <v>1.2999999999999999E-3</v>
      </c>
      <c r="T30" s="104">
        <f t="shared" si="0"/>
        <v>3.2620290121224631E-2</v>
      </c>
      <c r="U30" s="104">
        <f>R30/'סכום נכסי הקרן'!$C$42</f>
        <v>1.0009105890720316E-3</v>
      </c>
    </row>
    <row r="31" spans="2:21" s="99" customFormat="1">
      <c r="B31" s="98" t="s">
        <v>267</v>
      </c>
      <c r="K31" s="100">
        <v>0.95</v>
      </c>
      <c r="N31" s="101">
        <v>6.13E-2</v>
      </c>
      <c r="O31" s="100">
        <v>152430.38</v>
      </c>
      <c r="Q31" s="100">
        <v>0</v>
      </c>
      <c r="R31" s="100">
        <v>138.742131876</v>
      </c>
      <c r="T31" s="101">
        <f t="shared" si="0"/>
        <v>1.3915491094627024E-2</v>
      </c>
      <c r="U31" s="101">
        <f>R31/'סכום נכסי הקרן'!$C$42</f>
        <v>4.2697849519392482E-4</v>
      </c>
    </row>
    <row r="32" spans="2:21" s="99" customFormat="1">
      <c r="B32" s="102" t="s">
        <v>342</v>
      </c>
      <c r="C32" s="102" t="s">
        <v>343</v>
      </c>
      <c r="D32" s="102" t="s">
        <v>100</v>
      </c>
      <c r="E32" s="102" t="s">
        <v>123</v>
      </c>
      <c r="F32" s="102" t="s">
        <v>344</v>
      </c>
      <c r="G32" s="102" t="s">
        <v>345</v>
      </c>
      <c r="H32" s="102" t="s">
        <v>321</v>
      </c>
      <c r="I32" s="102" t="s">
        <v>210</v>
      </c>
      <c r="J32" s="102" t="s">
        <v>346</v>
      </c>
      <c r="K32" s="103">
        <v>0.95</v>
      </c>
      <c r="L32" s="102" t="s">
        <v>102</v>
      </c>
      <c r="M32" s="104">
        <v>5.2499999999999998E-2</v>
      </c>
      <c r="N32" s="104">
        <v>6.13E-2</v>
      </c>
      <c r="O32" s="103">
        <v>152430.38</v>
      </c>
      <c r="P32" s="103">
        <v>91.02</v>
      </c>
      <c r="Q32" s="103">
        <v>0</v>
      </c>
      <c r="R32" s="103">
        <v>138.742131876</v>
      </c>
      <c r="S32" s="104">
        <v>2.9999999999999997E-4</v>
      </c>
      <c r="T32" s="104">
        <f t="shared" si="0"/>
        <v>1.3915491094627024E-2</v>
      </c>
      <c r="U32" s="104">
        <f>R32/'סכום נכסי הקרן'!$C$42</f>
        <v>4.2697849519392482E-4</v>
      </c>
    </row>
    <row r="33" spans="2:21" s="99" customFormat="1">
      <c r="B33" s="98" t="s">
        <v>347</v>
      </c>
      <c r="K33" s="100">
        <v>0</v>
      </c>
      <c r="N33" s="101">
        <v>0</v>
      </c>
      <c r="O33" s="100">
        <v>0</v>
      </c>
      <c r="Q33" s="100">
        <v>0</v>
      </c>
      <c r="R33" s="100">
        <v>0</v>
      </c>
      <c r="T33" s="101">
        <f t="shared" si="0"/>
        <v>0</v>
      </c>
      <c r="U33" s="101">
        <f>R33/'סכום נכסי הקרן'!$C$42</f>
        <v>0</v>
      </c>
    </row>
    <row r="34" spans="2:21" s="99" customFormat="1">
      <c r="B34" s="102" t="s">
        <v>229</v>
      </c>
      <c r="C34" s="102" t="s">
        <v>229</v>
      </c>
      <c r="G34" s="102" t="s">
        <v>229</v>
      </c>
      <c r="H34" s="102" t="s">
        <v>229</v>
      </c>
      <c r="K34" s="103">
        <v>0</v>
      </c>
      <c r="L34" s="102" t="s">
        <v>229</v>
      </c>
      <c r="M34" s="104">
        <v>0</v>
      </c>
      <c r="N34" s="104">
        <v>0</v>
      </c>
      <c r="O34" s="103">
        <v>0</v>
      </c>
      <c r="P34" s="103">
        <v>0</v>
      </c>
      <c r="R34" s="103">
        <v>0</v>
      </c>
      <c r="S34" s="104">
        <v>0</v>
      </c>
      <c r="T34" s="104">
        <f t="shared" si="0"/>
        <v>0</v>
      </c>
      <c r="U34" s="104">
        <f>R34/'סכום נכסי הקרן'!$C$42</f>
        <v>0</v>
      </c>
    </row>
    <row r="35" spans="2:21" s="99" customFormat="1">
      <c r="B35" s="98" t="s">
        <v>234</v>
      </c>
      <c r="K35" s="100">
        <v>4.42</v>
      </c>
      <c r="N35" s="101">
        <v>5.6099999999999997E-2</v>
      </c>
      <c r="O35" s="100">
        <v>379000</v>
      </c>
      <c r="Q35" s="100">
        <v>0</v>
      </c>
      <c r="R35" s="100">
        <v>1306.0102130252999</v>
      </c>
      <c r="T35" s="101">
        <f t="shared" si="0"/>
        <v>0.13098957932323116</v>
      </c>
      <c r="U35" s="101">
        <f>R35/'סכום נכסי הקרן'!$C$42</f>
        <v>4.0192425179384284E-3</v>
      </c>
    </row>
    <row r="36" spans="2:21" s="99" customFormat="1">
      <c r="B36" s="98" t="s">
        <v>268</v>
      </c>
      <c r="K36" s="100">
        <v>6.2</v>
      </c>
      <c r="N36" s="101">
        <v>7.6899999999999996E-2</v>
      </c>
      <c r="O36" s="100">
        <v>50000</v>
      </c>
      <c r="Q36" s="100">
        <v>0</v>
      </c>
      <c r="R36" s="100">
        <v>155.60461843740001</v>
      </c>
      <c r="T36" s="101">
        <f t="shared" si="0"/>
        <v>1.560675659851986E-2</v>
      </c>
      <c r="U36" s="101">
        <f>R36/'סכום נכסי הקרן'!$C$42</f>
        <v>4.7887274706868516E-4</v>
      </c>
    </row>
    <row r="37" spans="2:21" s="99" customFormat="1">
      <c r="B37" s="102" t="s">
        <v>348</v>
      </c>
      <c r="C37" s="102" t="s">
        <v>349</v>
      </c>
      <c r="D37" s="102" t="s">
        <v>123</v>
      </c>
      <c r="E37" s="102" t="s">
        <v>350</v>
      </c>
      <c r="F37" s="102" t="s">
        <v>351</v>
      </c>
      <c r="G37" s="102" t="s">
        <v>352</v>
      </c>
      <c r="H37" s="102" t="s">
        <v>353</v>
      </c>
      <c r="I37" s="102" t="s">
        <v>354</v>
      </c>
      <c r="J37" s="102" t="s">
        <v>355</v>
      </c>
      <c r="K37" s="103">
        <v>6.2</v>
      </c>
      <c r="L37" s="102" t="s">
        <v>110</v>
      </c>
      <c r="M37" s="104">
        <v>4.3799999999999999E-2</v>
      </c>
      <c r="N37" s="104">
        <v>7.6899999999999996E-2</v>
      </c>
      <c r="O37" s="103">
        <v>50000</v>
      </c>
      <c r="P37" s="103">
        <v>82.922791599999996</v>
      </c>
      <c r="Q37" s="103">
        <v>0</v>
      </c>
      <c r="R37" s="103">
        <v>155.60461843740001</v>
      </c>
      <c r="S37" s="104">
        <v>0</v>
      </c>
      <c r="T37" s="104">
        <f t="shared" si="0"/>
        <v>1.560675659851986E-2</v>
      </c>
      <c r="U37" s="104">
        <f>R37/'סכום נכסי הקרן'!$C$42</f>
        <v>4.7887274706868516E-4</v>
      </c>
    </row>
    <row r="38" spans="2:21" s="99" customFormat="1">
      <c r="B38" s="98" t="s">
        <v>269</v>
      </c>
      <c r="K38" s="100">
        <v>4.18</v>
      </c>
      <c r="N38" s="101">
        <v>5.33E-2</v>
      </c>
      <c r="O38" s="100">
        <v>329000</v>
      </c>
      <c r="Q38" s="100">
        <v>0</v>
      </c>
      <c r="R38" s="100">
        <v>1150.4055945878999</v>
      </c>
      <c r="T38" s="101">
        <f t="shared" si="0"/>
        <v>0.11538282272471131</v>
      </c>
      <c r="U38" s="101">
        <f>R38/'סכום נכסי הקרן'!$C$42</f>
        <v>3.5403697708697437E-3</v>
      </c>
    </row>
    <row r="39" spans="2:21" s="99" customFormat="1">
      <c r="B39" s="102" t="s">
        <v>356</v>
      </c>
      <c r="C39" s="102" t="s">
        <v>357</v>
      </c>
      <c r="D39" s="102" t="s">
        <v>123</v>
      </c>
      <c r="E39" s="102" t="s">
        <v>350</v>
      </c>
      <c r="F39" s="102" t="s">
        <v>358</v>
      </c>
      <c r="G39" s="102" t="s">
        <v>359</v>
      </c>
      <c r="H39" s="102" t="s">
        <v>360</v>
      </c>
      <c r="I39" s="102" t="s">
        <v>354</v>
      </c>
      <c r="J39" s="102" t="s">
        <v>361</v>
      </c>
      <c r="K39" s="103">
        <v>3.24</v>
      </c>
      <c r="L39" s="102" t="s">
        <v>106</v>
      </c>
      <c r="M39" s="104">
        <v>4.8300000000000003E-2</v>
      </c>
      <c r="N39" s="104">
        <v>5.2999999999999999E-2</v>
      </c>
      <c r="O39" s="103">
        <v>165000</v>
      </c>
      <c r="P39" s="103">
        <v>100.84592503030304</v>
      </c>
      <c r="Q39" s="103">
        <v>0</v>
      </c>
      <c r="R39" s="103">
        <v>585.54673679970006</v>
      </c>
      <c r="S39" s="104">
        <v>1E-4</v>
      </c>
      <c r="T39" s="104">
        <f t="shared" si="0"/>
        <v>5.8728882793198829E-2</v>
      </c>
      <c r="U39" s="104">
        <f>R39/'סכום נכסי הקרן'!$C$42</f>
        <v>1.8020183282746395E-3</v>
      </c>
    </row>
    <row r="40" spans="2:21" s="99" customFormat="1">
      <c r="B40" s="102" t="s">
        <v>362</v>
      </c>
      <c r="C40" s="102" t="s">
        <v>363</v>
      </c>
      <c r="D40" s="102" t="s">
        <v>123</v>
      </c>
      <c r="E40" s="102" t="s">
        <v>350</v>
      </c>
      <c r="F40" s="102" t="s">
        <v>364</v>
      </c>
      <c r="G40" s="102" t="s">
        <v>365</v>
      </c>
      <c r="H40" s="102" t="s">
        <v>366</v>
      </c>
      <c r="I40" s="102" t="s">
        <v>354</v>
      </c>
      <c r="J40" s="102" t="s">
        <v>367</v>
      </c>
      <c r="K40" s="103">
        <v>5.15</v>
      </c>
      <c r="L40" s="102" t="s">
        <v>106</v>
      </c>
      <c r="M40" s="104">
        <v>4.7500000000000001E-2</v>
      </c>
      <c r="N40" s="104">
        <v>5.3699999999999998E-2</v>
      </c>
      <c r="O40" s="103">
        <v>164000</v>
      </c>
      <c r="P40" s="103">
        <v>97.876138902439024</v>
      </c>
      <c r="Q40" s="103">
        <v>0</v>
      </c>
      <c r="R40" s="103">
        <v>564.8588577882</v>
      </c>
      <c r="S40" s="104">
        <v>1E-4</v>
      </c>
      <c r="T40" s="104">
        <f t="shared" si="0"/>
        <v>5.6653939931512493E-2</v>
      </c>
      <c r="U40" s="104">
        <f>R40/'סכום נכסי הקרן'!$C$42</f>
        <v>1.7383514425951044E-3</v>
      </c>
    </row>
    <row r="41" spans="2:21" s="99" customFormat="1">
      <c r="B41" s="102" t="s">
        <v>236</v>
      </c>
    </row>
    <row r="42" spans="2:21" s="99" customFormat="1">
      <c r="B42" s="102" t="s">
        <v>262</v>
      </c>
    </row>
    <row r="43" spans="2:21">
      <c r="B43" t="s">
        <v>263</v>
      </c>
      <c r="C43" s="16"/>
      <c r="D43" s="16"/>
      <c r="E43" s="16"/>
      <c r="F43" s="16"/>
    </row>
    <row r="44" spans="2:21">
      <c r="B44" t="s">
        <v>264</v>
      </c>
      <c r="C44" s="16"/>
      <c r="D44" s="16"/>
      <c r="E44" s="16"/>
      <c r="F44" s="16"/>
    </row>
    <row r="45" spans="2:21">
      <c r="B45" t="s">
        <v>265</v>
      </c>
      <c r="C45" s="16"/>
      <c r="D45" s="16"/>
      <c r="E45" s="16"/>
      <c r="F45" s="16"/>
    </row>
    <row r="46" spans="2:21">
      <c r="C46" s="16"/>
      <c r="D46" s="16"/>
      <c r="E46" s="16"/>
      <c r="F46" s="16"/>
    </row>
    <row r="47" spans="2:21">
      <c r="C47" s="16"/>
      <c r="D47" s="16"/>
      <c r="E47" s="16"/>
      <c r="F47" s="16"/>
    </row>
    <row r="48" spans="2:21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B772" s="16"/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9"/>
      <c r="C774" s="16"/>
      <c r="D774" s="16"/>
      <c r="E774" s="16"/>
      <c r="F774" s="16"/>
    </row>
    <row r="775" spans="2:6"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</sheetData>
  <mergeCells count="2">
    <mergeCell ref="B6:U6"/>
    <mergeCell ref="B7:U7"/>
  </mergeCells>
  <dataValidations count="5">
    <dataValidation allowBlank="1" showInputMessage="1" showErrorMessage="1" sqref="H2 Q9"/>
    <dataValidation type="list" allowBlank="1" showInputMessage="1" showErrorMessage="1" sqref="L12:L804">
      <formula1>$BN$7:$BN$11</formula1>
    </dataValidation>
    <dataValidation type="list" allowBlank="1" showInputMessage="1" showErrorMessage="1" sqref="E12:E798">
      <formula1>$BI$7:$BI$11</formula1>
    </dataValidation>
    <dataValidation type="list" allowBlank="1" showInputMessage="1" showErrorMessage="1" sqref="I12:I804">
      <formula1>$BM$7:$BM$10</formula1>
    </dataValidation>
    <dataValidation type="list" allowBlank="1" showInputMessage="1" showErrorMessage="1" sqref="G12:G804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tabSelected="1" topLeftCell="A115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8702653.3900000006</v>
      </c>
      <c r="J11" s="7"/>
      <c r="K11" s="75">
        <v>2.4547400000000001</v>
      </c>
      <c r="L11" s="75">
        <v>90093.328698968995</v>
      </c>
      <c r="M11" s="7"/>
      <c r="N11" s="76">
        <v>1</v>
      </c>
      <c r="O11" s="76">
        <v>0.27810000000000001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8464716.0899999999</v>
      </c>
      <c r="K12" s="81">
        <v>2.4547400000000001</v>
      </c>
      <c r="L12" s="81">
        <v>78314.321530079993</v>
      </c>
      <c r="N12" s="80">
        <v>0.86929999999999996</v>
      </c>
      <c r="O12" s="80">
        <v>0.2417</v>
      </c>
    </row>
    <row r="13" spans="2:62">
      <c r="B13" s="79" t="s">
        <v>368</v>
      </c>
      <c r="E13" s="16"/>
      <c r="F13" s="16"/>
      <c r="G13" s="16"/>
      <c r="I13" s="81">
        <v>1396212</v>
      </c>
      <c r="K13" s="81">
        <v>2.4547400000000001</v>
      </c>
      <c r="L13" s="81">
        <v>40047.174655000003</v>
      </c>
      <c r="N13" s="80">
        <v>0.44450000000000001</v>
      </c>
      <c r="O13" s="80">
        <v>0.1236</v>
      </c>
    </row>
    <row r="14" spans="2:62">
      <c r="B14" t="s">
        <v>369</v>
      </c>
      <c r="C14" t="s">
        <v>370</v>
      </c>
      <c r="D14" t="s">
        <v>100</v>
      </c>
      <c r="E14" t="s">
        <v>123</v>
      </c>
      <c r="F14" t="s">
        <v>371</v>
      </c>
      <c r="G14" t="s">
        <v>372</v>
      </c>
      <c r="H14" t="s">
        <v>102</v>
      </c>
      <c r="I14" s="77">
        <v>36312</v>
      </c>
      <c r="J14" s="77">
        <v>3750</v>
      </c>
      <c r="K14" s="77">
        <v>0</v>
      </c>
      <c r="L14" s="77">
        <v>1361.7</v>
      </c>
      <c r="M14" s="78">
        <v>1E-4</v>
      </c>
      <c r="N14" s="78">
        <v>1.5100000000000001E-2</v>
      </c>
      <c r="O14" s="78">
        <v>4.1999999999999997E-3</v>
      </c>
    </row>
    <row r="15" spans="2:62">
      <c r="B15" t="s">
        <v>373</v>
      </c>
      <c r="C15" t="s">
        <v>374</v>
      </c>
      <c r="D15" t="s">
        <v>100</v>
      </c>
      <c r="E15" t="s">
        <v>123</v>
      </c>
      <c r="F15" t="s">
        <v>375</v>
      </c>
      <c r="G15" t="s">
        <v>372</v>
      </c>
      <c r="H15" t="s">
        <v>102</v>
      </c>
      <c r="I15" s="77">
        <v>95830</v>
      </c>
      <c r="J15" s="77">
        <v>3101</v>
      </c>
      <c r="K15" s="77">
        <v>0</v>
      </c>
      <c r="L15" s="77">
        <v>2971.6882999999998</v>
      </c>
      <c r="M15" s="78">
        <v>4.0000000000000002E-4</v>
      </c>
      <c r="N15" s="78">
        <v>3.3000000000000002E-2</v>
      </c>
      <c r="O15" s="78">
        <v>9.1999999999999998E-3</v>
      </c>
    </row>
    <row r="16" spans="2:62">
      <c r="B16" t="s">
        <v>376</v>
      </c>
      <c r="C16" t="s">
        <v>377</v>
      </c>
      <c r="D16" t="s">
        <v>100</v>
      </c>
      <c r="E16" t="s">
        <v>123</v>
      </c>
      <c r="F16" t="s">
        <v>378</v>
      </c>
      <c r="G16" t="s">
        <v>299</v>
      </c>
      <c r="H16" t="s">
        <v>102</v>
      </c>
      <c r="I16" s="77">
        <v>1390</v>
      </c>
      <c r="J16" s="77">
        <v>57240</v>
      </c>
      <c r="K16" s="77">
        <v>2.4547400000000001</v>
      </c>
      <c r="L16" s="77">
        <v>798.09073999999998</v>
      </c>
      <c r="M16" s="78">
        <v>0</v>
      </c>
      <c r="N16" s="78">
        <v>8.8999999999999999E-3</v>
      </c>
      <c r="O16" s="78">
        <v>2.5000000000000001E-3</v>
      </c>
    </row>
    <row r="17" spans="2:15">
      <c r="B17" t="s">
        <v>379</v>
      </c>
      <c r="C17" t="s">
        <v>380</v>
      </c>
      <c r="D17" t="s">
        <v>100</v>
      </c>
      <c r="E17" t="s">
        <v>123</v>
      </c>
      <c r="F17" t="s">
        <v>381</v>
      </c>
      <c r="G17" t="s">
        <v>273</v>
      </c>
      <c r="H17" t="s">
        <v>102</v>
      </c>
      <c r="I17" s="77">
        <v>19924</v>
      </c>
      <c r="J17" s="77">
        <v>13900</v>
      </c>
      <c r="K17" s="77">
        <v>0</v>
      </c>
      <c r="L17" s="77">
        <v>2769.4360000000001</v>
      </c>
      <c r="M17" s="78">
        <v>2.0000000000000001E-4</v>
      </c>
      <c r="N17" s="78">
        <v>3.0700000000000002E-2</v>
      </c>
      <c r="O17" s="78">
        <v>8.5000000000000006E-3</v>
      </c>
    </row>
    <row r="18" spans="2:15">
      <c r="B18" t="s">
        <v>382</v>
      </c>
      <c r="C18" t="s">
        <v>383</v>
      </c>
      <c r="D18" t="s">
        <v>100</v>
      </c>
      <c r="E18" t="s">
        <v>123</v>
      </c>
      <c r="F18" t="s">
        <v>384</v>
      </c>
      <c r="G18" t="s">
        <v>273</v>
      </c>
      <c r="H18" t="s">
        <v>102</v>
      </c>
      <c r="I18" s="77">
        <v>118996</v>
      </c>
      <c r="J18" s="77">
        <v>1848</v>
      </c>
      <c r="K18" s="77">
        <v>0</v>
      </c>
      <c r="L18" s="77">
        <v>2199.0460800000001</v>
      </c>
      <c r="M18" s="78">
        <v>1E-4</v>
      </c>
      <c r="N18" s="78">
        <v>2.4400000000000002E-2</v>
      </c>
      <c r="O18" s="78">
        <v>6.7999999999999996E-3</v>
      </c>
    </row>
    <row r="19" spans="2:15">
      <c r="B19" t="s">
        <v>385</v>
      </c>
      <c r="C19" t="s">
        <v>386</v>
      </c>
      <c r="D19" t="s">
        <v>100</v>
      </c>
      <c r="E19" t="s">
        <v>123</v>
      </c>
      <c r="F19" t="s">
        <v>277</v>
      </c>
      <c r="G19" t="s">
        <v>273</v>
      </c>
      <c r="H19" t="s">
        <v>102</v>
      </c>
      <c r="I19" s="77">
        <v>183708</v>
      </c>
      <c r="J19" s="77">
        <v>2931</v>
      </c>
      <c r="K19" s="77">
        <v>0</v>
      </c>
      <c r="L19" s="77">
        <v>5384.4814800000004</v>
      </c>
      <c r="M19" s="78">
        <v>1E-4</v>
      </c>
      <c r="N19" s="78">
        <v>5.9799999999999999E-2</v>
      </c>
      <c r="O19" s="78">
        <v>1.66E-2</v>
      </c>
    </row>
    <row r="20" spans="2:15">
      <c r="B20" t="s">
        <v>387</v>
      </c>
      <c r="C20" t="s">
        <v>388</v>
      </c>
      <c r="D20" t="s">
        <v>100</v>
      </c>
      <c r="E20" t="s">
        <v>123</v>
      </c>
      <c r="F20" t="s">
        <v>389</v>
      </c>
      <c r="G20" t="s">
        <v>273</v>
      </c>
      <c r="H20" t="s">
        <v>102</v>
      </c>
      <c r="I20" s="77">
        <v>24940</v>
      </c>
      <c r="J20" s="77">
        <v>11390</v>
      </c>
      <c r="K20" s="77">
        <v>0</v>
      </c>
      <c r="L20" s="77">
        <v>2840.6660000000002</v>
      </c>
      <c r="M20" s="78">
        <v>1E-4</v>
      </c>
      <c r="N20" s="78">
        <v>3.15E-2</v>
      </c>
      <c r="O20" s="78">
        <v>8.8000000000000005E-3</v>
      </c>
    </row>
    <row r="21" spans="2:15">
      <c r="B21" t="s">
        <v>390</v>
      </c>
      <c r="C21" t="s">
        <v>391</v>
      </c>
      <c r="D21" t="s">
        <v>100</v>
      </c>
      <c r="E21" t="s">
        <v>123</v>
      </c>
      <c r="F21" t="s">
        <v>392</v>
      </c>
      <c r="G21" t="s">
        <v>273</v>
      </c>
      <c r="H21" t="s">
        <v>102</v>
      </c>
      <c r="I21" s="77">
        <v>164390</v>
      </c>
      <c r="J21" s="77">
        <v>3172</v>
      </c>
      <c r="K21" s="77">
        <v>0</v>
      </c>
      <c r="L21" s="77">
        <v>5214.4507999999996</v>
      </c>
      <c r="M21" s="78">
        <v>1E-4</v>
      </c>
      <c r="N21" s="78">
        <v>5.79E-2</v>
      </c>
      <c r="O21" s="78">
        <v>1.61E-2</v>
      </c>
    </row>
    <row r="22" spans="2:15">
      <c r="B22" t="s">
        <v>393</v>
      </c>
      <c r="C22" t="s">
        <v>394</v>
      </c>
      <c r="D22" t="s">
        <v>100</v>
      </c>
      <c r="E22" t="s">
        <v>123</v>
      </c>
      <c r="F22" t="s">
        <v>344</v>
      </c>
      <c r="G22" t="s">
        <v>345</v>
      </c>
      <c r="H22" t="s">
        <v>102</v>
      </c>
      <c r="I22" s="77">
        <v>1432</v>
      </c>
      <c r="J22" s="77">
        <v>124000</v>
      </c>
      <c r="K22" s="77">
        <v>0</v>
      </c>
      <c r="L22" s="77">
        <v>1775.68</v>
      </c>
      <c r="M22" s="78">
        <v>2.0000000000000001E-4</v>
      </c>
      <c r="N22" s="78">
        <v>1.9699999999999999E-2</v>
      </c>
      <c r="O22" s="78">
        <v>5.4999999999999997E-3</v>
      </c>
    </row>
    <row r="23" spans="2:15">
      <c r="B23" t="s">
        <v>395</v>
      </c>
      <c r="C23" t="s">
        <v>396</v>
      </c>
      <c r="D23" t="s">
        <v>100</v>
      </c>
      <c r="E23" t="s">
        <v>123</v>
      </c>
      <c r="F23" t="s">
        <v>397</v>
      </c>
      <c r="G23" t="s">
        <v>345</v>
      </c>
      <c r="H23" t="s">
        <v>102</v>
      </c>
      <c r="I23" s="77">
        <v>1889</v>
      </c>
      <c r="J23" s="77">
        <v>11660</v>
      </c>
      <c r="K23" s="77">
        <v>0</v>
      </c>
      <c r="L23" s="77">
        <v>220.25739999999999</v>
      </c>
      <c r="M23" s="78">
        <v>0</v>
      </c>
      <c r="N23" s="78">
        <v>2.3999999999999998E-3</v>
      </c>
      <c r="O23" s="78">
        <v>6.9999999999999999E-4</v>
      </c>
    </row>
    <row r="24" spans="2:15">
      <c r="B24" t="s">
        <v>398</v>
      </c>
      <c r="C24" t="s">
        <v>399</v>
      </c>
      <c r="D24" t="s">
        <v>100</v>
      </c>
      <c r="E24" t="s">
        <v>123</v>
      </c>
      <c r="F24" t="s">
        <v>310</v>
      </c>
      <c r="G24" t="s">
        <v>311</v>
      </c>
      <c r="H24" t="s">
        <v>102</v>
      </c>
      <c r="I24" s="77">
        <v>84741</v>
      </c>
      <c r="J24" s="77">
        <v>2545</v>
      </c>
      <c r="K24" s="77">
        <v>0</v>
      </c>
      <c r="L24" s="77">
        <v>2156.6584499999999</v>
      </c>
      <c r="M24" s="78">
        <v>1E-4</v>
      </c>
      <c r="N24" s="78">
        <v>2.3900000000000001E-2</v>
      </c>
      <c r="O24" s="78">
        <v>6.7000000000000002E-3</v>
      </c>
    </row>
    <row r="25" spans="2:15">
      <c r="B25" t="s">
        <v>400</v>
      </c>
      <c r="C25" t="s">
        <v>401</v>
      </c>
      <c r="D25" t="s">
        <v>100</v>
      </c>
      <c r="E25" t="s">
        <v>123</v>
      </c>
      <c r="F25" t="s">
        <v>402</v>
      </c>
      <c r="G25" t="s">
        <v>403</v>
      </c>
      <c r="H25" t="s">
        <v>102</v>
      </c>
      <c r="I25" s="77">
        <v>15050</v>
      </c>
      <c r="J25" s="77">
        <v>15340</v>
      </c>
      <c r="K25" s="77">
        <v>0</v>
      </c>
      <c r="L25" s="77">
        <v>2308.67</v>
      </c>
      <c r="M25" s="78">
        <v>1E-4</v>
      </c>
      <c r="N25" s="78">
        <v>2.5600000000000001E-2</v>
      </c>
      <c r="O25" s="78">
        <v>7.1000000000000004E-3</v>
      </c>
    </row>
    <row r="26" spans="2:15">
      <c r="B26" t="s">
        <v>404</v>
      </c>
      <c r="C26" t="s">
        <v>405</v>
      </c>
      <c r="D26" t="s">
        <v>100</v>
      </c>
      <c r="E26" t="s">
        <v>123</v>
      </c>
      <c r="F26" t="s">
        <v>406</v>
      </c>
      <c r="G26" t="s">
        <v>403</v>
      </c>
      <c r="H26" t="s">
        <v>102</v>
      </c>
      <c r="I26" s="77">
        <v>3800</v>
      </c>
      <c r="J26" s="77">
        <v>28560</v>
      </c>
      <c r="K26" s="77">
        <v>0</v>
      </c>
      <c r="L26" s="77">
        <v>1085.28</v>
      </c>
      <c r="M26" s="78">
        <v>1E-4</v>
      </c>
      <c r="N26" s="78">
        <v>1.2E-2</v>
      </c>
      <c r="O26" s="78">
        <v>3.3E-3</v>
      </c>
    </row>
    <row r="27" spans="2:15">
      <c r="B27" t="s">
        <v>407</v>
      </c>
      <c r="C27" t="s">
        <v>408</v>
      </c>
      <c r="D27" t="s">
        <v>100</v>
      </c>
      <c r="E27" t="s">
        <v>123</v>
      </c>
      <c r="F27" t="s">
        <v>314</v>
      </c>
      <c r="G27" t="s">
        <v>305</v>
      </c>
      <c r="H27" t="s">
        <v>102</v>
      </c>
      <c r="I27" s="77">
        <v>24515</v>
      </c>
      <c r="J27" s="77">
        <v>3580</v>
      </c>
      <c r="K27" s="77">
        <v>0</v>
      </c>
      <c r="L27" s="77">
        <v>877.63699999999994</v>
      </c>
      <c r="M27" s="78">
        <v>1E-4</v>
      </c>
      <c r="N27" s="78">
        <v>9.7000000000000003E-3</v>
      </c>
      <c r="O27" s="78">
        <v>2.7000000000000001E-3</v>
      </c>
    </row>
    <row r="28" spans="2:15">
      <c r="B28" t="s">
        <v>409</v>
      </c>
      <c r="C28" t="s">
        <v>410</v>
      </c>
      <c r="D28" t="s">
        <v>100</v>
      </c>
      <c r="E28" t="s">
        <v>123</v>
      </c>
      <c r="F28" t="s">
        <v>411</v>
      </c>
      <c r="G28" t="s">
        <v>305</v>
      </c>
      <c r="H28" t="s">
        <v>102</v>
      </c>
      <c r="I28" s="77">
        <v>75200</v>
      </c>
      <c r="J28" s="77">
        <v>2065</v>
      </c>
      <c r="K28" s="77">
        <v>0</v>
      </c>
      <c r="L28" s="77">
        <v>1552.88</v>
      </c>
      <c r="M28" s="78">
        <v>2.0000000000000001E-4</v>
      </c>
      <c r="N28" s="78">
        <v>1.72E-2</v>
      </c>
      <c r="O28" s="78">
        <v>4.7999999999999996E-3</v>
      </c>
    </row>
    <row r="29" spans="2:15">
      <c r="B29" t="s">
        <v>412</v>
      </c>
      <c r="C29" t="s">
        <v>413</v>
      </c>
      <c r="D29" t="s">
        <v>100</v>
      </c>
      <c r="E29" t="s">
        <v>123</v>
      </c>
      <c r="F29" t="s">
        <v>414</v>
      </c>
      <c r="G29" t="s">
        <v>305</v>
      </c>
      <c r="H29" t="s">
        <v>102</v>
      </c>
      <c r="I29" s="77">
        <v>196573</v>
      </c>
      <c r="J29" s="77">
        <v>1120</v>
      </c>
      <c r="K29" s="77">
        <v>0</v>
      </c>
      <c r="L29" s="77">
        <v>2201.6176</v>
      </c>
      <c r="M29" s="78">
        <v>2.0000000000000001E-4</v>
      </c>
      <c r="N29" s="78">
        <v>2.4400000000000002E-2</v>
      </c>
      <c r="O29" s="78">
        <v>6.7999999999999996E-3</v>
      </c>
    </row>
    <row r="30" spans="2:15">
      <c r="B30" t="s">
        <v>415</v>
      </c>
      <c r="C30" t="s">
        <v>416</v>
      </c>
      <c r="D30" t="s">
        <v>100</v>
      </c>
      <c r="E30" t="s">
        <v>123</v>
      </c>
      <c r="F30" t="s">
        <v>417</v>
      </c>
      <c r="G30" t="s">
        <v>305</v>
      </c>
      <c r="H30" t="s">
        <v>102</v>
      </c>
      <c r="I30" s="77">
        <v>5525</v>
      </c>
      <c r="J30" s="77">
        <v>25160</v>
      </c>
      <c r="K30" s="77">
        <v>0</v>
      </c>
      <c r="L30" s="77">
        <v>1390.09</v>
      </c>
      <c r="M30" s="78">
        <v>1E-4</v>
      </c>
      <c r="N30" s="78">
        <v>1.54E-2</v>
      </c>
      <c r="O30" s="78">
        <v>4.3E-3</v>
      </c>
    </row>
    <row r="31" spans="2:15">
      <c r="B31" t="s">
        <v>418</v>
      </c>
      <c r="C31" t="s">
        <v>419</v>
      </c>
      <c r="D31" t="s">
        <v>100</v>
      </c>
      <c r="E31" t="s">
        <v>123</v>
      </c>
      <c r="F31" t="s">
        <v>420</v>
      </c>
      <c r="G31" t="s">
        <v>305</v>
      </c>
      <c r="H31" t="s">
        <v>102</v>
      </c>
      <c r="I31" s="77">
        <v>3800</v>
      </c>
      <c r="J31" s="77">
        <v>23360</v>
      </c>
      <c r="K31" s="77">
        <v>0</v>
      </c>
      <c r="L31" s="77">
        <v>887.68</v>
      </c>
      <c r="M31" s="78">
        <v>0</v>
      </c>
      <c r="N31" s="78">
        <v>9.9000000000000008E-3</v>
      </c>
      <c r="O31" s="78">
        <v>2.7000000000000001E-3</v>
      </c>
    </row>
    <row r="32" spans="2:15">
      <c r="B32" t="s">
        <v>421</v>
      </c>
      <c r="C32" t="s">
        <v>422</v>
      </c>
      <c r="D32" t="s">
        <v>100</v>
      </c>
      <c r="E32" t="s">
        <v>123</v>
      </c>
      <c r="F32" t="s">
        <v>423</v>
      </c>
      <c r="G32" t="s">
        <v>132</v>
      </c>
      <c r="H32" t="s">
        <v>102</v>
      </c>
      <c r="I32" s="77">
        <v>338197</v>
      </c>
      <c r="J32" s="77">
        <v>606.5</v>
      </c>
      <c r="K32" s="77">
        <v>0</v>
      </c>
      <c r="L32" s="77">
        <v>2051.1648049999999</v>
      </c>
      <c r="M32" s="78">
        <v>1E-4</v>
      </c>
      <c r="N32" s="78">
        <v>2.2800000000000001E-2</v>
      </c>
      <c r="O32" s="78">
        <v>6.3E-3</v>
      </c>
    </row>
    <row r="33" spans="2:15">
      <c r="B33" s="79" t="s">
        <v>424</v>
      </c>
      <c r="E33" s="16"/>
      <c r="F33" s="16"/>
      <c r="G33" s="16"/>
      <c r="I33" s="81">
        <v>2251837.4500000002</v>
      </c>
      <c r="K33" s="81">
        <v>0</v>
      </c>
      <c r="L33" s="81">
        <v>22130.089846999999</v>
      </c>
      <c r="N33" s="80">
        <v>0.24560000000000001</v>
      </c>
      <c r="O33" s="80">
        <v>6.83E-2</v>
      </c>
    </row>
    <row r="34" spans="2:15">
      <c r="B34" t="s">
        <v>425</v>
      </c>
      <c r="C34" t="s">
        <v>426</v>
      </c>
      <c r="D34" t="s">
        <v>100</v>
      </c>
      <c r="E34" t="s">
        <v>123</v>
      </c>
      <c r="F34" t="s">
        <v>427</v>
      </c>
      <c r="G34" t="s">
        <v>290</v>
      </c>
      <c r="H34" t="s">
        <v>102</v>
      </c>
      <c r="I34" s="77">
        <v>1079181</v>
      </c>
      <c r="J34" s="77">
        <v>114</v>
      </c>
      <c r="K34" s="77">
        <v>0</v>
      </c>
      <c r="L34" s="77">
        <v>1230.2663399999999</v>
      </c>
      <c r="M34" s="78">
        <v>8.9999999999999998E-4</v>
      </c>
      <c r="N34" s="78">
        <v>1.37E-2</v>
      </c>
      <c r="O34" s="78">
        <v>3.8E-3</v>
      </c>
    </row>
    <row r="35" spans="2:15">
      <c r="B35" t="s">
        <v>428</v>
      </c>
      <c r="C35" t="s">
        <v>429</v>
      </c>
      <c r="D35" t="s">
        <v>100</v>
      </c>
      <c r="E35" t="s">
        <v>123</v>
      </c>
      <c r="F35" t="s">
        <v>430</v>
      </c>
      <c r="G35" t="s">
        <v>290</v>
      </c>
      <c r="H35" t="s">
        <v>102</v>
      </c>
      <c r="I35" s="77">
        <v>697</v>
      </c>
      <c r="J35" s="77">
        <v>43790</v>
      </c>
      <c r="K35" s="77">
        <v>0</v>
      </c>
      <c r="L35" s="77">
        <v>305.21629999999999</v>
      </c>
      <c r="M35" s="78">
        <v>1E-4</v>
      </c>
      <c r="N35" s="78">
        <v>3.3999999999999998E-3</v>
      </c>
      <c r="O35" s="78">
        <v>8.9999999999999998E-4</v>
      </c>
    </row>
    <row r="36" spans="2:15">
      <c r="B36" t="s">
        <v>431</v>
      </c>
      <c r="C36" t="s">
        <v>432</v>
      </c>
      <c r="D36" t="s">
        <v>100</v>
      </c>
      <c r="E36" t="s">
        <v>123</v>
      </c>
      <c r="F36" t="s">
        <v>433</v>
      </c>
      <c r="G36" t="s">
        <v>320</v>
      </c>
      <c r="H36" t="s">
        <v>102</v>
      </c>
      <c r="I36" s="77">
        <v>200005</v>
      </c>
      <c r="J36" s="77">
        <v>720</v>
      </c>
      <c r="K36" s="77">
        <v>0</v>
      </c>
      <c r="L36" s="77">
        <v>1440.0360000000001</v>
      </c>
      <c r="M36" s="78">
        <v>2.0000000000000001E-4</v>
      </c>
      <c r="N36" s="78">
        <v>1.6E-2</v>
      </c>
      <c r="O36" s="78">
        <v>4.4000000000000003E-3</v>
      </c>
    </row>
    <row r="37" spans="2:15">
      <c r="B37" t="s">
        <v>434</v>
      </c>
      <c r="C37" t="s">
        <v>435</v>
      </c>
      <c r="D37" t="s">
        <v>100</v>
      </c>
      <c r="E37" t="s">
        <v>123</v>
      </c>
      <c r="F37" t="s">
        <v>436</v>
      </c>
      <c r="G37" t="s">
        <v>320</v>
      </c>
      <c r="H37" t="s">
        <v>102</v>
      </c>
      <c r="I37" s="77">
        <v>17125</v>
      </c>
      <c r="J37" s="77">
        <v>9351</v>
      </c>
      <c r="K37" s="77">
        <v>0</v>
      </c>
      <c r="L37" s="77">
        <v>1601.3587500000001</v>
      </c>
      <c r="M37" s="78">
        <v>5.0000000000000001E-4</v>
      </c>
      <c r="N37" s="78">
        <v>1.78E-2</v>
      </c>
      <c r="O37" s="78">
        <v>4.8999999999999998E-3</v>
      </c>
    </row>
    <row r="38" spans="2:15">
      <c r="B38" t="s">
        <v>437</v>
      </c>
      <c r="C38" t="s">
        <v>438</v>
      </c>
      <c r="D38" t="s">
        <v>100</v>
      </c>
      <c r="E38" t="s">
        <v>123</v>
      </c>
      <c r="F38" t="s">
        <v>439</v>
      </c>
      <c r="G38" t="s">
        <v>325</v>
      </c>
      <c r="H38" t="s">
        <v>102</v>
      </c>
      <c r="I38" s="77">
        <v>1380</v>
      </c>
      <c r="J38" s="77">
        <v>56000</v>
      </c>
      <c r="K38" s="77">
        <v>0</v>
      </c>
      <c r="L38" s="77">
        <v>772.8</v>
      </c>
      <c r="M38" s="78">
        <v>5.0000000000000001E-4</v>
      </c>
      <c r="N38" s="78">
        <v>8.6E-3</v>
      </c>
      <c r="O38" s="78">
        <v>2.3999999999999998E-3</v>
      </c>
    </row>
    <row r="39" spans="2:15">
      <c r="B39" t="s">
        <v>440</v>
      </c>
      <c r="C39" t="s">
        <v>441</v>
      </c>
      <c r="D39" t="s">
        <v>100</v>
      </c>
      <c r="E39" t="s">
        <v>123</v>
      </c>
      <c r="F39" t="s">
        <v>442</v>
      </c>
      <c r="G39" t="s">
        <v>336</v>
      </c>
      <c r="H39" t="s">
        <v>102</v>
      </c>
      <c r="I39" s="77">
        <v>108754.45</v>
      </c>
      <c r="J39" s="77">
        <v>1890</v>
      </c>
      <c r="K39" s="77">
        <v>0</v>
      </c>
      <c r="L39" s="77">
        <v>2055.4591049999999</v>
      </c>
      <c r="M39" s="78">
        <v>1.8E-3</v>
      </c>
      <c r="N39" s="78">
        <v>2.2800000000000001E-2</v>
      </c>
      <c r="O39" s="78">
        <v>6.3E-3</v>
      </c>
    </row>
    <row r="40" spans="2:15">
      <c r="B40" t="s">
        <v>443</v>
      </c>
      <c r="C40" t="s">
        <v>444</v>
      </c>
      <c r="D40" t="s">
        <v>100</v>
      </c>
      <c r="E40" t="s">
        <v>123</v>
      </c>
      <c r="F40" t="s">
        <v>445</v>
      </c>
      <c r="G40" t="s">
        <v>446</v>
      </c>
      <c r="H40" t="s">
        <v>102</v>
      </c>
      <c r="I40" s="77">
        <v>541000</v>
      </c>
      <c r="J40" s="77">
        <v>118.6</v>
      </c>
      <c r="K40" s="77">
        <v>0</v>
      </c>
      <c r="L40" s="77">
        <v>641.62599999999998</v>
      </c>
      <c r="M40" s="78">
        <v>2.0000000000000001E-4</v>
      </c>
      <c r="N40" s="78">
        <v>7.1000000000000004E-3</v>
      </c>
      <c r="O40" s="78">
        <v>2E-3</v>
      </c>
    </row>
    <row r="41" spans="2:15">
      <c r="B41" t="s">
        <v>447</v>
      </c>
      <c r="C41" t="s">
        <v>448</v>
      </c>
      <c r="D41" t="s">
        <v>100</v>
      </c>
      <c r="E41" t="s">
        <v>123</v>
      </c>
      <c r="F41" t="s">
        <v>449</v>
      </c>
      <c r="G41" t="s">
        <v>311</v>
      </c>
      <c r="H41" t="s">
        <v>102</v>
      </c>
      <c r="I41" s="77">
        <v>60066</v>
      </c>
      <c r="J41" s="77">
        <v>881.2</v>
      </c>
      <c r="K41" s="77">
        <v>0</v>
      </c>
      <c r="L41" s="77">
        <v>529.30159200000003</v>
      </c>
      <c r="M41" s="78">
        <v>5.9999999999999995E-4</v>
      </c>
      <c r="N41" s="78">
        <v>5.8999999999999999E-3</v>
      </c>
      <c r="O41" s="78">
        <v>1.6000000000000001E-3</v>
      </c>
    </row>
    <row r="42" spans="2:15">
      <c r="B42" t="s">
        <v>450</v>
      </c>
      <c r="C42" t="s">
        <v>451</v>
      </c>
      <c r="D42" t="s">
        <v>100</v>
      </c>
      <c r="E42" t="s">
        <v>123</v>
      </c>
      <c r="F42" t="s">
        <v>452</v>
      </c>
      <c r="G42" t="s">
        <v>403</v>
      </c>
      <c r="H42" t="s">
        <v>102</v>
      </c>
      <c r="I42" s="77">
        <v>13754</v>
      </c>
      <c r="J42" s="77">
        <v>7615</v>
      </c>
      <c r="K42" s="77">
        <v>0</v>
      </c>
      <c r="L42" s="77">
        <v>1047.3670999999999</v>
      </c>
      <c r="M42" s="78">
        <v>2.9999999999999997E-4</v>
      </c>
      <c r="N42" s="78">
        <v>1.1599999999999999E-2</v>
      </c>
      <c r="O42" s="78">
        <v>3.2000000000000002E-3</v>
      </c>
    </row>
    <row r="43" spans="2:15">
      <c r="B43" t="s">
        <v>453</v>
      </c>
      <c r="C43" t="s">
        <v>454</v>
      </c>
      <c r="D43" t="s">
        <v>100</v>
      </c>
      <c r="E43" t="s">
        <v>123</v>
      </c>
      <c r="F43" t="s">
        <v>455</v>
      </c>
      <c r="G43" t="s">
        <v>456</v>
      </c>
      <c r="H43" t="s">
        <v>102</v>
      </c>
      <c r="I43" s="77">
        <v>18975</v>
      </c>
      <c r="J43" s="77">
        <v>8739</v>
      </c>
      <c r="K43" s="77">
        <v>0</v>
      </c>
      <c r="L43" s="77">
        <v>1658.22525</v>
      </c>
      <c r="M43" s="78">
        <v>8.9999999999999998E-4</v>
      </c>
      <c r="N43" s="78">
        <v>1.84E-2</v>
      </c>
      <c r="O43" s="78">
        <v>5.1000000000000004E-3</v>
      </c>
    </row>
    <row r="44" spans="2:15">
      <c r="B44" t="s">
        <v>457</v>
      </c>
      <c r="C44" t="s">
        <v>458</v>
      </c>
      <c r="D44" t="s">
        <v>100</v>
      </c>
      <c r="E44" t="s">
        <v>123</v>
      </c>
      <c r="F44" t="s">
        <v>459</v>
      </c>
      <c r="G44" t="s">
        <v>456</v>
      </c>
      <c r="H44" t="s">
        <v>102</v>
      </c>
      <c r="I44" s="77">
        <v>4890</v>
      </c>
      <c r="J44" s="77">
        <v>13110</v>
      </c>
      <c r="K44" s="77">
        <v>0</v>
      </c>
      <c r="L44" s="77">
        <v>641.07899999999995</v>
      </c>
      <c r="M44" s="78">
        <v>4.0000000000000002E-4</v>
      </c>
      <c r="N44" s="78">
        <v>7.1000000000000004E-3</v>
      </c>
      <c r="O44" s="78">
        <v>2E-3</v>
      </c>
    </row>
    <row r="45" spans="2:15">
      <c r="B45" t="s">
        <v>460</v>
      </c>
      <c r="C45" t="s">
        <v>461</v>
      </c>
      <c r="D45" t="s">
        <v>100</v>
      </c>
      <c r="E45" t="s">
        <v>123</v>
      </c>
      <c r="F45" t="s">
        <v>462</v>
      </c>
      <c r="G45" t="s">
        <v>456</v>
      </c>
      <c r="H45" t="s">
        <v>102</v>
      </c>
      <c r="I45" s="77">
        <v>2554</v>
      </c>
      <c r="J45" s="77">
        <v>35260</v>
      </c>
      <c r="K45" s="77">
        <v>0</v>
      </c>
      <c r="L45" s="77">
        <v>900.54039999999998</v>
      </c>
      <c r="M45" s="78">
        <v>2.9999999999999997E-4</v>
      </c>
      <c r="N45" s="78">
        <v>0.01</v>
      </c>
      <c r="O45" s="78">
        <v>2.8E-3</v>
      </c>
    </row>
    <row r="46" spans="2:15">
      <c r="B46" t="s">
        <v>463</v>
      </c>
      <c r="C46" t="s">
        <v>464</v>
      </c>
      <c r="D46" t="s">
        <v>100</v>
      </c>
      <c r="E46" t="s">
        <v>123</v>
      </c>
      <c r="F46" t="s">
        <v>465</v>
      </c>
      <c r="G46" t="s">
        <v>466</v>
      </c>
      <c r="H46" t="s">
        <v>102</v>
      </c>
      <c r="I46" s="77">
        <v>61000</v>
      </c>
      <c r="J46" s="77">
        <v>1336</v>
      </c>
      <c r="K46" s="77">
        <v>0</v>
      </c>
      <c r="L46" s="77">
        <v>814.96</v>
      </c>
      <c r="M46" s="78">
        <v>5.0000000000000001E-4</v>
      </c>
      <c r="N46" s="78">
        <v>8.9999999999999993E-3</v>
      </c>
      <c r="O46" s="78">
        <v>2.5000000000000001E-3</v>
      </c>
    </row>
    <row r="47" spans="2:15">
      <c r="B47" t="s">
        <v>467</v>
      </c>
      <c r="C47" t="s">
        <v>468</v>
      </c>
      <c r="D47" t="s">
        <v>100</v>
      </c>
      <c r="E47" t="s">
        <v>123</v>
      </c>
      <c r="F47" t="s">
        <v>469</v>
      </c>
      <c r="G47" t="s">
        <v>470</v>
      </c>
      <c r="H47" t="s">
        <v>102</v>
      </c>
      <c r="I47" s="77">
        <v>6000</v>
      </c>
      <c r="J47" s="77">
        <v>7250</v>
      </c>
      <c r="K47" s="77">
        <v>0</v>
      </c>
      <c r="L47" s="77">
        <v>435</v>
      </c>
      <c r="M47" s="78">
        <v>2.9999999999999997E-4</v>
      </c>
      <c r="N47" s="78">
        <v>4.7999999999999996E-3</v>
      </c>
      <c r="O47" s="78">
        <v>1.2999999999999999E-3</v>
      </c>
    </row>
    <row r="48" spans="2:15">
      <c r="B48" t="s">
        <v>471</v>
      </c>
      <c r="C48" t="s">
        <v>472</v>
      </c>
      <c r="D48" t="s">
        <v>100</v>
      </c>
      <c r="E48" t="s">
        <v>123</v>
      </c>
      <c r="F48" t="s">
        <v>473</v>
      </c>
      <c r="G48" t="s">
        <v>305</v>
      </c>
      <c r="H48" t="s">
        <v>102</v>
      </c>
      <c r="I48" s="77">
        <v>47110</v>
      </c>
      <c r="J48" s="77">
        <v>1742</v>
      </c>
      <c r="K48" s="77">
        <v>0</v>
      </c>
      <c r="L48" s="77">
        <v>820.65620000000001</v>
      </c>
      <c r="M48" s="78">
        <v>2.0000000000000001E-4</v>
      </c>
      <c r="N48" s="78">
        <v>9.1000000000000004E-3</v>
      </c>
      <c r="O48" s="78">
        <v>2.5000000000000001E-3</v>
      </c>
    </row>
    <row r="49" spans="2:15">
      <c r="B49" t="s">
        <v>474</v>
      </c>
      <c r="C49" t="s">
        <v>475</v>
      </c>
      <c r="D49" t="s">
        <v>100</v>
      </c>
      <c r="E49" t="s">
        <v>123</v>
      </c>
      <c r="F49" t="s">
        <v>476</v>
      </c>
      <c r="G49" t="s">
        <v>305</v>
      </c>
      <c r="H49" t="s">
        <v>102</v>
      </c>
      <c r="I49" s="77">
        <v>2827</v>
      </c>
      <c r="J49" s="77">
        <v>23890</v>
      </c>
      <c r="K49" s="77">
        <v>0</v>
      </c>
      <c r="L49" s="77">
        <v>675.37030000000004</v>
      </c>
      <c r="M49" s="78">
        <v>2.9999999999999997E-4</v>
      </c>
      <c r="N49" s="78">
        <v>7.4999999999999997E-3</v>
      </c>
      <c r="O49" s="78">
        <v>2.0999999999999999E-3</v>
      </c>
    </row>
    <row r="50" spans="2:15">
      <c r="B50" t="s">
        <v>477</v>
      </c>
      <c r="C50" t="s">
        <v>478</v>
      </c>
      <c r="D50" t="s">
        <v>100</v>
      </c>
      <c r="E50" t="s">
        <v>123</v>
      </c>
      <c r="F50" t="s">
        <v>479</v>
      </c>
      <c r="G50" t="s">
        <v>480</v>
      </c>
      <c r="H50" t="s">
        <v>102</v>
      </c>
      <c r="I50" s="77">
        <v>3300</v>
      </c>
      <c r="J50" s="77">
        <v>34500</v>
      </c>
      <c r="K50" s="77">
        <v>0</v>
      </c>
      <c r="L50" s="77">
        <v>1138.5</v>
      </c>
      <c r="M50" s="78">
        <v>5.0000000000000001E-4</v>
      </c>
      <c r="N50" s="78">
        <v>1.26E-2</v>
      </c>
      <c r="O50" s="78">
        <v>3.5000000000000001E-3</v>
      </c>
    </row>
    <row r="51" spans="2:15">
      <c r="B51" t="s">
        <v>481</v>
      </c>
      <c r="C51" t="s">
        <v>482</v>
      </c>
      <c r="D51" t="s">
        <v>100</v>
      </c>
      <c r="E51" t="s">
        <v>123</v>
      </c>
      <c r="F51" t="s">
        <v>483</v>
      </c>
      <c r="G51" t="s">
        <v>125</v>
      </c>
      <c r="H51" t="s">
        <v>102</v>
      </c>
      <c r="I51" s="77">
        <v>35449</v>
      </c>
      <c r="J51" s="77">
        <v>3055</v>
      </c>
      <c r="K51" s="77">
        <v>0</v>
      </c>
      <c r="L51" s="77">
        <v>1082.96695</v>
      </c>
      <c r="M51" s="78">
        <v>2.9999999999999997E-4</v>
      </c>
      <c r="N51" s="78">
        <v>1.2E-2</v>
      </c>
      <c r="O51" s="78">
        <v>3.3E-3</v>
      </c>
    </row>
    <row r="52" spans="2:15">
      <c r="B52" t="s">
        <v>484</v>
      </c>
      <c r="C52" t="s">
        <v>485</v>
      </c>
      <c r="D52" t="s">
        <v>100</v>
      </c>
      <c r="E52" t="s">
        <v>123</v>
      </c>
      <c r="F52" t="s">
        <v>486</v>
      </c>
      <c r="G52" t="s">
        <v>487</v>
      </c>
      <c r="H52" t="s">
        <v>102</v>
      </c>
      <c r="I52" s="77">
        <v>5604</v>
      </c>
      <c r="J52" s="77">
        <v>10150</v>
      </c>
      <c r="K52" s="77">
        <v>0</v>
      </c>
      <c r="L52" s="77">
        <v>568.80600000000004</v>
      </c>
      <c r="M52" s="78">
        <v>2.0000000000000001E-4</v>
      </c>
      <c r="N52" s="78">
        <v>6.3E-3</v>
      </c>
      <c r="O52" s="78">
        <v>1.8E-3</v>
      </c>
    </row>
    <row r="53" spans="2:15">
      <c r="B53" t="s">
        <v>488</v>
      </c>
      <c r="C53" t="s">
        <v>489</v>
      </c>
      <c r="D53" t="s">
        <v>100</v>
      </c>
      <c r="E53" t="s">
        <v>123</v>
      </c>
      <c r="F53" t="s">
        <v>490</v>
      </c>
      <c r="G53" t="s">
        <v>487</v>
      </c>
      <c r="H53" t="s">
        <v>102</v>
      </c>
      <c r="I53" s="77">
        <v>6550</v>
      </c>
      <c r="J53" s="77">
        <v>18950</v>
      </c>
      <c r="K53" s="77">
        <v>0</v>
      </c>
      <c r="L53" s="77">
        <v>1241.2249999999999</v>
      </c>
      <c r="M53" s="78">
        <v>5.0000000000000001E-4</v>
      </c>
      <c r="N53" s="78">
        <v>1.38E-2</v>
      </c>
      <c r="O53" s="78">
        <v>3.8E-3</v>
      </c>
    </row>
    <row r="54" spans="2:15">
      <c r="B54" t="s">
        <v>491</v>
      </c>
      <c r="C54" t="s">
        <v>492</v>
      </c>
      <c r="D54" t="s">
        <v>100</v>
      </c>
      <c r="E54" t="s">
        <v>123</v>
      </c>
      <c r="F54" t="s">
        <v>493</v>
      </c>
      <c r="G54" t="s">
        <v>487</v>
      </c>
      <c r="H54" t="s">
        <v>102</v>
      </c>
      <c r="I54" s="77">
        <v>855</v>
      </c>
      <c r="J54" s="77">
        <v>32200</v>
      </c>
      <c r="K54" s="77">
        <v>0</v>
      </c>
      <c r="L54" s="77">
        <v>275.31</v>
      </c>
      <c r="M54" s="78">
        <v>1E-4</v>
      </c>
      <c r="N54" s="78">
        <v>3.0999999999999999E-3</v>
      </c>
      <c r="O54" s="78">
        <v>8.0000000000000004E-4</v>
      </c>
    </row>
    <row r="55" spans="2:15">
      <c r="B55" t="s">
        <v>494</v>
      </c>
      <c r="C55" t="s">
        <v>495</v>
      </c>
      <c r="D55" t="s">
        <v>100</v>
      </c>
      <c r="E55" t="s">
        <v>123</v>
      </c>
      <c r="F55" t="s">
        <v>496</v>
      </c>
      <c r="G55" t="s">
        <v>487</v>
      </c>
      <c r="H55" t="s">
        <v>102</v>
      </c>
      <c r="I55" s="77">
        <v>14716</v>
      </c>
      <c r="J55" s="77">
        <v>6630</v>
      </c>
      <c r="K55" s="77">
        <v>0</v>
      </c>
      <c r="L55" s="77">
        <v>975.67079999999999</v>
      </c>
      <c r="M55" s="78">
        <v>2.9999999999999997E-4</v>
      </c>
      <c r="N55" s="78">
        <v>1.0800000000000001E-2</v>
      </c>
      <c r="O55" s="78">
        <v>3.0000000000000001E-3</v>
      </c>
    </row>
    <row r="56" spans="2:15">
      <c r="B56" t="s">
        <v>497</v>
      </c>
      <c r="C56" t="s">
        <v>498</v>
      </c>
      <c r="D56" t="s">
        <v>100</v>
      </c>
      <c r="E56" t="s">
        <v>123</v>
      </c>
      <c r="F56" t="s">
        <v>499</v>
      </c>
      <c r="G56" t="s">
        <v>500</v>
      </c>
      <c r="H56" t="s">
        <v>102</v>
      </c>
      <c r="I56" s="77">
        <v>18728</v>
      </c>
      <c r="J56" s="77">
        <v>4892</v>
      </c>
      <c r="K56" s="77">
        <v>0</v>
      </c>
      <c r="L56" s="77">
        <v>916.17376000000002</v>
      </c>
      <c r="M56" s="78">
        <v>2.9999999999999997E-4</v>
      </c>
      <c r="N56" s="78">
        <v>1.0200000000000001E-2</v>
      </c>
      <c r="O56" s="78">
        <v>2.8E-3</v>
      </c>
    </row>
    <row r="57" spans="2:15">
      <c r="B57" t="s">
        <v>501</v>
      </c>
      <c r="C57" t="s">
        <v>502</v>
      </c>
      <c r="D57" t="s">
        <v>100</v>
      </c>
      <c r="E57" t="s">
        <v>123</v>
      </c>
      <c r="F57" t="s">
        <v>503</v>
      </c>
      <c r="G57" t="s">
        <v>504</v>
      </c>
      <c r="H57" t="s">
        <v>102</v>
      </c>
      <c r="I57" s="77">
        <v>1317</v>
      </c>
      <c r="J57" s="77">
        <v>27500</v>
      </c>
      <c r="K57" s="77">
        <v>0</v>
      </c>
      <c r="L57" s="77">
        <v>362.17500000000001</v>
      </c>
      <c r="M57" s="78">
        <v>2.0000000000000001E-4</v>
      </c>
      <c r="N57" s="78">
        <v>4.0000000000000001E-3</v>
      </c>
      <c r="O57" s="78">
        <v>1.1000000000000001E-3</v>
      </c>
    </row>
    <row r="58" spans="2:15">
      <c r="B58" s="79" t="s">
        <v>505</v>
      </c>
      <c r="E58" s="16"/>
      <c r="F58" s="16"/>
      <c r="G58" s="16"/>
      <c r="I58" s="81">
        <v>4816666.6399999997</v>
      </c>
      <c r="K58" s="81">
        <v>0</v>
      </c>
      <c r="L58" s="81">
        <v>16137.05702808</v>
      </c>
      <c r="N58" s="80">
        <v>0.17910000000000001</v>
      </c>
      <c r="O58" s="80">
        <v>4.9799999999999997E-2</v>
      </c>
    </row>
    <row r="59" spans="2:15">
      <c r="B59" t="s">
        <v>506</v>
      </c>
      <c r="C59" t="s">
        <v>507</v>
      </c>
      <c r="D59" t="s">
        <v>100</v>
      </c>
      <c r="E59" t="s">
        <v>123</v>
      </c>
      <c r="F59" t="s">
        <v>508</v>
      </c>
      <c r="G59" t="s">
        <v>509</v>
      </c>
      <c r="H59" t="s">
        <v>102</v>
      </c>
      <c r="I59" s="77">
        <v>3235</v>
      </c>
      <c r="J59" s="77">
        <v>4395</v>
      </c>
      <c r="K59" s="77">
        <v>0</v>
      </c>
      <c r="L59" s="77">
        <v>142.17824999999999</v>
      </c>
      <c r="M59" s="78">
        <v>1E-4</v>
      </c>
      <c r="N59" s="78">
        <v>1.6000000000000001E-3</v>
      </c>
      <c r="O59" s="78">
        <v>4.0000000000000002E-4</v>
      </c>
    </row>
    <row r="60" spans="2:15">
      <c r="B60" t="s">
        <v>510</v>
      </c>
      <c r="C60" t="s">
        <v>511</v>
      </c>
      <c r="D60" t="s">
        <v>100</v>
      </c>
      <c r="E60" t="s">
        <v>123</v>
      </c>
      <c r="F60" t="s">
        <v>512</v>
      </c>
      <c r="G60" t="s">
        <v>509</v>
      </c>
      <c r="H60" t="s">
        <v>102</v>
      </c>
      <c r="I60" s="77">
        <v>75760</v>
      </c>
      <c r="J60" s="77">
        <v>93.2</v>
      </c>
      <c r="K60" s="77">
        <v>0</v>
      </c>
      <c r="L60" s="77">
        <v>70.608320000000006</v>
      </c>
      <c r="M60" s="78">
        <v>1.4E-3</v>
      </c>
      <c r="N60" s="78">
        <v>8.0000000000000004E-4</v>
      </c>
      <c r="O60" s="78">
        <v>2.0000000000000001E-4</v>
      </c>
    </row>
    <row r="61" spans="2:15">
      <c r="B61" t="s">
        <v>513</v>
      </c>
      <c r="C61" t="s">
        <v>514</v>
      </c>
      <c r="D61" t="s">
        <v>100</v>
      </c>
      <c r="E61" t="s">
        <v>123</v>
      </c>
      <c r="F61" t="s">
        <v>515</v>
      </c>
      <c r="G61" t="s">
        <v>509</v>
      </c>
      <c r="H61" t="s">
        <v>102</v>
      </c>
      <c r="I61" s="77">
        <v>8460</v>
      </c>
      <c r="J61" s="77">
        <v>3111</v>
      </c>
      <c r="K61" s="77">
        <v>0</v>
      </c>
      <c r="L61" s="77">
        <v>263.19060000000002</v>
      </c>
      <c r="M61" s="78">
        <v>1.6999999999999999E-3</v>
      </c>
      <c r="N61" s="78">
        <v>2.8999999999999998E-3</v>
      </c>
      <c r="O61" s="78">
        <v>8.0000000000000004E-4</v>
      </c>
    </row>
    <row r="62" spans="2:15">
      <c r="B62" t="s">
        <v>516</v>
      </c>
      <c r="C62" t="s">
        <v>517</v>
      </c>
      <c r="D62" t="s">
        <v>100</v>
      </c>
      <c r="E62" t="s">
        <v>123</v>
      </c>
      <c r="F62" t="s">
        <v>518</v>
      </c>
      <c r="G62" t="s">
        <v>509</v>
      </c>
      <c r="H62" t="s">
        <v>102</v>
      </c>
      <c r="I62" s="77">
        <v>120158</v>
      </c>
      <c r="J62" s="77">
        <v>771.9</v>
      </c>
      <c r="K62" s="77">
        <v>0</v>
      </c>
      <c r="L62" s="77">
        <v>927.49960199999998</v>
      </c>
      <c r="M62" s="78">
        <v>1.5E-3</v>
      </c>
      <c r="N62" s="78">
        <v>1.03E-2</v>
      </c>
      <c r="O62" s="78">
        <v>2.8999999999999998E-3</v>
      </c>
    </row>
    <row r="63" spans="2:15">
      <c r="B63" t="s">
        <v>519</v>
      </c>
      <c r="C63" t="s">
        <v>520</v>
      </c>
      <c r="D63" t="s">
        <v>100</v>
      </c>
      <c r="E63" t="s">
        <v>123</v>
      </c>
      <c r="F63" t="s">
        <v>324</v>
      </c>
      <c r="G63" t="s">
        <v>325</v>
      </c>
      <c r="H63" t="s">
        <v>102</v>
      </c>
      <c r="I63" s="77">
        <v>48694</v>
      </c>
      <c r="J63" s="77">
        <v>671</v>
      </c>
      <c r="K63" s="77">
        <v>0</v>
      </c>
      <c r="L63" s="77">
        <v>326.73674</v>
      </c>
      <c r="M63" s="78">
        <v>1.1999999999999999E-3</v>
      </c>
      <c r="N63" s="78">
        <v>3.5999999999999999E-3</v>
      </c>
      <c r="O63" s="78">
        <v>1E-3</v>
      </c>
    </row>
    <row r="64" spans="2:15">
      <c r="B64" t="s">
        <v>521</v>
      </c>
      <c r="C64" t="s">
        <v>522</v>
      </c>
      <c r="D64" t="s">
        <v>100</v>
      </c>
      <c r="E64" t="s">
        <v>123</v>
      </c>
      <c r="F64" t="s">
        <v>523</v>
      </c>
      <c r="G64" t="s">
        <v>325</v>
      </c>
      <c r="H64" t="s">
        <v>102</v>
      </c>
      <c r="I64" s="77">
        <v>48274.44</v>
      </c>
      <c r="J64" s="77">
        <v>737.2</v>
      </c>
      <c r="K64" s="77">
        <v>0</v>
      </c>
      <c r="L64" s="77">
        <v>355.87917168000001</v>
      </c>
      <c r="M64" s="78">
        <v>1.6000000000000001E-3</v>
      </c>
      <c r="N64" s="78">
        <v>4.0000000000000001E-3</v>
      </c>
      <c r="O64" s="78">
        <v>1.1000000000000001E-3</v>
      </c>
    </row>
    <row r="65" spans="2:15">
      <c r="B65" t="s">
        <v>524</v>
      </c>
      <c r="C65" t="s">
        <v>525</v>
      </c>
      <c r="D65" t="s">
        <v>100</v>
      </c>
      <c r="E65" t="s">
        <v>123</v>
      </c>
      <c r="F65" t="s">
        <v>526</v>
      </c>
      <c r="G65" t="s">
        <v>299</v>
      </c>
      <c r="H65" t="s">
        <v>102</v>
      </c>
      <c r="I65" s="77">
        <v>17254</v>
      </c>
      <c r="J65" s="77">
        <v>1387</v>
      </c>
      <c r="K65" s="77">
        <v>0</v>
      </c>
      <c r="L65" s="77">
        <v>239.31298000000001</v>
      </c>
      <c r="M65" s="78">
        <v>2.9999999999999997E-4</v>
      </c>
      <c r="N65" s="78">
        <v>2.7000000000000001E-3</v>
      </c>
      <c r="O65" s="78">
        <v>6.9999999999999999E-4</v>
      </c>
    </row>
    <row r="66" spans="2:15">
      <c r="B66" t="s">
        <v>527</v>
      </c>
      <c r="C66" t="s">
        <v>528</v>
      </c>
      <c r="D66" t="s">
        <v>100</v>
      </c>
      <c r="E66" t="s">
        <v>123</v>
      </c>
      <c r="F66" t="s">
        <v>335</v>
      </c>
      <c r="G66" t="s">
        <v>336</v>
      </c>
      <c r="H66" t="s">
        <v>102</v>
      </c>
      <c r="I66" s="77">
        <v>14231</v>
      </c>
      <c r="J66" s="77">
        <v>622.5</v>
      </c>
      <c r="K66" s="77">
        <v>0</v>
      </c>
      <c r="L66" s="77">
        <v>88.587975</v>
      </c>
      <c r="M66" s="78">
        <v>2.9999999999999997E-4</v>
      </c>
      <c r="N66" s="78">
        <v>1E-3</v>
      </c>
      <c r="O66" s="78">
        <v>2.9999999999999997E-4</v>
      </c>
    </row>
    <row r="67" spans="2:15">
      <c r="B67" t="s">
        <v>529</v>
      </c>
      <c r="C67" t="s">
        <v>530</v>
      </c>
      <c r="D67" t="s">
        <v>100</v>
      </c>
      <c r="E67" t="s">
        <v>123</v>
      </c>
      <c r="F67" t="s">
        <v>531</v>
      </c>
      <c r="G67" t="s">
        <v>336</v>
      </c>
      <c r="H67" t="s">
        <v>102</v>
      </c>
      <c r="I67" s="77">
        <v>11754</v>
      </c>
      <c r="J67" s="77">
        <v>149</v>
      </c>
      <c r="K67" s="77">
        <v>0</v>
      </c>
      <c r="L67" s="77">
        <v>17.513459999999998</v>
      </c>
      <c r="M67" s="78">
        <v>0</v>
      </c>
      <c r="N67" s="78">
        <v>2.0000000000000001E-4</v>
      </c>
      <c r="O67" s="78">
        <v>1E-4</v>
      </c>
    </row>
    <row r="68" spans="2:15">
      <c r="B68" t="s">
        <v>532</v>
      </c>
      <c r="C68" t="s">
        <v>533</v>
      </c>
      <c r="D68" t="s">
        <v>100</v>
      </c>
      <c r="E68" t="s">
        <v>123</v>
      </c>
      <c r="F68" t="s">
        <v>534</v>
      </c>
      <c r="G68" t="s">
        <v>345</v>
      </c>
      <c r="H68" t="s">
        <v>102</v>
      </c>
      <c r="I68" s="77">
        <v>8000</v>
      </c>
      <c r="J68" s="77">
        <v>9900</v>
      </c>
      <c r="K68" s="77">
        <v>0</v>
      </c>
      <c r="L68" s="77">
        <v>792</v>
      </c>
      <c r="M68" s="78">
        <v>2E-3</v>
      </c>
      <c r="N68" s="78">
        <v>8.8000000000000005E-3</v>
      </c>
      <c r="O68" s="78">
        <v>2.3999999999999998E-3</v>
      </c>
    </row>
    <row r="69" spans="2:15">
      <c r="B69" t="s">
        <v>535</v>
      </c>
      <c r="C69" t="s">
        <v>536</v>
      </c>
      <c r="D69" t="s">
        <v>100</v>
      </c>
      <c r="E69" t="s">
        <v>123</v>
      </c>
      <c r="F69" t="s">
        <v>537</v>
      </c>
      <c r="G69" t="s">
        <v>345</v>
      </c>
      <c r="H69" t="s">
        <v>102</v>
      </c>
      <c r="I69" s="77">
        <v>877120</v>
      </c>
      <c r="J69" s="77">
        <v>33.5</v>
      </c>
      <c r="K69" s="77">
        <v>0</v>
      </c>
      <c r="L69" s="77">
        <v>293.83519999999999</v>
      </c>
      <c r="M69" s="78">
        <v>3.3999999999999998E-3</v>
      </c>
      <c r="N69" s="78">
        <v>3.3E-3</v>
      </c>
      <c r="O69" s="78">
        <v>8.9999999999999998E-4</v>
      </c>
    </row>
    <row r="70" spans="2:15">
      <c r="B70" t="s">
        <v>538</v>
      </c>
      <c r="C70" t="s">
        <v>539</v>
      </c>
      <c r="D70" t="s">
        <v>100</v>
      </c>
      <c r="E70" t="s">
        <v>123</v>
      </c>
      <c r="F70" t="s">
        <v>540</v>
      </c>
      <c r="G70" t="s">
        <v>541</v>
      </c>
      <c r="H70" t="s">
        <v>102</v>
      </c>
      <c r="I70" s="77">
        <v>35115.199999999997</v>
      </c>
      <c r="J70" s="77">
        <v>176.7</v>
      </c>
      <c r="K70" s="77">
        <v>0</v>
      </c>
      <c r="L70" s="77">
        <v>62.048558399999997</v>
      </c>
      <c r="M70" s="78">
        <v>2.5000000000000001E-3</v>
      </c>
      <c r="N70" s="78">
        <v>6.9999999999999999E-4</v>
      </c>
      <c r="O70" s="78">
        <v>2.0000000000000001E-4</v>
      </c>
    </row>
    <row r="71" spans="2:15">
      <c r="B71" t="s">
        <v>542</v>
      </c>
      <c r="C71" t="s">
        <v>543</v>
      </c>
      <c r="D71" t="s">
        <v>100</v>
      </c>
      <c r="E71" t="s">
        <v>123</v>
      </c>
      <c r="F71" t="s">
        <v>544</v>
      </c>
      <c r="G71" t="s">
        <v>541</v>
      </c>
      <c r="H71" t="s">
        <v>102</v>
      </c>
      <c r="I71" s="77">
        <v>960000</v>
      </c>
      <c r="J71" s="77">
        <v>31.8</v>
      </c>
      <c r="K71" s="77">
        <v>0</v>
      </c>
      <c r="L71" s="77">
        <v>305.27999999999997</v>
      </c>
      <c r="M71" s="78">
        <v>2.7400000000000001E-2</v>
      </c>
      <c r="N71" s="78">
        <v>3.3999999999999998E-3</v>
      </c>
      <c r="O71" s="78">
        <v>8.9999999999999998E-4</v>
      </c>
    </row>
    <row r="72" spans="2:15">
      <c r="B72" t="s">
        <v>545</v>
      </c>
      <c r="C72" t="s">
        <v>546</v>
      </c>
      <c r="D72" t="s">
        <v>100</v>
      </c>
      <c r="E72" t="s">
        <v>123</v>
      </c>
      <c r="F72" t="s">
        <v>547</v>
      </c>
      <c r="G72" t="s">
        <v>541</v>
      </c>
      <c r="H72" t="s">
        <v>102</v>
      </c>
      <c r="I72" s="77">
        <v>47180</v>
      </c>
      <c r="J72" s="77">
        <v>402.5</v>
      </c>
      <c r="K72" s="77">
        <v>0</v>
      </c>
      <c r="L72" s="77">
        <v>189.89949999999999</v>
      </c>
      <c r="M72" s="78">
        <v>1.03E-2</v>
      </c>
      <c r="N72" s="78">
        <v>2.0999999999999999E-3</v>
      </c>
      <c r="O72" s="78">
        <v>5.9999999999999995E-4</v>
      </c>
    </row>
    <row r="73" spans="2:15">
      <c r="B73" t="s">
        <v>548</v>
      </c>
      <c r="C73" t="s">
        <v>549</v>
      </c>
      <c r="D73" t="s">
        <v>100</v>
      </c>
      <c r="E73" t="s">
        <v>123</v>
      </c>
      <c r="F73" t="s">
        <v>550</v>
      </c>
      <c r="G73" t="s">
        <v>311</v>
      </c>
      <c r="H73" t="s">
        <v>102</v>
      </c>
      <c r="I73" s="77">
        <v>1680</v>
      </c>
      <c r="J73" s="77">
        <v>23900</v>
      </c>
      <c r="K73" s="77">
        <v>0</v>
      </c>
      <c r="L73" s="77">
        <v>401.52</v>
      </c>
      <c r="M73" s="78">
        <v>1E-4</v>
      </c>
      <c r="N73" s="78">
        <v>4.4999999999999997E-3</v>
      </c>
      <c r="O73" s="78">
        <v>1.1999999999999999E-3</v>
      </c>
    </row>
    <row r="74" spans="2:15">
      <c r="B74" t="s">
        <v>551</v>
      </c>
      <c r="C74" t="s">
        <v>552</v>
      </c>
      <c r="D74" t="s">
        <v>100</v>
      </c>
      <c r="E74" t="s">
        <v>123</v>
      </c>
      <c r="F74" t="s">
        <v>553</v>
      </c>
      <c r="G74" t="s">
        <v>554</v>
      </c>
      <c r="H74" t="s">
        <v>102</v>
      </c>
      <c r="I74" s="77">
        <v>31453</v>
      </c>
      <c r="J74" s="77">
        <v>1156</v>
      </c>
      <c r="K74" s="77">
        <v>0</v>
      </c>
      <c r="L74" s="77">
        <v>363.59667999999999</v>
      </c>
      <c r="M74" s="78">
        <v>1.1000000000000001E-3</v>
      </c>
      <c r="N74" s="78">
        <v>4.0000000000000001E-3</v>
      </c>
      <c r="O74" s="78">
        <v>1.1000000000000001E-3</v>
      </c>
    </row>
    <row r="75" spans="2:15">
      <c r="B75" t="s">
        <v>555</v>
      </c>
      <c r="C75" t="s">
        <v>556</v>
      </c>
      <c r="D75" t="s">
        <v>100</v>
      </c>
      <c r="E75" t="s">
        <v>123</v>
      </c>
      <c r="F75" t="s">
        <v>557</v>
      </c>
      <c r="G75" t="s">
        <v>554</v>
      </c>
      <c r="H75" t="s">
        <v>102</v>
      </c>
      <c r="I75" s="77">
        <v>140700</v>
      </c>
      <c r="J75" s="77">
        <v>19.7</v>
      </c>
      <c r="K75" s="77">
        <v>0</v>
      </c>
      <c r="L75" s="77">
        <v>27.7179</v>
      </c>
      <c r="M75" s="78">
        <v>1.4E-3</v>
      </c>
      <c r="N75" s="78">
        <v>2.9999999999999997E-4</v>
      </c>
      <c r="O75" s="78">
        <v>1E-4</v>
      </c>
    </row>
    <row r="76" spans="2:15">
      <c r="B76" t="s">
        <v>558</v>
      </c>
      <c r="C76" t="s">
        <v>559</v>
      </c>
      <c r="D76" t="s">
        <v>100</v>
      </c>
      <c r="E76" t="s">
        <v>123</v>
      </c>
      <c r="F76" t="s">
        <v>560</v>
      </c>
      <c r="G76" t="s">
        <v>456</v>
      </c>
      <c r="H76" t="s">
        <v>102</v>
      </c>
      <c r="I76" s="77">
        <v>96539</v>
      </c>
      <c r="J76" s="77">
        <v>232.9</v>
      </c>
      <c r="K76" s="77">
        <v>0</v>
      </c>
      <c r="L76" s="77">
        <v>224.83933099999999</v>
      </c>
      <c r="M76" s="78">
        <v>5.9999999999999995E-4</v>
      </c>
      <c r="N76" s="78">
        <v>2.5000000000000001E-3</v>
      </c>
      <c r="O76" s="78">
        <v>6.9999999999999999E-4</v>
      </c>
    </row>
    <row r="77" spans="2:15">
      <c r="B77" t="s">
        <v>561</v>
      </c>
      <c r="C77" t="s">
        <v>562</v>
      </c>
      <c r="D77" t="s">
        <v>100</v>
      </c>
      <c r="E77" t="s">
        <v>123</v>
      </c>
      <c r="F77" t="s">
        <v>563</v>
      </c>
      <c r="G77" t="s">
        <v>456</v>
      </c>
      <c r="H77" t="s">
        <v>102</v>
      </c>
      <c r="I77" s="77">
        <v>2000</v>
      </c>
      <c r="J77" s="77">
        <v>38060</v>
      </c>
      <c r="K77" s="77">
        <v>0</v>
      </c>
      <c r="L77" s="77">
        <v>761.2</v>
      </c>
      <c r="M77" s="78">
        <v>1.6000000000000001E-3</v>
      </c>
      <c r="N77" s="78">
        <v>8.3999999999999995E-3</v>
      </c>
      <c r="O77" s="78">
        <v>2.3E-3</v>
      </c>
    </row>
    <row r="78" spans="2:15">
      <c r="B78" t="s">
        <v>564</v>
      </c>
      <c r="C78" t="s">
        <v>565</v>
      </c>
      <c r="D78" t="s">
        <v>100</v>
      </c>
      <c r="E78" t="s">
        <v>123</v>
      </c>
      <c r="F78" t="s">
        <v>566</v>
      </c>
      <c r="G78" t="s">
        <v>456</v>
      </c>
      <c r="H78" t="s">
        <v>102</v>
      </c>
      <c r="I78" s="77">
        <v>15404</v>
      </c>
      <c r="J78" s="77">
        <v>947.8</v>
      </c>
      <c r="K78" s="77">
        <v>0</v>
      </c>
      <c r="L78" s="77">
        <v>145.999112</v>
      </c>
      <c r="M78" s="78">
        <v>1.1000000000000001E-3</v>
      </c>
      <c r="N78" s="78">
        <v>1.6000000000000001E-3</v>
      </c>
      <c r="O78" s="78">
        <v>5.0000000000000001E-4</v>
      </c>
    </row>
    <row r="79" spans="2:15">
      <c r="B79" t="s">
        <v>567</v>
      </c>
      <c r="C79" t="s">
        <v>568</v>
      </c>
      <c r="D79" t="s">
        <v>100</v>
      </c>
      <c r="E79" t="s">
        <v>123</v>
      </c>
      <c r="F79" t="s">
        <v>569</v>
      </c>
      <c r="G79" t="s">
        <v>466</v>
      </c>
      <c r="H79" t="s">
        <v>102</v>
      </c>
      <c r="I79" s="77">
        <v>7341</v>
      </c>
      <c r="J79" s="77">
        <v>7824</v>
      </c>
      <c r="K79" s="77">
        <v>0</v>
      </c>
      <c r="L79" s="77">
        <v>574.35983999999996</v>
      </c>
      <c r="M79" s="78">
        <v>8.0000000000000004E-4</v>
      </c>
      <c r="N79" s="78">
        <v>6.4000000000000003E-3</v>
      </c>
      <c r="O79" s="78">
        <v>1.8E-3</v>
      </c>
    </row>
    <row r="80" spans="2:15">
      <c r="B80" t="s">
        <v>570</v>
      </c>
      <c r="C80" t="s">
        <v>571</v>
      </c>
      <c r="D80" t="s">
        <v>100</v>
      </c>
      <c r="E80" t="s">
        <v>123</v>
      </c>
      <c r="F80" t="s">
        <v>572</v>
      </c>
      <c r="G80" t="s">
        <v>466</v>
      </c>
      <c r="H80" t="s">
        <v>102</v>
      </c>
      <c r="I80" s="77">
        <v>59160</v>
      </c>
      <c r="J80" s="77">
        <v>2344</v>
      </c>
      <c r="K80" s="77">
        <v>0</v>
      </c>
      <c r="L80" s="77">
        <v>1386.7103999999999</v>
      </c>
      <c r="M80" s="78">
        <v>1.6000000000000001E-3</v>
      </c>
      <c r="N80" s="78">
        <v>1.54E-2</v>
      </c>
      <c r="O80" s="78">
        <v>4.3E-3</v>
      </c>
    </row>
    <row r="81" spans="2:15">
      <c r="B81" t="s">
        <v>573</v>
      </c>
      <c r="C81" t="s">
        <v>574</v>
      </c>
      <c r="D81" t="s">
        <v>100</v>
      </c>
      <c r="E81" t="s">
        <v>123</v>
      </c>
      <c r="F81" t="s">
        <v>575</v>
      </c>
      <c r="G81" t="s">
        <v>305</v>
      </c>
      <c r="H81" t="s">
        <v>102</v>
      </c>
      <c r="I81" s="77">
        <v>13995</v>
      </c>
      <c r="J81" s="77">
        <v>1010</v>
      </c>
      <c r="K81" s="77">
        <v>0</v>
      </c>
      <c r="L81" s="77">
        <v>141.34950000000001</v>
      </c>
      <c r="M81" s="78">
        <v>2.0000000000000001E-4</v>
      </c>
      <c r="N81" s="78">
        <v>1.6000000000000001E-3</v>
      </c>
      <c r="O81" s="78">
        <v>4.0000000000000002E-4</v>
      </c>
    </row>
    <row r="82" spans="2:15">
      <c r="B82" t="s">
        <v>576</v>
      </c>
      <c r="C82" t="s">
        <v>577</v>
      </c>
      <c r="D82" t="s">
        <v>100</v>
      </c>
      <c r="E82" t="s">
        <v>123</v>
      </c>
      <c r="F82" t="s">
        <v>578</v>
      </c>
      <c r="G82" t="s">
        <v>305</v>
      </c>
      <c r="H82" t="s">
        <v>102</v>
      </c>
      <c r="I82" s="77">
        <v>124670</v>
      </c>
      <c r="J82" s="77">
        <v>495.1</v>
      </c>
      <c r="K82" s="77">
        <v>0</v>
      </c>
      <c r="L82" s="77">
        <v>617.24117000000001</v>
      </c>
      <c r="M82" s="78">
        <v>1E-3</v>
      </c>
      <c r="N82" s="78">
        <v>6.8999999999999999E-3</v>
      </c>
      <c r="O82" s="78">
        <v>1.9E-3</v>
      </c>
    </row>
    <row r="83" spans="2:15">
      <c r="B83" t="s">
        <v>579</v>
      </c>
      <c r="C83" t="s">
        <v>580</v>
      </c>
      <c r="D83" t="s">
        <v>100</v>
      </c>
      <c r="E83" t="s">
        <v>123</v>
      </c>
      <c r="F83" t="s">
        <v>581</v>
      </c>
      <c r="G83" t="s">
        <v>305</v>
      </c>
      <c r="H83" t="s">
        <v>102</v>
      </c>
      <c r="I83" s="77">
        <v>542123</v>
      </c>
      <c r="J83" s="77">
        <v>333</v>
      </c>
      <c r="K83" s="77">
        <v>0</v>
      </c>
      <c r="L83" s="77">
        <v>1805.2695900000001</v>
      </c>
      <c r="M83" s="78">
        <v>3.7000000000000002E-3</v>
      </c>
      <c r="N83" s="78">
        <v>0.02</v>
      </c>
      <c r="O83" s="78">
        <v>5.5999999999999999E-3</v>
      </c>
    </row>
    <row r="84" spans="2:15">
      <c r="B84" t="s">
        <v>582</v>
      </c>
      <c r="C84" t="s">
        <v>583</v>
      </c>
      <c r="D84" t="s">
        <v>100</v>
      </c>
      <c r="E84" t="s">
        <v>123</v>
      </c>
      <c r="F84" t="s">
        <v>584</v>
      </c>
      <c r="G84" t="s">
        <v>585</v>
      </c>
      <c r="H84" t="s">
        <v>102</v>
      </c>
      <c r="I84" s="77">
        <v>1501</v>
      </c>
      <c r="J84" s="77">
        <v>1292</v>
      </c>
      <c r="K84" s="77">
        <v>0</v>
      </c>
      <c r="L84" s="77">
        <v>19.39292</v>
      </c>
      <c r="M84" s="78">
        <v>6.9999999999999999E-4</v>
      </c>
      <c r="N84" s="78">
        <v>2.0000000000000001E-4</v>
      </c>
      <c r="O84" s="78">
        <v>1E-4</v>
      </c>
    </row>
    <row r="85" spans="2:15">
      <c r="B85" t="s">
        <v>586</v>
      </c>
      <c r="C85" t="s">
        <v>587</v>
      </c>
      <c r="D85" t="s">
        <v>100</v>
      </c>
      <c r="E85" t="s">
        <v>123</v>
      </c>
      <c r="F85" t="s">
        <v>588</v>
      </c>
      <c r="G85" t="s">
        <v>125</v>
      </c>
      <c r="H85" t="s">
        <v>102</v>
      </c>
      <c r="I85" s="77">
        <v>29625</v>
      </c>
      <c r="J85" s="77">
        <v>3333</v>
      </c>
      <c r="K85" s="77">
        <v>0</v>
      </c>
      <c r="L85" s="77">
        <v>987.40125</v>
      </c>
      <c r="M85" s="78">
        <v>6.9999999999999999E-4</v>
      </c>
      <c r="N85" s="78">
        <v>1.0999999999999999E-2</v>
      </c>
      <c r="O85" s="78">
        <v>3.0000000000000001E-3</v>
      </c>
    </row>
    <row r="86" spans="2:15">
      <c r="B86" t="s">
        <v>589</v>
      </c>
      <c r="C86" t="s">
        <v>590</v>
      </c>
      <c r="D86" t="s">
        <v>100</v>
      </c>
      <c r="E86" t="s">
        <v>123</v>
      </c>
      <c r="F86" t="s">
        <v>591</v>
      </c>
      <c r="G86" t="s">
        <v>125</v>
      </c>
      <c r="H86" t="s">
        <v>102</v>
      </c>
      <c r="I86" s="77">
        <v>156557</v>
      </c>
      <c r="J86" s="77">
        <v>139.6</v>
      </c>
      <c r="K86" s="77">
        <v>0</v>
      </c>
      <c r="L86" s="77">
        <v>218.553572</v>
      </c>
      <c r="M86" s="78">
        <v>2.3E-3</v>
      </c>
      <c r="N86" s="78">
        <v>2.3999999999999998E-3</v>
      </c>
      <c r="O86" s="78">
        <v>6.9999999999999999E-4</v>
      </c>
    </row>
    <row r="87" spans="2:15">
      <c r="B87" t="s">
        <v>592</v>
      </c>
      <c r="C87" t="s">
        <v>593</v>
      </c>
      <c r="D87" t="s">
        <v>100</v>
      </c>
      <c r="E87" t="s">
        <v>123</v>
      </c>
      <c r="F87" t="s">
        <v>594</v>
      </c>
      <c r="G87" t="s">
        <v>595</v>
      </c>
      <c r="H87" t="s">
        <v>102</v>
      </c>
      <c r="I87" s="77">
        <v>59700</v>
      </c>
      <c r="J87" s="77">
        <v>764.2</v>
      </c>
      <c r="K87" s="77">
        <v>0</v>
      </c>
      <c r="L87" s="77">
        <v>456.22739999999999</v>
      </c>
      <c r="M87" s="78">
        <v>2.7000000000000001E-3</v>
      </c>
      <c r="N87" s="78">
        <v>5.1000000000000004E-3</v>
      </c>
      <c r="O87" s="78">
        <v>1.4E-3</v>
      </c>
    </row>
    <row r="88" spans="2:15">
      <c r="B88" t="s">
        <v>596</v>
      </c>
      <c r="C88" t="s">
        <v>597</v>
      </c>
      <c r="D88" t="s">
        <v>100</v>
      </c>
      <c r="E88" t="s">
        <v>123</v>
      </c>
      <c r="F88" t="s">
        <v>598</v>
      </c>
      <c r="G88" t="s">
        <v>487</v>
      </c>
      <c r="H88" t="s">
        <v>102</v>
      </c>
      <c r="I88" s="77">
        <v>69543</v>
      </c>
      <c r="J88" s="77">
        <v>517.5</v>
      </c>
      <c r="K88" s="77">
        <v>0</v>
      </c>
      <c r="L88" s="77">
        <v>359.88502499999998</v>
      </c>
      <c r="M88" s="78">
        <v>5.9999999999999995E-4</v>
      </c>
      <c r="N88" s="78">
        <v>4.0000000000000001E-3</v>
      </c>
      <c r="O88" s="78">
        <v>1.1000000000000001E-3</v>
      </c>
    </row>
    <row r="89" spans="2:15">
      <c r="B89" t="s">
        <v>599</v>
      </c>
      <c r="C89" t="s">
        <v>600</v>
      </c>
      <c r="D89" t="s">
        <v>100</v>
      </c>
      <c r="E89" t="s">
        <v>123</v>
      </c>
      <c r="F89" t="s">
        <v>601</v>
      </c>
      <c r="G89" t="s">
        <v>487</v>
      </c>
      <c r="H89" t="s">
        <v>102</v>
      </c>
      <c r="I89" s="77">
        <v>41938</v>
      </c>
      <c r="J89" s="77">
        <v>1395</v>
      </c>
      <c r="K89" s="77">
        <v>0</v>
      </c>
      <c r="L89" s="77">
        <v>585.03510000000006</v>
      </c>
      <c r="M89" s="78">
        <v>1.8E-3</v>
      </c>
      <c r="N89" s="78">
        <v>6.4999999999999997E-3</v>
      </c>
      <c r="O89" s="78">
        <v>1.8E-3</v>
      </c>
    </row>
    <row r="90" spans="2:15">
      <c r="B90" t="s">
        <v>602</v>
      </c>
      <c r="C90" t="s">
        <v>603</v>
      </c>
      <c r="D90" t="s">
        <v>100</v>
      </c>
      <c r="E90" t="s">
        <v>123</v>
      </c>
      <c r="F90" t="s">
        <v>604</v>
      </c>
      <c r="G90" t="s">
        <v>504</v>
      </c>
      <c r="H90" t="s">
        <v>102</v>
      </c>
      <c r="I90" s="77">
        <v>21738</v>
      </c>
      <c r="J90" s="77">
        <v>2040</v>
      </c>
      <c r="K90" s="77">
        <v>0</v>
      </c>
      <c r="L90" s="77">
        <v>443.45519999999999</v>
      </c>
      <c r="M90" s="78">
        <v>1E-3</v>
      </c>
      <c r="N90" s="78">
        <v>4.8999999999999998E-3</v>
      </c>
      <c r="O90" s="78">
        <v>1.4E-3</v>
      </c>
    </row>
    <row r="91" spans="2:15">
      <c r="B91" t="s">
        <v>605</v>
      </c>
      <c r="C91" t="s">
        <v>606</v>
      </c>
      <c r="D91" t="s">
        <v>100</v>
      </c>
      <c r="E91" t="s">
        <v>123</v>
      </c>
      <c r="F91" t="s">
        <v>607</v>
      </c>
      <c r="G91" t="s">
        <v>504</v>
      </c>
      <c r="H91" t="s">
        <v>102</v>
      </c>
      <c r="I91" s="77">
        <v>81589</v>
      </c>
      <c r="J91" s="77">
        <v>983.4</v>
      </c>
      <c r="K91" s="77">
        <v>0</v>
      </c>
      <c r="L91" s="77">
        <v>802.346226</v>
      </c>
      <c r="M91" s="78">
        <v>7.7999999999999996E-3</v>
      </c>
      <c r="N91" s="78">
        <v>8.8999999999999999E-3</v>
      </c>
      <c r="O91" s="78">
        <v>2.5000000000000001E-3</v>
      </c>
    </row>
    <row r="92" spans="2:15">
      <c r="B92" t="s">
        <v>608</v>
      </c>
      <c r="C92" t="s">
        <v>609</v>
      </c>
      <c r="D92" t="s">
        <v>100</v>
      </c>
      <c r="E92" t="s">
        <v>123</v>
      </c>
      <c r="F92" t="s">
        <v>610</v>
      </c>
      <c r="G92" t="s">
        <v>611</v>
      </c>
      <c r="H92" t="s">
        <v>102</v>
      </c>
      <c r="I92" s="77">
        <v>563499</v>
      </c>
      <c r="J92" s="77">
        <v>69.599999999999994</v>
      </c>
      <c r="K92" s="77">
        <v>0</v>
      </c>
      <c r="L92" s="77">
        <v>392.19530400000002</v>
      </c>
      <c r="M92" s="78">
        <v>4.7000000000000002E-3</v>
      </c>
      <c r="N92" s="78">
        <v>4.4000000000000003E-3</v>
      </c>
      <c r="O92" s="78">
        <v>1.1999999999999999E-3</v>
      </c>
    </row>
    <row r="93" spans="2:15">
      <c r="B93" t="s">
        <v>612</v>
      </c>
      <c r="C93" t="s">
        <v>613</v>
      </c>
      <c r="D93" t="s">
        <v>100</v>
      </c>
      <c r="E93" t="s">
        <v>123</v>
      </c>
      <c r="F93" t="s">
        <v>614</v>
      </c>
      <c r="G93" t="s">
        <v>129</v>
      </c>
      <c r="H93" t="s">
        <v>102</v>
      </c>
      <c r="I93" s="77">
        <v>59643</v>
      </c>
      <c r="J93" s="77">
        <v>135.30000000000001</v>
      </c>
      <c r="K93" s="77">
        <v>0</v>
      </c>
      <c r="L93" s="77">
        <v>80.696978999999999</v>
      </c>
      <c r="M93" s="78">
        <v>3.5000000000000001E-3</v>
      </c>
      <c r="N93" s="78">
        <v>8.9999999999999998E-4</v>
      </c>
      <c r="O93" s="78">
        <v>2.0000000000000001E-4</v>
      </c>
    </row>
    <row r="94" spans="2:15">
      <c r="B94" t="s">
        <v>615</v>
      </c>
      <c r="C94" t="s">
        <v>616</v>
      </c>
      <c r="D94" t="s">
        <v>100</v>
      </c>
      <c r="E94" t="s">
        <v>123</v>
      </c>
      <c r="F94" t="s">
        <v>617</v>
      </c>
      <c r="G94" t="s">
        <v>129</v>
      </c>
      <c r="H94" t="s">
        <v>102</v>
      </c>
      <c r="I94" s="77">
        <v>29500</v>
      </c>
      <c r="J94" s="77">
        <v>389.1</v>
      </c>
      <c r="K94" s="77">
        <v>0</v>
      </c>
      <c r="L94" s="77">
        <v>114.78449999999999</v>
      </c>
      <c r="M94" s="78">
        <v>2.3E-3</v>
      </c>
      <c r="N94" s="78">
        <v>1.2999999999999999E-3</v>
      </c>
      <c r="O94" s="78">
        <v>4.0000000000000002E-4</v>
      </c>
    </row>
    <row r="95" spans="2:15">
      <c r="B95" t="s">
        <v>618</v>
      </c>
      <c r="C95" t="s">
        <v>619</v>
      </c>
      <c r="D95" t="s">
        <v>100</v>
      </c>
      <c r="E95" t="s">
        <v>123</v>
      </c>
      <c r="F95" t="s">
        <v>620</v>
      </c>
      <c r="G95" t="s">
        <v>129</v>
      </c>
      <c r="H95" t="s">
        <v>102</v>
      </c>
      <c r="I95" s="77">
        <v>24220</v>
      </c>
      <c r="J95" s="77">
        <v>1031</v>
      </c>
      <c r="K95" s="77">
        <v>0</v>
      </c>
      <c r="L95" s="77">
        <v>249.70820000000001</v>
      </c>
      <c r="M95" s="78">
        <v>1.1000000000000001E-3</v>
      </c>
      <c r="N95" s="78">
        <v>2.8E-3</v>
      </c>
      <c r="O95" s="78">
        <v>8.0000000000000004E-4</v>
      </c>
    </row>
    <row r="96" spans="2:15">
      <c r="B96" t="s">
        <v>621</v>
      </c>
      <c r="C96" t="s">
        <v>622</v>
      </c>
      <c r="D96" t="s">
        <v>100</v>
      </c>
      <c r="E96" t="s">
        <v>123</v>
      </c>
      <c r="F96" t="s">
        <v>623</v>
      </c>
      <c r="G96" t="s">
        <v>129</v>
      </c>
      <c r="H96" t="s">
        <v>102</v>
      </c>
      <c r="I96" s="77">
        <v>35926</v>
      </c>
      <c r="J96" s="77">
        <v>181.5</v>
      </c>
      <c r="K96" s="77">
        <v>0</v>
      </c>
      <c r="L96" s="77">
        <v>65.205690000000004</v>
      </c>
      <c r="M96" s="78">
        <v>1.9E-3</v>
      </c>
      <c r="N96" s="78">
        <v>6.9999999999999999E-4</v>
      </c>
      <c r="O96" s="78">
        <v>2.0000000000000001E-4</v>
      </c>
    </row>
    <row r="97" spans="2:15">
      <c r="B97" t="s">
        <v>624</v>
      </c>
      <c r="C97" t="s">
        <v>625</v>
      </c>
      <c r="D97" t="s">
        <v>100</v>
      </c>
      <c r="E97" t="s">
        <v>123</v>
      </c>
      <c r="F97" t="s">
        <v>626</v>
      </c>
      <c r="G97" t="s">
        <v>129</v>
      </c>
      <c r="H97" t="s">
        <v>102</v>
      </c>
      <c r="I97" s="77">
        <v>1</v>
      </c>
      <c r="J97" s="77">
        <v>2826</v>
      </c>
      <c r="K97" s="77">
        <v>0</v>
      </c>
      <c r="L97" s="77">
        <v>2.826E-2</v>
      </c>
      <c r="M97" s="78">
        <v>0</v>
      </c>
      <c r="N97" s="78">
        <v>0</v>
      </c>
      <c r="O97" s="78">
        <v>0</v>
      </c>
    </row>
    <row r="98" spans="2:15">
      <c r="B98" t="s">
        <v>627</v>
      </c>
      <c r="C98" t="s">
        <v>628</v>
      </c>
      <c r="D98" t="s">
        <v>100</v>
      </c>
      <c r="E98" t="s">
        <v>123</v>
      </c>
      <c r="F98" t="s">
        <v>629</v>
      </c>
      <c r="G98" t="s">
        <v>129</v>
      </c>
      <c r="H98" t="s">
        <v>102</v>
      </c>
      <c r="I98" s="77">
        <v>88450</v>
      </c>
      <c r="J98" s="77">
        <v>526.5</v>
      </c>
      <c r="K98" s="77">
        <v>0</v>
      </c>
      <c r="L98" s="77">
        <v>465.68925000000002</v>
      </c>
      <c r="M98" s="78">
        <v>6.3E-3</v>
      </c>
      <c r="N98" s="78">
        <v>5.1999999999999998E-3</v>
      </c>
      <c r="O98" s="78">
        <v>1.4E-3</v>
      </c>
    </row>
    <row r="99" spans="2:15">
      <c r="B99" t="s">
        <v>630</v>
      </c>
      <c r="C99" t="s">
        <v>631</v>
      </c>
      <c r="D99" t="s">
        <v>100</v>
      </c>
      <c r="E99" t="s">
        <v>123</v>
      </c>
      <c r="F99" t="s">
        <v>632</v>
      </c>
      <c r="G99" t="s">
        <v>129</v>
      </c>
      <c r="H99" t="s">
        <v>102</v>
      </c>
      <c r="I99" s="77">
        <v>12936</v>
      </c>
      <c r="J99" s="77">
        <v>90.2</v>
      </c>
      <c r="K99" s="77">
        <v>0</v>
      </c>
      <c r="L99" s="77">
        <v>11.668272</v>
      </c>
      <c r="M99" s="78">
        <v>1.8E-3</v>
      </c>
      <c r="N99" s="78">
        <v>1E-4</v>
      </c>
      <c r="O99" s="78">
        <v>0</v>
      </c>
    </row>
    <row r="100" spans="2:15">
      <c r="B100" t="s">
        <v>633</v>
      </c>
      <c r="C100" t="s">
        <v>634</v>
      </c>
      <c r="D100" t="s">
        <v>100</v>
      </c>
      <c r="E100" t="s">
        <v>123</v>
      </c>
      <c r="F100" t="s">
        <v>635</v>
      </c>
      <c r="G100" t="s">
        <v>132</v>
      </c>
      <c r="H100" t="s">
        <v>102</v>
      </c>
      <c r="I100" s="77">
        <v>230000</v>
      </c>
      <c r="J100" s="77">
        <v>156.69999999999999</v>
      </c>
      <c r="K100" s="77">
        <v>0</v>
      </c>
      <c r="L100" s="77">
        <v>360.41</v>
      </c>
      <c r="M100" s="78">
        <v>7.1999999999999998E-3</v>
      </c>
      <c r="N100" s="78">
        <v>4.0000000000000001E-3</v>
      </c>
      <c r="O100" s="78">
        <v>1.1000000000000001E-3</v>
      </c>
    </row>
    <row r="101" spans="2:15">
      <c r="B101" s="79" t="s">
        <v>636</v>
      </c>
      <c r="E101" s="16"/>
      <c r="F101" s="16"/>
      <c r="G101" s="16"/>
      <c r="I101" s="81">
        <v>0</v>
      </c>
      <c r="K101" s="81">
        <v>0</v>
      </c>
      <c r="L101" s="81">
        <v>0</v>
      </c>
      <c r="N101" s="80">
        <v>0</v>
      </c>
      <c r="O101" s="80">
        <v>0</v>
      </c>
    </row>
    <row r="102" spans="2:15">
      <c r="B102" t="s">
        <v>229</v>
      </c>
      <c r="C102" t="s">
        <v>229</v>
      </c>
      <c r="E102" s="16"/>
      <c r="F102" s="16"/>
      <c r="G102" t="s">
        <v>229</v>
      </c>
      <c r="H102" t="s">
        <v>229</v>
      </c>
      <c r="I102" s="77">
        <v>0</v>
      </c>
      <c r="J102" s="77">
        <v>0</v>
      </c>
      <c r="L102" s="77">
        <v>0</v>
      </c>
      <c r="M102" s="78">
        <v>0</v>
      </c>
      <c r="N102" s="78">
        <v>0</v>
      </c>
      <c r="O102" s="78">
        <v>0</v>
      </c>
    </row>
    <row r="103" spans="2:15">
      <c r="B103" s="79" t="s">
        <v>234</v>
      </c>
      <c r="E103" s="16"/>
      <c r="F103" s="16"/>
      <c r="G103" s="16"/>
      <c r="I103" s="81">
        <v>237937.3</v>
      </c>
      <c r="K103" s="81">
        <v>0</v>
      </c>
      <c r="L103" s="81">
        <v>11779.007168889</v>
      </c>
      <c r="N103" s="80">
        <v>0.13070000000000001</v>
      </c>
      <c r="O103" s="80">
        <v>3.6400000000000002E-2</v>
      </c>
    </row>
    <row r="104" spans="2:15">
      <c r="B104" s="79" t="s">
        <v>268</v>
      </c>
      <c r="E104" s="16"/>
      <c r="F104" s="16"/>
      <c r="G104" s="16"/>
      <c r="I104" s="81">
        <v>91375.3</v>
      </c>
      <c r="K104" s="81">
        <v>0</v>
      </c>
      <c r="L104" s="81">
        <v>3744.7036054740001</v>
      </c>
      <c r="N104" s="80">
        <v>4.1599999999999998E-2</v>
      </c>
      <c r="O104" s="80">
        <v>1.1599999999999999E-2</v>
      </c>
    </row>
    <row r="105" spans="2:15">
      <c r="B105" t="s">
        <v>637</v>
      </c>
      <c r="C105" t="s">
        <v>638</v>
      </c>
      <c r="D105" t="s">
        <v>639</v>
      </c>
      <c r="E105" t="s">
        <v>350</v>
      </c>
      <c r="F105" t="s">
        <v>640</v>
      </c>
      <c r="G105" t="s">
        <v>641</v>
      </c>
      <c r="H105" t="s">
        <v>106</v>
      </c>
      <c r="I105" s="77">
        <v>36</v>
      </c>
      <c r="J105" s="77">
        <v>1316</v>
      </c>
      <c r="K105" s="77">
        <v>0</v>
      </c>
      <c r="L105" s="77">
        <v>1.6671614400000001</v>
      </c>
      <c r="M105" s="78">
        <v>0</v>
      </c>
      <c r="N105" s="78">
        <v>0</v>
      </c>
      <c r="O105" s="78">
        <v>0</v>
      </c>
    </row>
    <row r="106" spans="2:15">
      <c r="B106" t="s">
        <v>642</v>
      </c>
      <c r="C106" t="s">
        <v>643</v>
      </c>
      <c r="D106" t="s">
        <v>639</v>
      </c>
      <c r="E106" t="s">
        <v>350</v>
      </c>
      <c r="F106" t="s">
        <v>644</v>
      </c>
      <c r="G106" t="s">
        <v>645</v>
      </c>
      <c r="H106" t="s">
        <v>106</v>
      </c>
      <c r="I106" s="77">
        <v>3499.3</v>
      </c>
      <c r="J106" s="77">
        <v>102</v>
      </c>
      <c r="K106" s="77">
        <v>0</v>
      </c>
      <c r="L106" s="77">
        <v>12.560317434</v>
      </c>
      <c r="M106" s="78">
        <v>2.9999999999999997E-4</v>
      </c>
      <c r="N106" s="78">
        <v>1E-4</v>
      </c>
      <c r="O106" s="78">
        <v>0</v>
      </c>
    </row>
    <row r="107" spans="2:15">
      <c r="B107" t="s">
        <v>646</v>
      </c>
      <c r="C107" t="s">
        <v>647</v>
      </c>
      <c r="D107" t="s">
        <v>123</v>
      </c>
      <c r="E107" t="s">
        <v>350</v>
      </c>
      <c r="F107" t="s">
        <v>648</v>
      </c>
      <c r="G107" t="s">
        <v>649</v>
      </c>
      <c r="H107" t="s">
        <v>200</v>
      </c>
      <c r="I107" s="77">
        <v>46115</v>
      </c>
      <c r="J107" s="77">
        <v>1480</v>
      </c>
      <c r="K107" s="77">
        <v>0</v>
      </c>
      <c r="L107" s="77">
        <v>2603.8133802000002</v>
      </c>
      <c r="M107" s="78">
        <v>3.2000000000000002E-3</v>
      </c>
      <c r="N107" s="78">
        <v>2.8899999999999999E-2</v>
      </c>
      <c r="O107" s="78">
        <v>8.0000000000000002E-3</v>
      </c>
    </row>
    <row r="108" spans="2:15">
      <c r="B108" t="s">
        <v>650</v>
      </c>
      <c r="C108" t="s">
        <v>651</v>
      </c>
      <c r="D108" t="s">
        <v>652</v>
      </c>
      <c r="E108" t="s">
        <v>350</v>
      </c>
      <c r="F108" t="s">
        <v>653</v>
      </c>
      <c r="G108" t="s">
        <v>352</v>
      </c>
      <c r="H108" t="s">
        <v>106</v>
      </c>
      <c r="I108" s="77">
        <v>1500</v>
      </c>
      <c r="J108" s="77">
        <v>2904</v>
      </c>
      <c r="K108" s="77">
        <v>0</v>
      </c>
      <c r="L108" s="77">
        <v>153.28764000000001</v>
      </c>
      <c r="M108" s="78">
        <v>0</v>
      </c>
      <c r="N108" s="78">
        <v>1.6999999999999999E-3</v>
      </c>
      <c r="O108" s="78">
        <v>5.0000000000000001E-4</v>
      </c>
    </row>
    <row r="109" spans="2:15">
      <c r="B109" t="s">
        <v>654</v>
      </c>
      <c r="C109" t="s">
        <v>655</v>
      </c>
      <c r="D109" t="s">
        <v>652</v>
      </c>
      <c r="E109" t="s">
        <v>350</v>
      </c>
      <c r="F109" t="s">
        <v>656</v>
      </c>
      <c r="G109" t="s">
        <v>352</v>
      </c>
      <c r="H109" t="s">
        <v>106</v>
      </c>
      <c r="I109" s="77">
        <v>39000</v>
      </c>
      <c r="J109" s="77">
        <v>137</v>
      </c>
      <c r="K109" s="77">
        <v>0</v>
      </c>
      <c r="L109" s="77">
        <v>188.02017000000001</v>
      </c>
      <c r="M109" s="78">
        <v>8.0000000000000004E-4</v>
      </c>
      <c r="N109" s="78">
        <v>2.0999999999999999E-3</v>
      </c>
      <c r="O109" s="78">
        <v>5.9999999999999995E-4</v>
      </c>
    </row>
    <row r="110" spans="2:15">
      <c r="B110" t="s">
        <v>657</v>
      </c>
      <c r="C110" t="s">
        <v>658</v>
      </c>
      <c r="D110" t="s">
        <v>123</v>
      </c>
      <c r="E110" t="s">
        <v>350</v>
      </c>
      <c r="F110" t="s">
        <v>659</v>
      </c>
      <c r="G110" t="s">
        <v>660</v>
      </c>
      <c r="H110" t="s">
        <v>106</v>
      </c>
      <c r="I110" s="77">
        <v>445</v>
      </c>
      <c r="J110" s="77">
        <v>500</v>
      </c>
      <c r="K110" s="77">
        <v>0</v>
      </c>
      <c r="L110" s="77">
        <v>7.8297749999999997</v>
      </c>
      <c r="M110" s="78">
        <v>1E-4</v>
      </c>
      <c r="N110" s="78">
        <v>1E-4</v>
      </c>
      <c r="O110" s="78">
        <v>0</v>
      </c>
    </row>
    <row r="111" spans="2:15">
      <c r="B111" t="s">
        <v>661</v>
      </c>
      <c r="C111" t="s">
        <v>662</v>
      </c>
      <c r="D111" t="s">
        <v>652</v>
      </c>
      <c r="E111" t="s">
        <v>350</v>
      </c>
      <c r="F111" t="s">
        <v>663</v>
      </c>
      <c r="G111" t="s">
        <v>660</v>
      </c>
      <c r="H111" t="s">
        <v>106</v>
      </c>
      <c r="I111" s="77">
        <v>780</v>
      </c>
      <c r="J111" s="77">
        <v>28327</v>
      </c>
      <c r="K111" s="77">
        <v>0</v>
      </c>
      <c r="L111" s="77">
        <v>777.5251614</v>
      </c>
      <c r="M111" s="78">
        <v>0</v>
      </c>
      <c r="N111" s="78">
        <v>8.6E-3</v>
      </c>
      <c r="O111" s="78">
        <v>2.3999999999999998E-3</v>
      </c>
    </row>
    <row r="112" spans="2:15">
      <c r="B112" s="79" t="s">
        <v>269</v>
      </c>
      <c r="E112" s="16"/>
      <c r="F112" s="16"/>
      <c r="G112" s="16"/>
      <c r="I112" s="81">
        <v>146562</v>
      </c>
      <c r="K112" s="81">
        <v>0</v>
      </c>
      <c r="L112" s="81">
        <v>8034.3035634150001</v>
      </c>
      <c r="N112" s="80">
        <v>8.9200000000000002E-2</v>
      </c>
      <c r="O112" s="80">
        <v>2.4799999999999999E-2</v>
      </c>
    </row>
    <row r="113" spans="2:15">
      <c r="B113" t="s">
        <v>664</v>
      </c>
      <c r="C113" t="s">
        <v>665</v>
      </c>
      <c r="D113" t="s">
        <v>639</v>
      </c>
      <c r="E113" t="s">
        <v>350</v>
      </c>
      <c r="F113" t="s">
        <v>666</v>
      </c>
      <c r="G113" t="s">
        <v>667</v>
      </c>
      <c r="H113" t="s">
        <v>106</v>
      </c>
      <c r="I113" s="77">
        <v>17150</v>
      </c>
      <c r="J113" s="77">
        <v>1278</v>
      </c>
      <c r="K113" s="77">
        <v>0</v>
      </c>
      <c r="L113" s="77">
        <v>771.283863</v>
      </c>
      <c r="M113" s="78">
        <v>1E-4</v>
      </c>
      <c r="N113" s="78">
        <v>8.6E-3</v>
      </c>
      <c r="O113" s="78">
        <v>2.3999999999999998E-3</v>
      </c>
    </row>
    <row r="114" spans="2:15">
      <c r="B114" t="s">
        <v>668</v>
      </c>
      <c r="C114" t="s">
        <v>669</v>
      </c>
      <c r="D114" t="s">
        <v>639</v>
      </c>
      <c r="E114" t="s">
        <v>350</v>
      </c>
      <c r="F114" t="s">
        <v>670</v>
      </c>
      <c r="G114" t="s">
        <v>671</v>
      </c>
      <c r="H114" t="s">
        <v>106</v>
      </c>
      <c r="I114" s="77">
        <v>500</v>
      </c>
      <c r="J114" s="77">
        <v>30233</v>
      </c>
      <c r="K114" s="77">
        <v>0</v>
      </c>
      <c r="L114" s="77">
        <v>531.94963499999994</v>
      </c>
      <c r="M114" s="78">
        <v>0</v>
      </c>
      <c r="N114" s="78">
        <v>5.8999999999999999E-3</v>
      </c>
      <c r="O114" s="78">
        <v>1.6000000000000001E-3</v>
      </c>
    </row>
    <row r="115" spans="2:15">
      <c r="B115" t="s">
        <v>672</v>
      </c>
      <c r="C115" t="s">
        <v>673</v>
      </c>
      <c r="D115" t="s">
        <v>123</v>
      </c>
      <c r="E115" t="s">
        <v>350</v>
      </c>
      <c r="F115" t="s">
        <v>674</v>
      </c>
      <c r="G115" t="s">
        <v>675</v>
      </c>
      <c r="H115" t="s">
        <v>110</v>
      </c>
      <c r="I115" s="77">
        <v>6750</v>
      </c>
      <c r="J115" s="77">
        <v>3761</v>
      </c>
      <c r="K115" s="77">
        <v>0</v>
      </c>
      <c r="L115" s="77">
        <v>952.76472750000005</v>
      </c>
      <c r="M115" s="78">
        <v>1E-4</v>
      </c>
      <c r="N115" s="78">
        <v>1.06E-2</v>
      </c>
      <c r="O115" s="78">
        <v>2.8999999999999998E-3</v>
      </c>
    </row>
    <row r="116" spans="2:15">
      <c r="B116" t="s">
        <v>676</v>
      </c>
      <c r="C116" t="s">
        <v>677</v>
      </c>
      <c r="D116" t="s">
        <v>123</v>
      </c>
      <c r="E116" t="s">
        <v>350</v>
      </c>
      <c r="F116" t="s">
        <v>678</v>
      </c>
      <c r="G116" t="s">
        <v>675</v>
      </c>
      <c r="H116" t="s">
        <v>201</v>
      </c>
      <c r="I116" s="77">
        <v>900</v>
      </c>
      <c r="J116" s="77">
        <v>63130</v>
      </c>
      <c r="K116" s="77">
        <v>0</v>
      </c>
      <c r="L116" s="77">
        <v>286.75539900000001</v>
      </c>
      <c r="M116" s="78">
        <v>0</v>
      </c>
      <c r="N116" s="78">
        <v>3.2000000000000002E-3</v>
      </c>
      <c r="O116" s="78">
        <v>8.9999999999999998E-4</v>
      </c>
    </row>
    <row r="117" spans="2:15">
      <c r="B117" t="s">
        <v>679</v>
      </c>
      <c r="C117" t="s">
        <v>680</v>
      </c>
      <c r="D117" t="s">
        <v>123</v>
      </c>
      <c r="E117" t="s">
        <v>350</v>
      </c>
      <c r="F117" t="s">
        <v>681</v>
      </c>
      <c r="G117" t="s">
        <v>675</v>
      </c>
      <c r="H117" t="s">
        <v>110</v>
      </c>
      <c r="I117" s="77">
        <v>6000</v>
      </c>
      <c r="J117" s="77">
        <v>4159</v>
      </c>
      <c r="K117" s="77">
        <v>0</v>
      </c>
      <c r="L117" s="77">
        <v>936.52362000000005</v>
      </c>
      <c r="M117" s="78">
        <v>0</v>
      </c>
      <c r="N117" s="78">
        <v>1.04E-2</v>
      </c>
      <c r="O117" s="78">
        <v>2.8999999999999998E-3</v>
      </c>
    </row>
    <row r="118" spans="2:15">
      <c r="B118" t="s">
        <v>682</v>
      </c>
      <c r="C118" t="s">
        <v>680</v>
      </c>
      <c r="D118" t="s">
        <v>123</v>
      </c>
      <c r="E118" t="s">
        <v>350</v>
      </c>
      <c r="F118" t="s">
        <v>681</v>
      </c>
      <c r="G118" t="s">
        <v>675</v>
      </c>
      <c r="H118" t="s">
        <v>110</v>
      </c>
      <c r="I118" s="77">
        <v>6000</v>
      </c>
      <c r="J118" s="77">
        <v>4159</v>
      </c>
      <c r="K118" s="77">
        <v>0</v>
      </c>
      <c r="L118" s="77">
        <v>936.52362000000005</v>
      </c>
      <c r="M118" s="78">
        <v>0</v>
      </c>
      <c r="N118" s="78">
        <v>1.04E-2</v>
      </c>
      <c r="O118" s="78">
        <v>2.8999999999999998E-3</v>
      </c>
    </row>
    <row r="119" spans="2:15">
      <c r="B119" t="s">
        <v>683</v>
      </c>
      <c r="C119" t="s">
        <v>684</v>
      </c>
      <c r="D119" t="s">
        <v>639</v>
      </c>
      <c r="E119" t="s">
        <v>350</v>
      </c>
      <c r="F119" t="s">
        <v>685</v>
      </c>
      <c r="G119" t="s">
        <v>649</v>
      </c>
      <c r="H119" t="s">
        <v>106</v>
      </c>
      <c r="I119" s="77">
        <v>30210</v>
      </c>
      <c r="J119" s="77">
        <v>428</v>
      </c>
      <c r="K119" s="77">
        <v>0</v>
      </c>
      <c r="L119" s="77">
        <v>455.00247719999999</v>
      </c>
      <c r="M119" s="78">
        <v>1.2999999999999999E-3</v>
      </c>
      <c r="N119" s="78">
        <v>5.1000000000000004E-3</v>
      </c>
      <c r="O119" s="78">
        <v>1.4E-3</v>
      </c>
    </row>
    <row r="120" spans="2:15">
      <c r="B120" t="s">
        <v>686</v>
      </c>
      <c r="C120" t="s">
        <v>687</v>
      </c>
      <c r="D120" t="s">
        <v>652</v>
      </c>
      <c r="E120" t="s">
        <v>350</v>
      </c>
      <c r="F120" t="s">
        <v>688</v>
      </c>
      <c r="G120" t="s">
        <v>689</v>
      </c>
      <c r="H120" t="s">
        <v>106</v>
      </c>
      <c r="I120" s="77">
        <v>968</v>
      </c>
      <c r="J120" s="77">
        <v>8873</v>
      </c>
      <c r="K120" s="77">
        <v>0</v>
      </c>
      <c r="L120" s="77">
        <v>302.24916216000003</v>
      </c>
      <c r="M120" s="78">
        <v>0</v>
      </c>
      <c r="N120" s="78">
        <v>3.3999999999999998E-3</v>
      </c>
      <c r="O120" s="78">
        <v>8.9999999999999998E-4</v>
      </c>
    </row>
    <row r="121" spans="2:15">
      <c r="B121" t="s">
        <v>690</v>
      </c>
      <c r="C121" t="s">
        <v>691</v>
      </c>
      <c r="D121" t="s">
        <v>652</v>
      </c>
      <c r="E121" t="s">
        <v>350</v>
      </c>
      <c r="F121" t="s">
        <v>692</v>
      </c>
      <c r="G121" t="s">
        <v>352</v>
      </c>
      <c r="H121" t="s">
        <v>106</v>
      </c>
      <c r="I121" s="77">
        <v>5700</v>
      </c>
      <c r="J121" s="77">
        <v>5124</v>
      </c>
      <c r="K121" s="77">
        <v>0</v>
      </c>
      <c r="L121" s="77">
        <v>1027.787292</v>
      </c>
      <c r="M121" s="78">
        <v>0</v>
      </c>
      <c r="N121" s="78">
        <v>1.14E-2</v>
      </c>
      <c r="O121" s="78">
        <v>3.2000000000000002E-3</v>
      </c>
    </row>
    <row r="122" spans="2:15">
      <c r="B122" t="s">
        <v>693</v>
      </c>
      <c r="C122" t="s">
        <v>694</v>
      </c>
      <c r="D122" t="s">
        <v>123</v>
      </c>
      <c r="E122" t="s">
        <v>350</v>
      </c>
      <c r="F122" t="s">
        <v>695</v>
      </c>
      <c r="G122" t="s">
        <v>696</v>
      </c>
      <c r="H122" t="s">
        <v>106</v>
      </c>
      <c r="I122" s="77">
        <v>41559</v>
      </c>
      <c r="J122" s="77">
        <v>40.5</v>
      </c>
      <c r="K122" s="77">
        <v>0</v>
      </c>
      <c r="L122" s="77">
        <v>59.229679005000001</v>
      </c>
      <c r="M122" s="78">
        <v>0</v>
      </c>
      <c r="N122" s="78">
        <v>6.9999999999999999E-4</v>
      </c>
      <c r="O122" s="78">
        <v>2.0000000000000001E-4</v>
      </c>
    </row>
    <row r="123" spans="2:15">
      <c r="B123" t="s">
        <v>697</v>
      </c>
      <c r="C123" t="s">
        <v>698</v>
      </c>
      <c r="D123" t="s">
        <v>123</v>
      </c>
      <c r="E123" t="s">
        <v>350</v>
      </c>
      <c r="F123" t="s">
        <v>699</v>
      </c>
      <c r="G123" t="s">
        <v>700</v>
      </c>
      <c r="H123" t="s">
        <v>110</v>
      </c>
      <c r="I123" s="77">
        <v>1415</v>
      </c>
      <c r="J123" s="77">
        <v>15285</v>
      </c>
      <c r="K123" s="77">
        <v>0</v>
      </c>
      <c r="L123" s="77">
        <v>811.70916075000002</v>
      </c>
      <c r="M123" s="78">
        <v>0</v>
      </c>
      <c r="N123" s="78">
        <v>8.9999999999999993E-3</v>
      </c>
      <c r="O123" s="78">
        <v>2.5000000000000001E-3</v>
      </c>
    </row>
    <row r="124" spans="2:15">
      <c r="B124" t="s">
        <v>701</v>
      </c>
      <c r="C124" t="s">
        <v>702</v>
      </c>
      <c r="D124" t="s">
        <v>652</v>
      </c>
      <c r="E124" t="s">
        <v>350</v>
      </c>
      <c r="F124" t="s">
        <v>703</v>
      </c>
      <c r="G124" t="s">
        <v>704</v>
      </c>
      <c r="H124" t="s">
        <v>106</v>
      </c>
      <c r="I124" s="77">
        <v>410</v>
      </c>
      <c r="J124" s="77">
        <v>23982</v>
      </c>
      <c r="K124" s="77">
        <v>0</v>
      </c>
      <c r="L124" s="77">
        <v>346.00989779999998</v>
      </c>
      <c r="M124" s="78">
        <v>0</v>
      </c>
      <c r="N124" s="78">
        <v>3.8E-3</v>
      </c>
      <c r="O124" s="78">
        <v>1.1000000000000001E-3</v>
      </c>
    </row>
    <row r="125" spans="2:15">
      <c r="B125" t="s">
        <v>705</v>
      </c>
      <c r="C125" t="s">
        <v>706</v>
      </c>
      <c r="D125" t="s">
        <v>639</v>
      </c>
      <c r="E125" t="s">
        <v>123</v>
      </c>
      <c r="F125" t="s">
        <v>707</v>
      </c>
      <c r="G125" t="s">
        <v>704</v>
      </c>
      <c r="H125" t="s">
        <v>106</v>
      </c>
      <c r="I125" s="77">
        <v>12000</v>
      </c>
      <c r="J125" s="77">
        <v>700</v>
      </c>
      <c r="K125" s="77">
        <v>0</v>
      </c>
      <c r="L125" s="77">
        <v>295.596</v>
      </c>
      <c r="M125" s="78">
        <v>1E-4</v>
      </c>
      <c r="N125" s="78">
        <v>3.3E-3</v>
      </c>
      <c r="O125" s="78">
        <v>8.9999999999999998E-4</v>
      </c>
    </row>
    <row r="126" spans="2:15">
      <c r="B126" t="s">
        <v>708</v>
      </c>
      <c r="C126" t="s">
        <v>709</v>
      </c>
      <c r="D126" t="s">
        <v>123</v>
      </c>
      <c r="E126" t="s">
        <v>350</v>
      </c>
      <c r="F126" t="s">
        <v>710</v>
      </c>
      <c r="G126" t="s">
        <v>711</v>
      </c>
      <c r="H126" t="s">
        <v>110</v>
      </c>
      <c r="I126" s="77">
        <v>17000</v>
      </c>
      <c r="J126" s="77">
        <v>503</v>
      </c>
      <c r="K126" s="77">
        <v>0</v>
      </c>
      <c r="L126" s="77">
        <v>320.91903000000002</v>
      </c>
      <c r="M126" s="78">
        <v>0</v>
      </c>
      <c r="N126" s="78">
        <v>3.5999999999999999E-3</v>
      </c>
      <c r="O126" s="78">
        <v>1E-3</v>
      </c>
    </row>
    <row r="127" spans="2:15">
      <c r="B127" t="s">
        <v>236</v>
      </c>
      <c r="E127" s="16"/>
      <c r="F127" s="16"/>
      <c r="G127" s="16"/>
    </row>
    <row r="128" spans="2:15">
      <c r="B128" t="s">
        <v>262</v>
      </c>
      <c r="E128" s="16"/>
      <c r="F128" s="16"/>
      <c r="G128" s="16"/>
    </row>
    <row r="129" spans="2:7">
      <c r="B129" t="s">
        <v>263</v>
      </c>
      <c r="E129" s="16"/>
      <c r="F129" s="16"/>
      <c r="G129" s="16"/>
    </row>
    <row r="130" spans="2:7">
      <c r="B130" t="s">
        <v>264</v>
      </c>
      <c r="E130" s="16"/>
      <c r="F130" s="16"/>
      <c r="G130" s="16"/>
    </row>
    <row r="131" spans="2:7">
      <c r="B131" t="s">
        <v>265</v>
      </c>
      <c r="E131" s="16"/>
      <c r="F131" s="16"/>
      <c r="G131" s="16"/>
    </row>
    <row r="132" spans="2:7">
      <c r="E132" s="16"/>
      <c r="F132" s="16"/>
      <c r="G132" s="16"/>
    </row>
    <row r="133" spans="2:7">
      <c r="E133" s="16"/>
      <c r="F133" s="16"/>
      <c r="G133" s="16"/>
    </row>
    <row r="134" spans="2:7">
      <c r="E134" s="16"/>
      <c r="F134" s="16"/>
      <c r="G134" s="16"/>
    </row>
    <row r="135" spans="2:7">
      <c r="E135" s="16"/>
      <c r="F135" s="16"/>
      <c r="G135" s="16"/>
    </row>
    <row r="136" spans="2:7">
      <c r="E136" s="16"/>
      <c r="F136" s="16"/>
      <c r="G136" s="16"/>
    </row>
    <row r="137" spans="2:7">
      <c r="E137" s="16"/>
      <c r="F137" s="16"/>
      <c r="G137" s="16"/>
    </row>
    <row r="138" spans="2:7">
      <c r="E138" s="16"/>
      <c r="F138" s="16"/>
      <c r="G138" s="16"/>
    </row>
    <row r="139" spans="2:7">
      <c r="E139" s="16"/>
      <c r="F139" s="16"/>
      <c r="G139" s="16"/>
    </row>
    <row r="140" spans="2:7">
      <c r="E140" s="16"/>
      <c r="F140" s="16"/>
      <c r="G140" s="16"/>
    </row>
    <row r="141" spans="2:7">
      <c r="E141" s="16"/>
      <c r="F141" s="16"/>
      <c r="G141" s="16"/>
    </row>
    <row r="142" spans="2:7">
      <c r="E142" s="16"/>
      <c r="F142" s="16"/>
      <c r="G142" s="16"/>
    </row>
    <row r="143" spans="2:7">
      <c r="E143" s="16"/>
      <c r="F143" s="16"/>
      <c r="G143" s="16"/>
    </row>
    <row r="144" spans="2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379500</v>
      </c>
      <c r="I11" s="7"/>
      <c r="J11" s="75">
        <v>8.9450400000000005</v>
      </c>
      <c r="K11" s="75">
        <v>11983.221255</v>
      </c>
      <c r="L11" s="7"/>
      <c r="M11" s="76">
        <v>1</v>
      </c>
      <c r="N11" s="76">
        <v>3.6999999999999998E-2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375000</v>
      </c>
      <c r="J12" s="81">
        <v>0</v>
      </c>
      <c r="K12" s="81">
        <v>6727.5</v>
      </c>
      <c r="M12" s="80">
        <v>0.56140000000000001</v>
      </c>
      <c r="N12" s="80">
        <v>2.0799999999999999E-2</v>
      </c>
    </row>
    <row r="13" spans="2:63">
      <c r="B13" s="79" t="s">
        <v>712</v>
      </c>
      <c r="D13" s="16"/>
      <c r="E13" s="16"/>
      <c r="F13" s="16"/>
      <c r="G13" s="16"/>
      <c r="H13" s="81">
        <v>375000</v>
      </c>
      <c r="J13" s="81">
        <v>0</v>
      </c>
      <c r="K13" s="81">
        <v>6727.5</v>
      </c>
      <c r="M13" s="80">
        <v>0.56140000000000001</v>
      </c>
      <c r="N13" s="80">
        <v>2.0799999999999999E-2</v>
      </c>
    </row>
    <row r="14" spans="2:63">
      <c r="B14" t="s">
        <v>713</v>
      </c>
      <c r="C14" t="s">
        <v>714</v>
      </c>
      <c r="D14" t="s">
        <v>100</v>
      </c>
      <c r="E14" t="s">
        <v>715</v>
      </c>
      <c r="F14" t="s">
        <v>716</v>
      </c>
      <c r="G14" t="s">
        <v>102</v>
      </c>
      <c r="H14" s="77">
        <v>375000</v>
      </c>
      <c r="I14" s="77">
        <v>1794</v>
      </c>
      <c r="J14" s="77">
        <v>0</v>
      </c>
      <c r="K14" s="77">
        <v>6727.5</v>
      </c>
      <c r="L14" s="78">
        <v>8.9999999999999998E-4</v>
      </c>
      <c r="M14" s="78">
        <v>0.56140000000000001</v>
      </c>
      <c r="N14" s="78">
        <v>2.0799999999999999E-2</v>
      </c>
    </row>
    <row r="15" spans="2:63">
      <c r="B15" s="79" t="s">
        <v>717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718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229</v>
      </c>
      <c r="C18" t="s">
        <v>229</v>
      </c>
      <c r="D18" s="16"/>
      <c r="E18" s="16"/>
      <c r="F18" t="s">
        <v>229</v>
      </c>
      <c r="G18" t="s">
        <v>229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719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347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229</v>
      </c>
      <c r="C22" t="s">
        <v>229</v>
      </c>
      <c r="D22" s="16"/>
      <c r="E22" s="16"/>
      <c r="F22" t="s">
        <v>229</v>
      </c>
      <c r="G22" t="s">
        <v>229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720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229</v>
      </c>
      <c r="C24" t="s">
        <v>229</v>
      </c>
      <c r="D24" s="16"/>
      <c r="E24" s="16"/>
      <c r="F24" t="s">
        <v>229</v>
      </c>
      <c r="G24" t="s">
        <v>229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234</v>
      </c>
      <c r="D25" s="16"/>
      <c r="E25" s="16"/>
      <c r="F25" s="16"/>
      <c r="G25" s="16"/>
      <c r="H25" s="81">
        <v>4500</v>
      </c>
      <c r="J25" s="81">
        <v>8.9450400000000005</v>
      </c>
      <c r="K25" s="81">
        <v>5255.7212550000004</v>
      </c>
      <c r="M25" s="80">
        <v>0.43859999999999999</v>
      </c>
      <c r="N25" s="80">
        <v>1.6199999999999999E-2</v>
      </c>
    </row>
    <row r="26" spans="2:14">
      <c r="B26" s="79" t="s">
        <v>721</v>
      </c>
      <c r="D26" s="16"/>
      <c r="E26" s="16"/>
      <c r="F26" s="16"/>
      <c r="G26" s="16"/>
      <c r="H26" s="81">
        <v>4500</v>
      </c>
      <c r="J26" s="81">
        <v>8.9450400000000005</v>
      </c>
      <c r="K26" s="81">
        <v>5255.7212550000004</v>
      </c>
      <c r="M26" s="80">
        <v>0.43859999999999999</v>
      </c>
      <c r="N26" s="80">
        <v>1.6199999999999999E-2</v>
      </c>
    </row>
    <row r="27" spans="2:14">
      <c r="B27" t="s">
        <v>722</v>
      </c>
      <c r="C27" t="s">
        <v>723</v>
      </c>
      <c r="D27" t="s">
        <v>652</v>
      </c>
      <c r="E27" t="s">
        <v>724</v>
      </c>
      <c r="F27" t="s">
        <v>725</v>
      </c>
      <c r="G27" t="s">
        <v>106</v>
      </c>
      <c r="H27" s="77">
        <v>4500</v>
      </c>
      <c r="I27" s="77">
        <v>33133</v>
      </c>
      <c r="J27" s="77">
        <v>8.9450400000000005</v>
      </c>
      <c r="K27" s="77">
        <v>5255.7212550000004</v>
      </c>
      <c r="L27" s="78">
        <v>0</v>
      </c>
      <c r="M27" s="78">
        <v>0.43859999999999999</v>
      </c>
      <c r="N27" s="78">
        <v>1.6199999999999999E-2</v>
      </c>
    </row>
    <row r="28" spans="2:14">
      <c r="B28" s="79" t="s">
        <v>726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229</v>
      </c>
      <c r="C29" t="s">
        <v>229</v>
      </c>
      <c r="D29" s="16"/>
      <c r="E29" s="16"/>
      <c r="F29" t="s">
        <v>229</v>
      </c>
      <c r="G29" t="s">
        <v>229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347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229</v>
      </c>
      <c r="C31" t="s">
        <v>229</v>
      </c>
      <c r="D31" s="16"/>
      <c r="E31" s="16"/>
      <c r="F31" t="s">
        <v>229</v>
      </c>
      <c r="G31" t="s">
        <v>229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720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229</v>
      </c>
      <c r="C33" t="s">
        <v>229</v>
      </c>
      <c r="D33" s="16"/>
      <c r="E33" s="16"/>
      <c r="F33" t="s">
        <v>229</v>
      </c>
      <c r="G33" t="s">
        <v>229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236</v>
      </c>
      <c r="D34" s="16"/>
      <c r="E34" s="16"/>
      <c r="F34" s="16"/>
      <c r="G34" s="16"/>
    </row>
    <row r="35" spans="2:14">
      <c r="B35" t="s">
        <v>262</v>
      </c>
      <c r="D35" s="16"/>
      <c r="E35" s="16"/>
      <c r="F35" s="16"/>
      <c r="G35" s="16"/>
    </row>
    <row r="36" spans="2:14">
      <c r="B36" t="s">
        <v>263</v>
      </c>
      <c r="D36" s="16"/>
      <c r="E36" s="16"/>
      <c r="F36" s="16"/>
      <c r="G36" s="16"/>
    </row>
    <row r="37" spans="2:14">
      <c r="B37" t="s">
        <v>264</v>
      </c>
      <c r="D37" s="16"/>
      <c r="E37" s="16"/>
      <c r="F37" s="16"/>
      <c r="G37" s="16"/>
    </row>
    <row r="38" spans="2:14">
      <c r="B38" t="s">
        <v>265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14501000</v>
      </c>
      <c r="K11" s="7"/>
      <c r="L11" s="75">
        <v>24575.835599999999</v>
      </c>
      <c r="M11" s="7"/>
      <c r="N11" s="76">
        <v>1</v>
      </c>
      <c r="O11" s="76">
        <v>7.5899999999999995E-2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8000000</v>
      </c>
      <c r="L12" s="81">
        <v>15243</v>
      </c>
      <c r="N12" s="80">
        <v>0.62019999999999997</v>
      </c>
      <c r="O12" s="80">
        <v>4.7E-2</v>
      </c>
    </row>
    <row r="13" spans="2:65">
      <c r="B13" s="79" t="s">
        <v>727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I14" t="s">
        <v>229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728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I16" t="s">
        <v>229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8000000</v>
      </c>
      <c r="L17" s="81">
        <v>15243</v>
      </c>
      <c r="N17" s="80">
        <v>0.62019999999999997</v>
      </c>
      <c r="O17" s="80">
        <v>4.7E-2</v>
      </c>
    </row>
    <row r="18" spans="2:15">
      <c r="B18" t="s">
        <v>729</v>
      </c>
      <c r="C18" t="s">
        <v>730</v>
      </c>
      <c r="D18" t="s">
        <v>100</v>
      </c>
      <c r="E18" t="s">
        <v>731</v>
      </c>
      <c r="F18" t="s">
        <v>716</v>
      </c>
      <c r="G18" t="s">
        <v>300</v>
      </c>
      <c r="H18" t="s">
        <v>210</v>
      </c>
      <c r="I18" t="s">
        <v>102</v>
      </c>
      <c r="J18" s="77">
        <v>6000000</v>
      </c>
      <c r="K18" s="77">
        <v>200.66</v>
      </c>
      <c r="L18" s="77">
        <v>12039.6</v>
      </c>
      <c r="M18" s="78">
        <v>0</v>
      </c>
      <c r="N18" s="78">
        <v>0.4899</v>
      </c>
      <c r="O18" s="78">
        <v>3.7199999999999997E-2</v>
      </c>
    </row>
    <row r="19" spans="2:15">
      <c r="B19" t="s">
        <v>732</v>
      </c>
      <c r="C19" t="s">
        <v>733</v>
      </c>
      <c r="D19" t="s">
        <v>100</v>
      </c>
      <c r="E19" t="s">
        <v>715</v>
      </c>
      <c r="F19" t="s">
        <v>716</v>
      </c>
      <c r="G19" t="s">
        <v>229</v>
      </c>
      <c r="H19" t="s">
        <v>337</v>
      </c>
      <c r="I19" t="s">
        <v>102</v>
      </c>
      <c r="J19" s="77">
        <v>2000000</v>
      </c>
      <c r="K19" s="77">
        <v>160.16999999999999</v>
      </c>
      <c r="L19" s="77">
        <v>3203.4</v>
      </c>
      <c r="M19" s="78">
        <v>0</v>
      </c>
      <c r="N19" s="78">
        <v>0.1303</v>
      </c>
      <c r="O19" s="78">
        <v>9.9000000000000008E-3</v>
      </c>
    </row>
    <row r="20" spans="2:15">
      <c r="B20" s="79" t="s">
        <v>347</v>
      </c>
      <c r="C20" s="16"/>
      <c r="D20" s="16"/>
      <c r="E20" s="16"/>
      <c r="J20" s="81">
        <v>0</v>
      </c>
      <c r="L20" s="81">
        <v>0</v>
      </c>
      <c r="N20" s="80">
        <v>0</v>
      </c>
      <c r="O20" s="80">
        <v>0</v>
      </c>
    </row>
    <row r="21" spans="2:15">
      <c r="B21" t="s">
        <v>229</v>
      </c>
      <c r="C21" t="s">
        <v>229</v>
      </c>
      <c r="D21" s="16"/>
      <c r="E21" s="16"/>
      <c r="F21" t="s">
        <v>229</v>
      </c>
      <c r="G21" t="s">
        <v>229</v>
      </c>
      <c r="I21" t="s">
        <v>229</v>
      </c>
      <c r="J21" s="77">
        <v>0</v>
      </c>
      <c r="K21" s="77">
        <v>0</v>
      </c>
      <c r="L21" s="77">
        <v>0</v>
      </c>
      <c r="M21" s="78">
        <v>0</v>
      </c>
      <c r="N21" s="78">
        <v>0</v>
      </c>
      <c r="O21" s="78">
        <v>0</v>
      </c>
    </row>
    <row r="22" spans="2:15">
      <c r="B22" s="79" t="s">
        <v>234</v>
      </c>
      <c r="C22" s="16"/>
      <c r="D22" s="16"/>
      <c r="E22" s="16"/>
      <c r="J22" s="81">
        <v>6501000</v>
      </c>
      <c r="L22" s="81">
        <v>9332.8356000000003</v>
      </c>
      <c r="N22" s="80">
        <v>0.37980000000000003</v>
      </c>
      <c r="O22" s="80">
        <v>2.8799999999999999E-2</v>
      </c>
    </row>
    <row r="23" spans="2:15">
      <c r="B23" s="79" t="s">
        <v>727</v>
      </c>
      <c r="C23" s="16"/>
      <c r="D23" s="16"/>
      <c r="E23" s="16"/>
      <c r="J23" s="81">
        <v>0</v>
      </c>
      <c r="L23" s="81">
        <v>0</v>
      </c>
      <c r="N23" s="80">
        <v>0</v>
      </c>
      <c r="O23" s="80">
        <v>0</v>
      </c>
    </row>
    <row r="24" spans="2:15">
      <c r="B24" t="s">
        <v>229</v>
      </c>
      <c r="C24" t="s">
        <v>229</v>
      </c>
      <c r="D24" s="16"/>
      <c r="E24" s="16"/>
      <c r="F24" t="s">
        <v>229</v>
      </c>
      <c r="G24" t="s">
        <v>229</v>
      </c>
      <c r="I24" t="s">
        <v>229</v>
      </c>
      <c r="J24" s="77">
        <v>0</v>
      </c>
      <c r="K24" s="77">
        <v>0</v>
      </c>
      <c r="L24" s="77">
        <v>0</v>
      </c>
      <c r="M24" s="78">
        <v>0</v>
      </c>
      <c r="N24" s="78">
        <v>0</v>
      </c>
      <c r="O24" s="78">
        <v>0</v>
      </c>
    </row>
    <row r="25" spans="2:15">
      <c r="B25" s="79" t="s">
        <v>728</v>
      </c>
      <c r="C25" s="16"/>
      <c r="D25" s="16"/>
      <c r="E25" s="16"/>
      <c r="J25" s="81">
        <v>0</v>
      </c>
      <c r="L25" s="81">
        <v>0</v>
      </c>
      <c r="N25" s="80">
        <v>0</v>
      </c>
      <c r="O25" s="80">
        <v>0</v>
      </c>
    </row>
    <row r="26" spans="2:15">
      <c r="B26" t="s">
        <v>229</v>
      </c>
      <c r="C26" t="s">
        <v>229</v>
      </c>
      <c r="D26" s="16"/>
      <c r="E26" s="16"/>
      <c r="F26" t="s">
        <v>229</v>
      </c>
      <c r="G26" t="s">
        <v>229</v>
      </c>
      <c r="I26" t="s">
        <v>229</v>
      </c>
      <c r="J26" s="77">
        <v>0</v>
      </c>
      <c r="K26" s="77">
        <v>0</v>
      </c>
      <c r="L26" s="77">
        <v>0</v>
      </c>
      <c r="M26" s="78">
        <v>0</v>
      </c>
      <c r="N26" s="78">
        <v>0</v>
      </c>
      <c r="O26" s="78">
        <v>0</v>
      </c>
    </row>
    <row r="27" spans="2:15">
      <c r="B27" s="79" t="s">
        <v>92</v>
      </c>
      <c r="C27" s="16"/>
      <c r="D27" s="16"/>
      <c r="E27" s="16"/>
      <c r="J27" s="81">
        <v>6501000</v>
      </c>
      <c r="L27" s="81">
        <v>9332.8356000000003</v>
      </c>
      <c r="N27" s="80">
        <v>0.37980000000000003</v>
      </c>
      <c r="O27" s="80">
        <v>2.8799999999999999E-2</v>
      </c>
    </row>
    <row r="28" spans="2:15">
      <c r="B28" t="s">
        <v>734</v>
      </c>
      <c r="C28" t="s">
        <v>735</v>
      </c>
      <c r="D28" t="s">
        <v>100</v>
      </c>
      <c r="E28" t="s">
        <v>736</v>
      </c>
      <c r="F28" t="s">
        <v>716</v>
      </c>
      <c r="G28" t="s">
        <v>229</v>
      </c>
      <c r="H28" t="s">
        <v>337</v>
      </c>
      <c r="I28" t="s">
        <v>102</v>
      </c>
      <c r="J28" s="77">
        <v>6501000</v>
      </c>
      <c r="K28" s="77">
        <v>143.56</v>
      </c>
      <c r="L28" s="77">
        <v>9332.8356000000003</v>
      </c>
      <c r="M28" s="78">
        <v>0</v>
      </c>
      <c r="N28" s="78">
        <v>0.37980000000000003</v>
      </c>
      <c r="O28" s="78">
        <v>2.8799999999999999E-2</v>
      </c>
    </row>
    <row r="29" spans="2:15">
      <c r="B29" s="79" t="s">
        <v>347</v>
      </c>
      <c r="C29" s="16"/>
      <c r="D29" s="16"/>
      <c r="E29" s="16"/>
      <c r="J29" s="81">
        <v>0</v>
      </c>
      <c r="L29" s="81">
        <v>0</v>
      </c>
      <c r="N29" s="80">
        <v>0</v>
      </c>
      <c r="O29" s="80">
        <v>0</v>
      </c>
    </row>
    <row r="30" spans="2:15">
      <c r="B30" t="s">
        <v>229</v>
      </c>
      <c r="C30" t="s">
        <v>229</v>
      </c>
      <c r="D30" s="16"/>
      <c r="E30" s="16"/>
      <c r="F30" t="s">
        <v>229</v>
      </c>
      <c r="G30" t="s">
        <v>229</v>
      </c>
      <c r="I30" t="s">
        <v>229</v>
      </c>
      <c r="J30" s="77">
        <v>0</v>
      </c>
      <c r="K30" s="77">
        <v>0</v>
      </c>
      <c r="L30" s="77">
        <v>0</v>
      </c>
      <c r="M30" s="78">
        <v>0</v>
      </c>
      <c r="N30" s="78">
        <v>0</v>
      </c>
      <c r="O30" s="78">
        <v>0</v>
      </c>
    </row>
    <row r="31" spans="2:15">
      <c r="B31" t="s">
        <v>236</v>
      </c>
      <c r="C31" s="16"/>
      <c r="D31" s="16"/>
      <c r="E31" s="16"/>
    </row>
    <row r="32" spans="2:15">
      <c r="B32" t="s">
        <v>262</v>
      </c>
      <c r="C32" s="16"/>
      <c r="D32" s="16"/>
      <c r="E32" s="16"/>
    </row>
    <row r="33" spans="2:5">
      <c r="B33" t="s">
        <v>263</v>
      </c>
      <c r="C33" s="16"/>
      <c r="D33" s="16"/>
      <c r="E33" s="16"/>
    </row>
    <row r="34" spans="2:5">
      <c r="B34" t="s">
        <v>264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1077958.3999999999</v>
      </c>
      <c r="H11" s="7"/>
      <c r="I11" s="75">
        <v>463.96895699999999</v>
      </c>
      <c r="J11" s="25"/>
      <c r="K11" s="76">
        <v>1</v>
      </c>
      <c r="L11" s="76">
        <v>1.4E-3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1077958.3999999999</v>
      </c>
      <c r="I12" s="81">
        <v>463.96895699999999</v>
      </c>
      <c r="K12" s="80">
        <v>1</v>
      </c>
      <c r="L12" s="80">
        <v>1.4E-3</v>
      </c>
    </row>
    <row r="13" spans="2:60">
      <c r="B13" s="79" t="s">
        <v>737</v>
      </c>
      <c r="D13" s="16"/>
      <c r="E13" s="16"/>
      <c r="G13" s="81">
        <v>1077958.3999999999</v>
      </c>
      <c r="I13" s="81">
        <v>463.96895699999999</v>
      </c>
      <c r="K13" s="80">
        <v>1</v>
      </c>
      <c r="L13" s="80">
        <v>1.4E-3</v>
      </c>
    </row>
    <row r="14" spans="2:60">
      <c r="B14" t="s">
        <v>738</v>
      </c>
      <c r="C14" t="s">
        <v>739</v>
      </c>
      <c r="D14" t="s">
        <v>100</v>
      </c>
      <c r="E14" t="s">
        <v>345</v>
      </c>
      <c r="F14" t="s">
        <v>102</v>
      </c>
      <c r="G14" s="77">
        <v>4000</v>
      </c>
      <c r="H14" s="77">
        <v>1920</v>
      </c>
      <c r="I14" s="77">
        <v>76.8</v>
      </c>
      <c r="J14" s="78">
        <v>2E-3</v>
      </c>
      <c r="K14" s="78">
        <v>0.16550000000000001</v>
      </c>
      <c r="L14" s="78">
        <v>2.0000000000000001E-4</v>
      </c>
    </row>
    <row r="15" spans="2:60">
      <c r="B15" t="s">
        <v>740</v>
      </c>
      <c r="C15" t="s">
        <v>741</v>
      </c>
      <c r="D15" t="s">
        <v>100</v>
      </c>
      <c r="E15" t="s">
        <v>541</v>
      </c>
      <c r="F15" t="s">
        <v>102</v>
      </c>
      <c r="G15" s="77">
        <v>21795</v>
      </c>
      <c r="H15" s="77">
        <v>1.5</v>
      </c>
      <c r="I15" s="77">
        <v>0.32692500000000002</v>
      </c>
      <c r="J15" s="78">
        <v>9.4999999999999998E-3</v>
      </c>
      <c r="K15" s="78">
        <v>6.9999999999999999E-4</v>
      </c>
      <c r="L15" s="78">
        <v>0</v>
      </c>
    </row>
    <row r="16" spans="2:60">
      <c r="B16" t="s">
        <v>742</v>
      </c>
      <c r="C16" t="s">
        <v>743</v>
      </c>
      <c r="D16" t="s">
        <v>100</v>
      </c>
      <c r="E16" t="s">
        <v>541</v>
      </c>
      <c r="F16" t="s">
        <v>102</v>
      </c>
      <c r="G16" s="77">
        <v>13518.4</v>
      </c>
      <c r="H16" s="77">
        <v>1</v>
      </c>
      <c r="I16" s="77">
        <v>0.135184</v>
      </c>
      <c r="J16" s="78">
        <v>7.4999999999999997E-3</v>
      </c>
      <c r="K16" s="78">
        <v>2.9999999999999997E-4</v>
      </c>
      <c r="L16" s="78">
        <v>0</v>
      </c>
    </row>
    <row r="17" spans="2:12">
      <c r="B17" t="s">
        <v>744</v>
      </c>
      <c r="C17" t="s">
        <v>745</v>
      </c>
      <c r="D17" t="s">
        <v>100</v>
      </c>
      <c r="E17" t="s">
        <v>541</v>
      </c>
      <c r="F17" t="s">
        <v>102</v>
      </c>
      <c r="G17" s="77">
        <v>535000</v>
      </c>
      <c r="H17" s="77">
        <v>2.5</v>
      </c>
      <c r="I17" s="77">
        <v>13.375</v>
      </c>
      <c r="J17" s="78">
        <v>3.0599999999999999E-2</v>
      </c>
      <c r="K17" s="78">
        <v>2.8799999999999999E-2</v>
      </c>
      <c r="L17" s="78">
        <v>0</v>
      </c>
    </row>
    <row r="18" spans="2:12">
      <c r="B18" t="s">
        <v>746</v>
      </c>
      <c r="C18" t="s">
        <v>747</v>
      </c>
      <c r="D18" t="s">
        <v>100</v>
      </c>
      <c r="E18" t="s">
        <v>748</v>
      </c>
      <c r="F18" t="s">
        <v>106</v>
      </c>
      <c r="G18" s="77">
        <v>22500</v>
      </c>
      <c r="H18" s="77">
        <v>23</v>
      </c>
      <c r="I18" s="77">
        <v>5.1749999999999998</v>
      </c>
      <c r="J18" s="78">
        <v>6.4999999999999997E-3</v>
      </c>
      <c r="K18" s="78">
        <v>1.12E-2</v>
      </c>
      <c r="L18" s="78">
        <v>0</v>
      </c>
    </row>
    <row r="19" spans="2:12">
      <c r="B19" t="s">
        <v>749</v>
      </c>
      <c r="C19" t="s">
        <v>750</v>
      </c>
      <c r="D19" t="s">
        <v>100</v>
      </c>
      <c r="E19" t="s">
        <v>305</v>
      </c>
      <c r="F19" t="s">
        <v>102</v>
      </c>
      <c r="G19" s="77">
        <v>61500</v>
      </c>
      <c r="H19" s="77">
        <v>117.1</v>
      </c>
      <c r="I19" s="77">
        <v>72.016499999999994</v>
      </c>
      <c r="J19" s="78">
        <v>5.8999999999999999E-3</v>
      </c>
      <c r="K19" s="78">
        <v>0.1552</v>
      </c>
      <c r="L19" s="78">
        <v>2.0000000000000001E-4</v>
      </c>
    </row>
    <row r="20" spans="2:12">
      <c r="B20" t="s">
        <v>751</v>
      </c>
      <c r="C20" t="s">
        <v>752</v>
      </c>
      <c r="D20" t="s">
        <v>100</v>
      </c>
      <c r="E20" t="s">
        <v>125</v>
      </c>
      <c r="F20" t="s">
        <v>102</v>
      </c>
      <c r="G20" s="77">
        <v>143650</v>
      </c>
      <c r="H20" s="77">
        <v>61</v>
      </c>
      <c r="I20" s="77">
        <v>87.626499999999993</v>
      </c>
      <c r="J20" s="78">
        <v>5.1999999999999998E-3</v>
      </c>
      <c r="K20" s="78">
        <v>0.18890000000000001</v>
      </c>
      <c r="L20" s="78">
        <v>2.9999999999999997E-4</v>
      </c>
    </row>
    <row r="21" spans="2:12">
      <c r="B21" t="s">
        <v>753</v>
      </c>
      <c r="C21" t="s">
        <v>754</v>
      </c>
      <c r="D21" t="s">
        <v>100</v>
      </c>
      <c r="E21" t="s">
        <v>487</v>
      </c>
      <c r="F21" t="s">
        <v>102</v>
      </c>
      <c r="G21" s="77">
        <v>23450</v>
      </c>
      <c r="H21" s="77">
        <v>1.2</v>
      </c>
      <c r="I21" s="77">
        <v>0.28139999999999998</v>
      </c>
      <c r="J21" s="78">
        <v>8.9999999999999993E-3</v>
      </c>
      <c r="K21" s="78">
        <v>5.9999999999999995E-4</v>
      </c>
      <c r="L21" s="78">
        <v>0</v>
      </c>
    </row>
    <row r="22" spans="2:12">
      <c r="B22" t="s">
        <v>755</v>
      </c>
      <c r="C22" t="s">
        <v>756</v>
      </c>
      <c r="D22" t="s">
        <v>100</v>
      </c>
      <c r="E22" t="s">
        <v>129</v>
      </c>
      <c r="F22" t="s">
        <v>102</v>
      </c>
      <c r="G22" s="77">
        <v>62830</v>
      </c>
      <c r="H22" s="77">
        <v>81.900000000000006</v>
      </c>
      <c r="I22" s="77">
        <v>51.457769999999996</v>
      </c>
      <c r="J22" s="78">
        <v>1.2200000000000001E-2</v>
      </c>
      <c r="K22" s="78">
        <v>0.1109</v>
      </c>
      <c r="L22" s="78">
        <v>2.0000000000000001E-4</v>
      </c>
    </row>
    <row r="23" spans="2:12">
      <c r="B23" t="s">
        <v>757</v>
      </c>
      <c r="C23" t="s">
        <v>758</v>
      </c>
      <c r="D23" t="s">
        <v>100</v>
      </c>
      <c r="E23" t="s">
        <v>129</v>
      </c>
      <c r="F23" t="s">
        <v>102</v>
      </c>
      <c r="G23" s="77">
        <v>7125</v>
      </c>
      <c r="H23" s="77">
        <v>4</v>
      </c>
      <c r="I23" s="77">
        <v>0.28499999999999998</v>
      </c>
      <c r="J23" s="78">
        <v>5.4999999999999997E-3</v>
      </c>
      <c r="K23" s="78">
        <v>5.9999999999999995E-4</v>
      </c>
      <c r="L23" s="78">
        <v>0</v>
      </c>
    </row>
    <row r="24" spans="2:12">
      <c r="B24" t="s">
        <v>759</v>
      </c>
      <c r="C24" t="s">
        <v>760</v>
      </c>
      <c r="D24" t="s">
        <v>100</v>
      </c>
      <c r="E24" t="s">
        <v>129</v>
      </c>
      <c r="F24" t="s">
        <v>102</v>
      </c>
      <c r="G24" s="77">
        <v>18000</v>
      </c>
      <c r="H24" s="77">
        <v>95.4</v>
      </c>
      <c r="I24" s="77">
        <v>17.172000000000001</v>
      </c>
      <c r="J24" s="78">
        <v>8.3000000000000001E-3</v>
      </c>
      <c r="K24" s="78">
        <v>3.6999999999999998E-2</v>
      </c>
      <c r="L24" s="78">
        <v>1E-4</v>
      </c>
    </row>
    <row r="25" spans="2:12">
      <c r="B25" t="s">
        <v>761</v>
      </c>
      <c r="C25" t="s">
        <v>762</v>
      </c>
      <c r="D25" t="s">
        <v>100</v>
      </c>
      <c r="E25" t="s">
        <v>129</v>
      </c>
      <c r="F25" t="s">
        <v>102</v>
      </c>
      <c r="G25" s="77">
        <v>27650</v>
      </c>
      <c r="H25" s="77">
        <v>129.5</v>
      </c>
      <c r="I25" s="77">
        <v>35.806750000000001</v>
      </c>
      <c r="J25" s="78">
        <v>1.0999999999999999E-2</v>
      </c>
      <c r="K25" s="78">
        <v>7.7200000000000005E-2</v>
      </c>
      <c r="L25" s="78">
        <v>1E-4</v>
      </c>
    </row>
    <row r="26" spans="2:12">
      <c r="B26" t="s">
        <v>763</v>
      </c>
      <c r="C26" t="s">
        <v>764</v>
      </c>
      <c r="D26" t="s">
        <v>100</v>
      </c>
      <c r="E26" t="s">
        <v>129</v>
      </c>
      <c r="F26" t="s">
        <v>102</v>
      </c>
      <c r="G26" s="77">
        <v>103425</v>
      </c>
      <c r="H26" s="77">
        <v>90</v>
      </c>
      <c r="I26" s="77">
        <v>93.082499999999996</v>
      </c>
      <c r="J26" s="78">
        <v>1.89E-2</v>
      </c>
      <c r="K26" s="78">
        <v>0.2006</v>
      </c>
      <c r="L26" s="78">
        <v>2.9999999999999997E-4</v>
      </c>
    </row>
    <row r="27" spans="2:12">
      <c r="B27" t="s">
        <v>765</v>
      </c>
      <c r="C27" t="s">
        <v>766</v>
      </c>
      <c r="D27" t="s">
        <v>100</v>
      </c>
      <c r="E27" t="s">
        <v>129</v>
      </c>
      <c r="F27" t="s">
        <v>102</v>
      </c>
      <c r="G27" s="77">
        <v>6681</v>
      </c>
      <c r="H27" s="77">
        <v>4</v>
      </c>
      <c r="I27" s="77">
        <v>0.26723999999999998</v>
      </c>
      <c r="J27" s="78">
        <v>6.4999999999999997E-3</v>
      </c>
      <c r="K27" s="78">
        <v>5.9999999999999995E-4</v>
      </c>
      <c r="L27" s="78">
        <v>0</v>
      </c>
    </row>
    <row r="28" spans="2:12">
      <c r="B28" t="s">
        <v>767</v>
      </c>
      <c r="C28" t="s">
        <v>768</v>
      </c>
      <c r="D28" t="s">
        <v>100</v>
      </c>
      <c r="E28" t="s">
        <v>129</v>
      </c>
      <c r="F28" t="s">
        <v>102</v>
      </c>
      <c r="G28" s="77">
        <v>15300</v>
      </c>
      <c r="H28" s="77">
        <v>15</v>
      </c>
      <c r="I28" s="77">
        <v>2.2949999999999999</v>
      </c>
      <c r="J28" s="78">
        <v>8.5000000000000006E-3</v>
      </c>
      <c r="K28" s="78">
        <v>4.8999999999999998E-3</v>
      </c>
      <c r="L28" s="78">
        <v>0</v>
      </c>
    </row>
    <row r="29" spans="2:12">
      <c r="B29" t="s">
        <v>769</v>
      </c>
      <c r="C29" t="s">
        <v>770</v>
      </c>
      <c r="D29" t="s">
        <v>100</v>
      </c>
      <c r="E29" t="s">
        <v>129</v>
      </c>
      <c r="F29" t="s">
        <v>102</v>
      </c>
      <c r="G29" s="77">
        <v>11534</v>
      </c>
      <c r="H29" s="77">
        <v>68.2</v>
      </c>
      <c r="I29" s="77">
        <v>7.8661880000000002</v>
      </c>
      <c r="J29" s="78">
        <v>9.2999999999999992E-3</v>
      </c>
      <c r="K29" s="78">
        <v>1.7000000000000001E-2</v>
      </c>
      <c r="L29" s="78">
        <v>0</v>
      </c>
    </row>
    <row r="30" spans="2:12">
      <c r="B30" s="79" t="s">
        <v>234</v>
      </c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s="79" t="s">
        <v>771</v>
      </c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229</v>
      </c>
      <c r="C32" t="s">
        <v>229</v>
      </c>
      <c r="D32" s="16"/>
      <c r="E32" t="s">
        <v>229</v>
      </c>
      <c r="F32" t="s">
        <v>229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236</v>
      </c>
      <c r="D33" s="16"/>
      <c r="E33" s="16"/>
    </row>
    <row r="34" spans="2:5">
      <c r="B34" t="s">
        <v>262</v>
      </c>
      <c r="D34" s="16"/>
      <c r="E34" s="16"/>
    </row>
    <row r="35" spans="2:5">
      <c r="B35" t="s">
        <v>263</v>
      </c>
      <c r="D35" s="16"/>
      <c r="E35" s="16"/>
    </row>
    <row r="36" spans="2:5">
      <c r="B36" t="s">
        <v>264</v>
      </c>
      <c r="D36" s="16"/>
      <c r="E36" s="16"/>
    </row>
    <row r="37" spans="2:5">
      <c r="D37" s="16"/>
      <c r="E37" s="16"/>
    </row>
    <row r="38" spans="2:5">
      <c r="D38" s="16"/>
      <c r="E38" s="16"/>
    </row>
    <row r="39" spans="2:5">
      <c r="D39" s="16"/>
      <c r="E39" s="16"/>
    </row>
    <row r="40" spans="2:5">
      <c r="D40" s="16"/>
      <c r="E40" s="16"/>
    </row>
    <row r="41" spans="2:5">
      <c r="D41" s="16"/>
      <c r="E41" s="16"/>
    </row>
    <row r="42" spans="2:5">
      <c r="D42" s="16"/>
      <c r="E42" s="16"/>
    </row>
    <row r="43" spans="2:5">
      <c r="D43" s="16"/>
      <c r="E43" s="16"/>
    </row>
    <row r="44" spans="2:5">
      <c r="D44" s="16"/>
      <c r="E44" s="16"/>
    </row>
    <row r="45" spans="2:5">
      <c r="D45" s="16"/>
      <c r="E45" s="16"/>
    </row>
    <row r="46" spans="2:5">
      <c r="D46" s="16"/>
      <c r="E46" s="16"/>
    </row>
    <row r="47" spans="2:5">
      <c r="D47" s="16"/>
      <c r="E47" s="16"/>
    </row>
    <row r="48" spans="2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772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229</v>
      </c>
      <c r="C14" t="s">
        <v>229</v>
      </c>
      <c r="D14" s="16"/>
      <c r="E14" t="s">
        <v>229</v>
      </c>
      <c r="F14" t="s">
        <v>229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773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229</v>
      </c>
      <c r="C16" t="s">
        <v>229</v>
      </c>
      <c r="D16" s="16"/>
      <c r="E16" t="s">
        <v>229</v>
      </c>
      <c r="F16" t="s">
        <v>229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774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229</v>
      </c>
      <c r="C18" t="s">
        <v>229</v>
      </c>
      <c r="D18" s="16"/>
      <c r="E18" t="s">
        <v>229</v>
      </c>
      <c r="F18" t="s">
        <v>229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347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229</v>
      </c>
      <c r="C20" t="s">
        <v>229</v>
      </c>
      <c r="D20" s="16"/>
      <c r="E20" t="s">
        <v>229</v>
      </c>
      <c r="F20" t="s">
        <v>229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234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772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229</v>
      </c>
      <c r="C23" t="s">
        <v>229</v>
      </c>
      <c r="D23" s="16"/>
      <c r="E23" t="s">
        <v>229</v>
      </c>
      <c r="F23" t="s">
        <v>229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775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229</v>
      </c>
      <c r="C25" t="s">
        <v>229</v>
      </c>
      <c r="D25" s="16"/>
      <c r="E25" t="s">
        <v>229</v>
      </c>
      <c r="F25" t="s">
        <v>229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774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229</v>
      </c>
      <c r="C27" t="s">
        <v>229</v>
      </c>
      <c r="D27" s="16"/>
      <c r="E27" t="s">
        <v>229</v>
      </c>
      <c r="F27" t="s">
        <v>229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776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229</v>
      </c>
      <c r="C29" t="s">
        <v>229</v>
      </c>
      <c r="D29" s="16"/>
      <c r="E29" t="s">
        <v>229</v>
      </c>
      <c r="F29" t="s">
        <v>229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347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229</v>
      </c>
      <c r="C31" t="s">
        <v>229</v>
      </c>
      <c r="D31" s="16"/>
      <c r="E31" t="s">
        <v>229</v>
      </c>
      <c r="F31" t="s">
        <v>229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236</v>
      </c>
      <c r="C32" s="16"/>
      <c r="D32" s="16"/>
      <c r="E32" s="16"/>
    </row>
    <row r="33" spans="2:5">
      <c r="B33" t="s">
        <v>262</v>
      </c>
      <c r="C33" s="16"/>
      <c r="D33" s="16"/>
      <c r="E33" s="16"/>
    </row>
    <row r="34" spans="2:5">
      <c r="B34" t="s">
        <v>263</v>
      </c>
      <c r="C34" s="16"/>
      <c r="D34" s="16"/>
      <c r="E34" s="16"/>
    </row>
    <row r="35" spans="2:5">
      <c r="B35" t="s">
        <v>264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-1695998.5</v>
      </c>
      <c r="H11" s="25"/>
      <c r="I11" s="75">
        <v>-5969.0033319542963</v>
      </c>
      <c r="J11" s="76">
        <v>1</v>
      </c>
      <c r="K11" s="76">
        <v>-1.84E-2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229</v>
      </c>
      <c r="C13" t="s">
        <v>229</v>
      </c>
      <c r="D13" s="19"/>
      <c r="E13" t="s">
        <v>229</v>
      </c>
      <c r="F13" t="s">
        <v>229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234</v>
      </c>
      <c r="C14" s="19"/>
      <c r="D14" s="19"/>
      <c r="E14" s="19"/>
      <c r="F14" s="19"/>
      <c r="G14" s="81">
        <v>-1695998.5</v>
      </c>
      <c r="H14" s="19"/>
      <c r="I14" s="81">
        <v>-5969.0033319542963</v>
      </c>
      <c r="J14" s="80">
        <v>1</v>
      </c>
      <c r="K14" s="80">
        <v>-1.84E-2</v>
      </c>
      <c r="BF14" s="16" t="s">
        <v>126</v>
      </c>
    </row>
    <row r="15" spans="1:60">
      <c r="B15" t="s">
        <v>777</v>
      </c>
      <c r="C15" t="s">
        <v>778</v>
      </c>
      <c r="D15" t="s">
        <v>123</v>
      </c>
      <c r="E15" t="s">
        <v>725</v>
      </c>
      <c r="F15" t="s">
        <v>106</v>
      </c>
      <c r="G15" s="77">
        <v>28</v>
      </c>
      <c r="H15" s="77">
        <v>3.3285000000000002E-2</v>
      </c>
      <c r="I15" s="77">
        <v>3.2796376200000001E-5</v>
      </c>
      <c r="J15" s="78">
        <v>0</v>
      </c>
      <c r="K15" s="78">
        <v>0</v>
      </c>
      <c r="BF15" s="16" t="s">
        <v>127</v>
      </c>
    </row>
    <row r="16" spans="1:60">
      <c r="B16" t="s">
        <v>779</v>
      </c>
      <c r="C16" t="s">
        <v>780</v>
      </c>
      <c r="D16" t="s">
        <v>123</v>
      </c>
      <c r="E16" t="s">
        <v>725</v>
      </c>
      <c r="F16" t="s">
        <v>106</v>
      </c>
      <c r="G16" s="77">
        <v>-1696221.5</v>
      </c>
      <c r="H16" s="77">
        <v>100</v>
      </c>
      <c r="I16" s="77">
        <v>-5969.0034585000003</v>
      </c>
      <c r="J16" s="78">
        <v>1</v>
      </c>
      <c r="K16" s="78">
        <v>-1.84E-2</v>
      </c>
      <c r="BF16" s="16" t="s">
        <v>128</v>
      </c>
    </row>
    <row r="17" spans="2:58">
      <c r="B17" t="s">
        <v>781</v>
      </c>
      <c r="C17" t="s">
        <v>782</v>
      </c>
      <c r="D17" t="s">
        <v>123</v>
      </c>
      <c r="E17" t="s">
        <v>725</v>
      </c>
      <c r="F17" t="s">
        <v>106</v>
      </c>
      <c r="G17" s="77">
        <v>190</v>
      </c>
      <c r="H17" s="77">
        <v>3.8609999999999998E-3</v>
      </c>
      <c r="I17" s="77">
        <v>2.5815032099999998E-5</v>
      </c>
      <c r="J17" s="78">
        <v>0</v>
      </c>
      <c r="K17" s="78">
        <v>0</v>
      </c>
      <c r="BF17" s="16" t="s">
        <v>129</v>
      </c>
    </row>
    <row r="18" spans="2:58">
      <c r="B18" t="s">
        <v>783</v>
      </c>
      <c r="C18" t="s">
        <v>784</v>
      </c>
      <c r="D18" t="s">
        <v>123</v>
      </c>
      <c r="E18" t="s">
        <v>725</v>
      </c>
      <c r="F18" t="s">
        <v>106</v>
      </c>
      <c r="G18" s="77">
        <v>5</v>
      </c>
      <c r="H18" s="77">
        <v>0.3861</v>
      </c>
      <c r="I18" s="77">
        <v>6.7934295000000004E-5</v>
      </c>
      <c r="J18" s="78">
        <v>0</v>
      </c>
      <c r="K18" s="78">
        <v>0</v>
      </c>
      <c r="BF18" s="16" t="s">
        <v>130</v>
      </c>
    </row>
    <row r="19" spans="2:58">
      <c r="B19" t="s">
        <v>236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262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263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264</v>
      </c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785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229</v>
      </c>
      <c r="C14" t="s">
        <v>229</v>
      </c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786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229</v>
      </c>
      <c r="C16" t="s">
        <v>229</v>
      </c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787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788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229</v>
      </c>
      <c r="C19" t="s">
        <v>229</v>
      </c>
      <c r="E19" t="s">
        <v>229</v>
      </c>
      <c r="H19" s="77">
        <v>0</v>
      </c>
      <c r="I19" t="s">
        <v>229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789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229</v>
      </c>
      <c r="C21" t="s">
        <v>229</v>
      </c>
      <c r="E21" t="s">
        <v>229</v>
      </c>
      <c r="H21" s="77">
        <v>0</v>
      </c>
      <c r="I21" t="s">
        <v>229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790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229</v>
      </c>
      <c r="C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791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229</v>
      </c>
      <c r="C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234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785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229</v>
      </c>
      <c r="C28" t="s">
        <v>229</v>
      </c>
      <c r="E28" t="s">
        <v>229</v>
      </c>
      <c r="H28" s="77">
        <v>0</v>
      </c>
      <c r="I28" t="s">
        <v>229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786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229</v>
      </c>
      <c r="C30" t="s">
        <v>229</v>
      </c>
      <c r="E30" t="s">
        <v>229</v>
      </c>
      <c r="H30" s="77">
        <v>0</v>
      </c>
      <c r="I30" t="s">
        <v>229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787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788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229</v>
      </c>
      <c r="C33" t="s">
        <v>229</v>
      </c>
      <c r="E33" t="s">
        <v>229</v>
      </c>
      <c r="H33" s="77">
        <v>0</v>
      </c>
      <c r="I33" t="s">
        <v>229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789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229</v>
      </c>
      <c r="C35" t="s">
        <v>229</v>
      </c>
      <c r="E35" t="s">
        <v>229</v>
      </c>
      <c r="H35" s="77">
        <v>0</v>
      </c>
      <c r="I35" t="s">
        <v>229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790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229</v>
      </c>
      <c r="C37" t="s">
        <v>229</v>
      </c>
      <c r="E37" t="s">
        <v>229</v>
      </c>
      <c r="H37" s="77">
        <v>0</v>
      </c>
      <c r="I37" t="s">
        <v>229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791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229</v>
      </c>
      <c r="C39" t="s">
        <v>229</v>
      </c>
      <c r="E39" t="s">
        <v>229</v>
      </c>
      <c r="H39" s="77">
        <v>0</v>
      </c>
      <c r="I39" t="s">
        <v>229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236</v>
      </c>
    </row>
    <row r="41" spans="2:17">
      <c r="B41" t="s">
        <v>262</v>
      </c>
    </row>
    <row r="42" spans="2:17">
      <c r="B42" t="s">
        <v>263</v>
      </c>
    </row>
    <row r="43" spans="2:17">
      <c r="B43" t="s">
        <v>264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792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229</v>
      </c>
      <c r="C14" t="s">
        <v>229</v>
      </c>
      <c r="D14" t="s">
        <v>229</v>
      </c>
      <c r="G14" s="77">
        <v>0</v>
      </c>
      <c r="H14" t="s">
        <v>229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793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229</v>
      </c>
      <c r="C16" t="s">
        <v>229</v>
      </c>
      <c r="D16" t="s">
        <v>229</v>
      </c>
      <c r="G16" s="77">
        <v>0</v>
      </c>
      <c r="H16" t="s">
        <v>229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794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229</v>
      </c>
      <c r="C18" t="s">
        <v>229</v>
      </c>
      <c r="D18" t="s">
        <v>229</v>
      </c>
      <c r="G18" s="77">
        <v>0</v>
      </c>
      <c r="H18" t="s">
        <v>229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795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229</v>
      </c>
      <c r="C20" t="s">
        <v>229</v>
      </c>
      <c r="D20" t="s">
        <v>229</v>
      </c>
      <c r="G20" s="77">
        <v>0</v>
      </c>
      <c r="H20" t="s">
        <v>229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347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229</v>
      </c>
      <c r="C22" t="s">
        <v>229</v>
      </c>
      <c r="D22" t="s">
        <v>229</v>
      </c>
      <c r="G22" s="77">
        <v>0</v>
      </c>
      <c r="H22" t="s">
        <v>229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234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260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229</v>
      </c>
      <c r="C25" t="s">
        <v>229</v>
      </c>
      <c r="D25" t="s">
        <v>229</v>
      </c>
      <c r="G25" s="77">
        <v>0</v>
      </c>
      <c r="H25" t="s">
        <v>229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796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229</v>
      </c>
      <c r="C27" t="s">
        <v>229</v>
      </c>
      <c r="D27" t="s">
        <v>229</v>
      </c>
      <c r="G27" s="77">
        <v>0</v>
      </c>
      <c r="H27" t="s">
        <v>229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262</v>
      </c>
    </row>
    <row r="29" spans="2:16">
      <c r="B29" t="s">
        <v>263</v>
      </c>
    </row>
    <row r="30" spans="2:16">
      <c r="B30" t="s">
        <v>264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797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J14" s="77">
        <v>0</v>
      </c>
      <c r="K14" t="s">
        <v>229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798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J16" s="77">
        <v>0</v>
      </c>
      <c r="K16" t="s">
        <v>229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267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229</v>
      </c>
      <c r="C18" t="s">
        <v>229</v>
      </c>
      <c r="D18" s="16"/>
      <c r="E18" s="16"/>
      <c r="F18" t="s">
        <v>229</v>
      </c>
      <c r="G18" t="s">
        <v>229</v>
      </c>
      <c r="J18" s="77">
        <v>0</v>
      </c>
      <c r="K18" t="s">
        <v>229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347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J20" s="77">
        <v>0</v>
      </c>
      <c r="K20" t="s">
        <v>229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234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799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J23" s="77">
        <v>0</v>
      </c>
      <c r="K23" t="s">
        <v>229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800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229</v>
      </c>
      <c r="C25" t="s">
        <v>229</v>
      </c>
      <c r="D25" s="16"/>
      <c r="E25" s="16"/>
      <c r="F25" t="s">
        <v>229</v>
      </c>
      <c r="G25" t="s">
        <v>229</v>
      </c>
      <c r="J25" s="77">
        <v>0</v>
      </c>
      <c r="K25" t="s">
        <v>229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236</v>
      </c>
      <c r="D26" s="16"/>
      <c r="E26" s="16"/>
      <c r="F26" s="16"/>
    </row>
    <row r="27" spans="2:19">
      <c r="B27" t="s">
        <v>262</v>
      </c>
      <c r="D27" s="16"/>
      <c r="E27" s="16"/>
      <c r="F27" s="16"/>
    </row>
    <row r="28" spans="2:19">
      <c r="B28" t="s">
        <v>263</v>
      </c>
      <c r="D28" s="16"/>
      <c r="E28" s="16"/>
      <c r="F28" s="16"/>
    </row>
    <row r="29" spans="2:19">
      <c r="B29" t="s">
        <v>264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0.13</v>
      </c>
      <c r="K11" s="7"/>
      <c r="L11" s="7"/>
      <c r="M11" s="76">
        <v>3.5999999999999999E-3</v>
      </c>
      <c r="N11" s="75">
        <v>15859857.18</v>
      </c>
      <c r="O11" s="7"/>
      <c r="P11" s="75">
        <v>16116.598279194</v>
      </c>
      <c r="Q11" s="7"/>
      <c r="R11" s="76">
        <v>1</v>
      </c>
      <c r="S11" s="76">
        <v>4.9700000000000001E-2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0.13</v>
      </c>
      <c r="M12" s="80">
        <v>3.5999999999999999E-3</v>
      </c>
      <c r="N12" s="81">
        <v>15859857.18</v>
      </c>
      <c r="P12" s="81">
        <v>16116.598279194</v>
      </c>
      <c r="R12" s="80">
        <v>1</v>
      </c>
      <c r="S12" s="80">
        <v>4.9700000000000001E-2</v>
      </c>
    </row>
    <row r="13" spans="2:81">
      <c r="B13" s="79" t="s">
        <v>797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J14" s="77">
        <v>0</v>
      </c>
      <c r="K14" t="s">
        <v>229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798</v>
      </c>
      <c r="C15" s="16"/>
      <c r="D15" s="16"/>
      <c r="E15" s="16"/>
      <c r="J15" s="81">
        <v>0.13</v>
      </c>
      <c r="M15" s="80">
        <v>3.5999999999999999E-3</v>
      </c>
      <c r="N15" s="81">
        <v>15859857.18</v>
      </c>
      <c r="P15" s="81">
        <v>16116.598279194</v>
      </c>
      <c r="R15" s="80">
        <v>1</v>
      </c>
      <c r="S15" s="80">
        <v>4.9700000000000001E-2</v>
      </c>
    </row>
    <row r="16" spans="2:81">
      <c r="B16" t="s">
        <v>801</v>
      </c>
      <c r="C16" t="s">
        <v>802</v>
      </c>
      <c r="D16" t="s">
        <v>123</v>
      </c>
      <c r="E16" t="s">
        <v>803</v>
      </c>
      <c r="F16" t="s">
        <v>299</v>
      </c>
      <c r="G16" t="s">
        <v>278</v>
      </c>
      <c r="H16" t="s">
        <v>150</v>
      </c>
      <c r="I16" t="s">
        <v>804</v>
      </c>
      <c r="J16" s="77">
        <v>1.63</v>
      </c>
      <c r="K16" t="s">
        <v>102</v>
      </c>
      <c r="L16" s="78">
        <v>2.5000000000000001E-2</v>
      </c>
      <c r="M16" s="78">
        <v>4.3799999999999999E-2</v>
      </c>
      <c r="N16" s="77">
        <v>1359857.18</v>
      </c>
      <c r="O16" s="77">
        <v>97.83</v>
      </c>
      <c r="P16" s="77">
        <v>1330.348279194</v>
      </c>
      <c r="Q16" s="78">
        <v>2.5000000000000001E-3</v>
      </c>
      <c r="R16" s="78">
        <v>8.2500000000000004E-2</v>
      </c>
      <c r="S16" s="78">
        <v>4.1000000000000003E-3</v>
      </c>
    </row>
    <row r="17" spans="2:19">
      <c r="B17" t="s">
        <v>805</v>
      </c>
      <c r="C17" t="s">
        <v>806</v>
      </c>
      <c r="D17" t="s">
        <v>123</v>
      </c>
      <c r="E17" t="s">
        <v>807</v>
      </c>
      <c r="F17" t="s">
        <v>611</v>
      </c>
      <c r="G17" t="s">
        <v>808</v>
      </c>
      <c r="H17" t="s">
        <v>150</v>
      </c>
      <c r="I17" t="s">
        <v>809</v>
      </c>
      <c r="K17" t="s">
        <v>102</v>
      </c>
      <c r="L17" s="78">
        <v>4.1500000000000002E-2</v>
      </c>
      <c r="M17" s="78">
        <v>0</v>
      </c>
      <c r="N17" s="77">
        <v>1000000</v>
      </c>
      <c r="O17" s="77">
        <v>100.41</v>
      </c>
      <c r="P17" s="77">
        <v>1004.1</v>
      </c>
      <c r="Q17" s="78">
        <v>0</v>
      </c>
      <c r="R17" s="78">
        <v>6.2300000000000001E-2</v>
      </c>
      <c r="S17" s="78">
        <v>3.0999999999999999E-3</v>
      </c>
    </row>
    <row r="18" spans="2:19">
      <c r="B18" t="s">
        <v>810</v>
      </c>
      <c r="C18" t="s">
        <v>811</v>
      </c>
      <c r="D18" t="s">
        <v>123</v>
      </c>
      <c r="E18" t="s">
        <v>812</v>
      </c>
      <c r="F18" t="s">
        <v>325</v>
      </c>
      <c r="G18" t="s">
        <v>813</v>
      </c>
      <c r="H18" t="s">
        <v>210</v>
      </c>
      <c r="I18" t="s">
        <v>814</v>
      </c>
      <c r="K18" t="s">
        <v>102</v>
      </c>
      <c r="L18" s="78">
        <v>4.3499999999999997E-2</v>
      </c>
      <c r="M18" s="78">
        <v>0</v>
      </c>
      <c r="N18" s="77">
        <v>3000000</v>
      </c>
      <c r="O18" s="77">
        <v>100.19</v>
      </c>
      <c r="P18" s="77">
        <v>3005.7</v>
      </c>
      <c r="Q18" s="78">
        <v>0</v>
      </c>
      <c r="R18" s="78">
        <v>0.1865</v>
      </c>
      <c r="S18" s="78">
        <v>9.2999999999999992E-3</v>
      </c>
    </row>
    <row r="19" spans="2:19">
      <c r="B19" t="s">
        <v>815</v>
      </c>
      <c r="C19" t="s">
        <v>816</v>
      </c>
      <c r="D19" t="s">
        <v>123</v>
      </c>
      <c r="E19" t="s">
        <v>817</v>
      </c>
      <c r="F19" t="s">
        <v>336</v>
      </c>
      <c r="G19" t="s">
        <v>229</v>
      </c>
      <c r="H19" t="s">
        <v>337</v>
      </c>
      <c r="I19" t="s">
        <v>818</v>
      </c>
      <c r="K19" t="s">
        <v>102</v>
      </c>
      <c r="L19" s="78">
        <v>4.5999999999999999E-2</v>
      </c>
      <c r="M19" s="78">
        <v>0</v>
      </c>
      <c r="N19" s="77">
        <v>3000000</v>
      </c>
      <c r="O19" s="77">
        <v>102.74</v>
      </c>
      <c r="P19" s="77">
        <v>3082.2</v>
      </c>
      <c r="Q19" s="78">
        <v>0</v>
      </c>
      <c r="R19" s="78">
        <v>0.19120000000000001</v>
      </c>
      <c r="S19" s="78">
        <v>9.4999999999999998E-3</v>
      </c>
    </row>
    <row r="20" spans="2:19">
      <c r="B20" t="s">
        <v>819</v>
      </c>
      <c r="C20" t="s">
        <v>820</v>
      </c>
      <c r="D20" t="s">
        <v>123</v>
      </c>
      <c r="E20" t="s">
        <v>812</v>
      </c>
      <c r="F20" t="s">
        <v>325</v>
      </c>
      <c r="G20" t="s">
        <v>229</v>
      </c>
      <c r="H20" t="s">
        <v>337</v>
      </c>
      <c r="I20" t="s">
        <v>821</v>
      </c>
      <c r="K20" t="s">
        <v>102</v>
      </c>
      <c r="L20" s="78">
        <v>4.4499999999999998E-2</v>
      </c>
      <c r="M20" s="78">
        <v>0</v>
      </c>
      <c r="N20" s="77">
        <v>7500000</v>
      </c>
      <c r="O20" s="77">
        <v>102.59</v>
      </c>
      <c r="P20" s="77">
        <v>7694.25</v>
      </c>
      <c r="Q20" s="78">
        <v>0</v>
      </c>
      <c r="R20" s="78">
        <v>0.47739999999999999</v>
      </c>
      <c r="S20" s="78">
        <v>2.3699999999999999E-2</v>
      </c>
    </row>
    <row r="21" spans="2:19">
      <c r="B21" s="79" t="s">
        <v>267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t="s">
        <v>229</v>
      </c>
      <c r="C22" t="s">
        <v>229</v>
      </c>
      <c r="D22" s="16"/>
      <c r="E22" s="16"/>
      <c r="F22" t="s">
        <v>229</v>
      </c>
      <c r="G22" t="s">
        <v>229</v>
      </c>
      <c r="J22" s="77">
        <v>0</v>
      </c>
      <c r="K22" t="s">
        <v>229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  <c r="S22" s="78">
        <v>0</v>
      </c>
    </row>
    <row r="23" spans="2:19">
      <c r="B23" s="79" t="s">
        <v>347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229</v>
      </c>
      <c r="C24" t="s">
        <v>229</v>
      </c>
      <c r="D24" s="16"/>
      <c r="E24" s="16"/>
      <c r="F24" t="s">
        <v>229</v>
      </c>
      <c r="G24" t="s">
        <v>229</v>
      </c>
      <c r="J24" s="77">
        <v>0</v>
      </c>
      <c r="K24" t="s">
        <v>229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234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s="79" t="s">
        <v>268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229</v>
      </c>
      <c r="C27" t="s">
        <v>229</v>
      </c>
      <c r="D27" s="16"/>
      <c r="E27" s="16"/>
      <c r="F27" t="s">
        <v>229</v>
      </c>
      <c r="G27" t="s">
        <v>229</v>
      </c>
      <c r="J27" s="77">
        <v>0</v>
      </c>
      <c r="K27" t="s">
        <v>229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s="79" t="s">
        <v>269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229</v>
      </c>
      <c r="C29" t="s">
        <v>229</v>
      </c>
      <c r="D29" s="16"/>
      <c r="E29" s="16"/>
      <c r="F29" t="s">
        <v>229</v>
      </c>
      <c r="G29" t="s">
        <v>229</v>
      </c>
      <c r="J29" s="77">
        <v>0</v>
      </c>
      <c r="K29" t="s">
        <v>229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t="s">
        <v>236</v>
      </c>
      <c r="C30" s="16"/>
      <c r="D30" s="16"/>
      <c r="E30" s="16"/>
    </row>
    <row r="31" spans="2:19">
      <c r="B31" t="s">
        <v>262</v>
      </c>
      <c r="C31" s="16"/>
      <c r="D31" s="16"/>
      <c r="E31" s="16"/>
    </row>
    <row r="32" spans="2:19">
      <c r="B32" t="s">
        <v>263</v>
      </c>
      <c r="C32" s="16"/>
      <c r="D32" s="16"/>
      <c r="E32" s="16"/>
    </row>
    <row r="33" spans="2:5">
      <c r="B33" t="s">
        <v>264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807980</v>
      </c>
      <c r="I11" s="7"/>
      <c r="J11" s="75">
        <v>4154.0812500000002</v>
      </c>
      <c r="K11" s="7"/>
      <c r="L11" s="76">
        <v>1</v>
      </c>
      <c r="M11" s="76">
        <v>1.2800000000000001E-2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807980</v>
      </c>
      <c r="J12" s="81">
        <v>4154.0812500000002</v>
      </c>
      <c r="L12" s="80">
        <v>1</v>
      </c>
      <c r="M12" s="80">
        <v>1.2800000000000001E-2</v>
      </c>
    </row>
    <row r="13" spans="2:98">
      <c r="B13" t="s">
        <v>822</v>
      </c>
      <c r="C13" t="s">
        <v>823</v>
      </c>
      <c r="D13" t="s">
        <v>123</v>
      </c>
      <c r="E13" t="s">
        <v>824</v>
      </c>
      <c r="F13" t="s">
        <v>541</v>
      </c>
      <c r="G13" t="s">
        <v>102</v>
      </c>
      <c r="H13" s="77">
        <v>225</v>
      </c>
      <c r="I13" s="77">
        <v>500000</v>
      </c>
      <c r="J13" s="77">
        <v>1125</v>
      </c>
      <c r="K13" s="78">
        <v>4.4999999999999997E-3</v>
      </c>
      <c r="L13" s="78">
        <v>0.27079999999999999</v>
      </c>
      <c r="M13" s="78">
        <v>3.5000000000000001E-3</v>
      </c>
    </row>
    <row r="14" spans="2:98">
      <c r="B14" t="s">
        <v>825</v>
      </c>
      <c r="C14" t="s">
        <v>826</v>
      </c>
      <c r="D14" t="s">
        <v>123</v>
      </c>
      <c r="E14" t="s">
        <v>827</v>
      </c>
      <c r="F14" t="s">
        <v>595</v>
      </c>
      <c r="G14" t="s">
        <v>102</v>
      </c>
      <c r="H14" s="77">
        <v>807755</v>
      </c>
      <c r="I14" s="77">
        <v>375</v>
      </c>
      <c r="J14" s="77">
        <v>3029.0812500000002</v>
      </c>
      <c r="K14" s="78">
        <v>5.4000000000000003E-3</v>
      </c>
      <c r="L14" s="78">
        <v>0.72919999999999996</v>
      </c>
      <c r="M14" s="78">
        <v>9.2999999999999992E-3</v>
      </c>
    </row>
    <row r="15" spans="2:98">
      <c r="B15" s="79" t="s">
        <v>234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s="79" t="s">
        <v>268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t="s">
        <v>229</v>
      </c>
      <c r="C17" t="s">
        <v>229</v>
      </c>
      <c r="D17" s="16"/>
      <c r="E17" s="16"/>
      <c r="F17" t="s">
        <v>229</v>
      </c>
      <c r="G17" t="s">
        <v>229</v>
      </c>
      <c r="H17" s="77">
        <v>0</v>
      </c>
      <c r="I17" s="77">
        <v>0</v>
      </c>
      <c r="J17" s="77">
        <v>0</v>
      </c>
      <c r="K17" s="78">
        <v>0</v>
      </c>
      <c r="L17" s="78">
        <v>0</v>
      </c>
      <c r="M17" s="78">
        <v>0</v>
      </c>
    </row>
    <row r="18" spans="2:13">
      <c r="B18" s="79" t="s">
        <v>269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229</v>
      </c>
      <c r="C19" t="s">
        <v>229</v>
      </c>
      <c r="D19" s="16"/>
      <c r="E19" s="16"/>
      <c r="F19" t="s">
        <v>229</v>
      </c>
      <c r="G19" t="s">
        <v>229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t="s">
        <v>236</v>
      </c>
      <c r="C20" s="16"/>
      <c r="D20" s="16"/>
      <c r="E20" s="16"/>
    </row>
    <row r="21" spans="2:13">
      <c r="B21" t="s">
        <v>262</v>
      </c>
      <c r="C21" s="16"/>
      <c r="D21" s="16"/>
      <c r="E21" s="16"/>
    </row>
    <row r="22" spans="2:13">
      <c r="B22" t="s">
        <v>263</v>
      </c>
      <c r="C22" s="16"/>
      <c r="D22" s="16"/>
      <c r="E22" s="16"/>
    </row>
    <row r="23" spans="2:13">
      <c r="B23" t="s">
        <v>264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828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229</v>
      </c>
      <c r="C14" t="s">
        <v>229</v>
      </c>
      <c r="D14" t="s">
        <v>229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829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229</v>
      </c>
      <c r="C16" t="s">
        <v>229</v>
      </c>
      <c r="D16" t="s">
        <v>229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830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229</v>
      </c>
      <c r="C18" t="s">
        <v>229</v>
      </c>
      <c r="D18" t="s">
        <v>229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831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229</v>
      </c>
      <c r="C20" t="s">
        <v>229</v>
      </c>
      <c r="D20" t="s">
        <v>229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234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832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229</v>
      </c>
      <c r="C23" t="s">
        <v>229</v>
      </c>
      <c r="D23" t="s">
        <v>229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833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229</v>
      </c>
      <c r="C25" t="s">
        <v>229</v>
      </c>
      <c r="D25" t="s">
        <v>229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834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229</v>
      </c>
      <c r="C27" t="s">
        <v>229</v>
      </c>
      <c r="D27" t="s">
        <v>229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835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229</v>
      </c>
      <c r="C29" t="s">
        <v>229</v>
      </c>
      <c r="D29" t="s">
        <v>229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236</v>
      </c>
      <c r="C30" s="16"/>
    </row>
    <row r="31" spans="2:11">
      <c r="B31" t="s">
        <v>262</v>
      </c>
      <c r="C31" s="16"/>
    </row>
    <row r="32" spans="2:11">
      <c r="B32" t="s">
        <v>263</v>
      </c>
      <c r="C32" s="16"/>
    </row>
    <row r="33" spans="2:3">
      <c r="B33" t="s">
        <v>264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257086</v>
      </c>
      <c r="H11" s="7"/>
      <c r="I11" s="75">
        <v>226.10154447938001</v>
      </c>
      <c r="J11" s="7"/>
      <c r="K11" s="76">
        <v>1</v>
      </c>
      <c r="L11" s="76">
        <v>6.9999999999999999E-4</v>
      </c>
      <c r="M11" s="16"/>
      <c r="N11" s="16"/>
      <c r="O11" s="16"/>
      <c r="P11" s="16"/>
      <c r="BG11" s="16"/>
    </row>
    <row r="12" spans="2:59">
      <c r="B12" s="79" t="s">
        <v>836</v>
      </c>
      <c r="C12" s="16"/>
      <c r="D12" s="16"/>
      <c r="G12" s="81">
        <v>257086</v>
      </c>
      <c r="I12" s="81">
        <v>226.10154447938001</v>
      </c>
      <c r="K12" s="80">
        <v>1</v>
      </c>
      <c r="L12" s="80">
        <v>6.9999999999999999E-4</v>
      </c>
    </row>
    <row r="13" spans="2:59">
      <c r="B13" t="s">
        <v>837</v>
      </c>
      <c r="C13" t="s">
        <v>838</v>
      </c>
      <c r="D13" t="s">
        <v>641</v>
      </c>
      <c r="E13" t="s">
        <v>106</v>
      </c>
      <c r="F13" t="s">
        <v>839</v>
      </c>
      <c r="G13" s="77">
        <v>14000</v>
      </c>
      <c r="H13" s="77">
        <v>1E-4</v>
      </c>
      <c r="I13" s="77">
        <v>4.9265999999999999E-5</v>
      </c>
      <c r="J13" s="78">
        <v>0</v>
      </c>
      <c r="K13" s="78">
        <v>0</v>
      </c>
      <c r="L13" s="78">
        <v>0</v>
      </c>
    </row>
    <row r="14" spans="2:59">
      <c r="B14" t="s">
        <v>654</v>
      </c>
      <c r="C14" t="s">
        <v>655</v>
      </c>
      <c r="D14" t="s">
        <v>352</v>
      </c>
      <c r="E14" t="s">
        <v>106</v>
      </c>
      <c r="F14" t="s">
        <v>840</v>
      </c>
      <c r="G14" s="77">
        <v>39000</v>
      </c>
      <c r="H14" s="77">
        <v>1.7003999999999999</v>
      </c>
      <c r="I14" s="77">
        <v>2.333645964</v>
      </c>
      <c r="J14" s="78">
        <v>0</v>
      </c>
      <c r="K14" s="78">
        <v>1.03E-2</v>
      </c>
      <c r="L14" s="78">
        <v>0</v>
      </c>
    </row>
    <row r="15" spans="2:59">
      <c r="B15" t="s">
        <v>841</v>
      </c>
      <c r="C15" t="s">
        <v>842</v>
      </c>
      <c r="D15" t="s">
        <v>509</v>
      </c>
      <c r="E15" t="s">
        <v>102</v>
      </c>
      <c r="F15" t="s">
        <v>843</v>
      </c>
      <c r="G15" s="77">
        <v>20699</v>
      </c>
      <c r="H15" s="77">
        <v>3.0000000000000001E-6</v>
      </c>
      <c r="I15" s="77">
        <v>6.2096999999999998E-7</v>
      </c>
      <c r="J15" s="78">
        <v>0</v>
      </c>
      <c r="K15" s="78">
        <v>0</v>
      </c>
      <c r="L15" s="78">
        <v>0</v>
      </c>
    </row>
    <row r="16" spans="2:59">
      <c r="B16" t="s">
        <v>844</v>
      </c>
      <c r="C16" t="s">
        <v>845</v>
      </c>
      <c r="D16" t="s">
        <v>846</v>
      </c>
      <c r="E16" t="s">
        <v>102</v>
      </c>
      <c r="F16" t="s">
        <v>847</v>
      </c>
      <c r="G16" s="77">
        <v>80000</v>
      </c>
      <c r="H16" s="77">
        <v>1.9999999999999999E-6</v>
      </c>
      <c r="I16" s="77">
        <v>1.5999999999999999E-6</v>
      </c>
      <c r="J16" s="78">
        <v>0</v>
      </c>
      <c r="K16" s="78">
        <v>0</v>
      </c>
      <c r="L16" s="78">
        <v>0</v>
      </c>
    </row>
    <row r="17" spans="2:12">
      <c r="B17" t="s">
        <v>848</v>
      </c>
      <c r="C17" t="s">
        <v>849</v>
      </c>
      <c r="D17" t="s">
        <v>500</v>
      </c>
      <c r="E17" t="s">
        <v>102</v>
      </c>
      <c r="F17" t="s">
        <v>850</v>
      </c>
      <c r="G17" s="77">
        <v>43937</v>
      </c>
      <c r="H17" s="77">
        <v>509.26654300000001</v>
      </c>
      <c r="I17" s="77">
        <v>223.75644099791</v>
      </c>
      <c r="J17" s="78">
        <v>0</v>
      </c>
      <c r="K17" s="78">
        <v>0.98960000000000004</v>
      </c>
      <c r="L17" s="78">
        <v>6.9999999999999999E-4</v>
      </c>
    </row>
    <row r="18" spans="2:12">
      <c r="B18" t="s">
        <v>851</v>
      </c>
      <c r="C18" t="s">
        <v>852</v>
      </c>
      <c r="D18" t="s">
        <v>504</v>
      </c>
      <c r="E18" t="s">
        <v>102</v>
      </c>
      <c r="F18" t="s">
        <v>853</v>
      </c>
      <c r="G18" s="77">
        <v>24450</v>
      </c>
      <c r="H18" s="77">
        <v>4.6649000000000003E-2</v>
      </c>
      <c r="I18" s="77">
        <v>1.1405680499999999E-2</v>
      </c>
      <c r="J18" s="78">
        <v>0</v>
      </c>
      <c r="K18" s="78">
        <v>1E-4</v>
      </c>
      <c r="L18" s="78">
        <v>0</v>
      </c>
    </row>
    <row r="19" spans="2:12">
      <c r="B19" t="s">
        <v>854</v>
      </c>
      <c r="C19" t="s">
        <v>855</v>
      </c>
      <c r="D19" t="s">
        <v>504</v>
      </c>
      <c r="E19" t="s">
        <v>102</v>
      </c>
      <c r="F19" t="s">
        <v>856</v>
      </c>
      <c r="G19" s="77">
        <v>35000</v>
      </c>
      <c r="H19" s="77">
        <v>9.9999999999999995E-7</v>
      </c>
      <c r="I19" s="77">
        <v>3.4999999999999998E-7</v>
      </c>
      <c r="J19" s="78">
        <v>0</v>
      </c>
      <c r="K19" s="78">
        <v>0</v>
      </c>
      <c r="L19" s="78">
        <v>0</v>
      </c>
    </row>
    <row r="20" spans="2:12">
      <c r="B20" s="79" t="s">
        <v>771</v>
      </c>
      <c r="C20" s="16"/>
      <c r="D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229</v>
      </c>
      <c r="C21" t="s">
        <v>229</v>
      </c>
      <c r="D21" t="s">
        <v>229</v>
      </c>
      <c r="E21" t="s">
        <v>229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t="s">
        <v>236</v>
      </c>
      <c r="C22" s="16"/>
      <c r="D22" s="16"/>
    </row>
    <row r="23" spans="2:12">
      <c r="B23" t="s">
        <v>262</v>
      </c>
      <c r="C23" s="16"/>
      <c r="D23" s="16"/>
    </row>
    <row r="24" spans="2:12">
      <c r="B24" t="s">
        <v>263</v>
      </c>
      <c r="C24" s="16"/>
      <c r="D24" s="16"/>
    </row>
    <row r="25" spans="2:12">
      <c r="B25" t="s">
        <v>264</v>
      </c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772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229</v>
      </c>
      <c r="C14" t="s">
        <v>229</v>
      </c>
      <c r="D14" t="s">
        <v>229</v>
      </c>
      <c r="E14" t="s">
        <v>229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773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229</v>
      </c>
      <c r="C16" t="s">
        <v>229</v>
      </c>
      <c r="D16" t="s">
        <v>229</v>
      </c>
      <c r="E16" t="s">
        <v>229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857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229</v>
      </c>
      <c r="C18" t="s">
        <v>229</v>
      </c>
      <c r="D18" t="s">
        <v>229</v>
      </c>
      <c r="E18" t="s">
        <v>229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774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229</v>
      </c>
      <c r="C20" t="s">
        <v>229</v>
      </c>
      <c r="D20" t="s">
        <v>229</v>
      </c>
      <c r="E20" t="s">
        <v>229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347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229</v>
      </c>
      <c r="C22" t="s">
        <v>229</v>
      </c>
      <c r="D22" t="s">
        <v>229</v>
      </c>
      <c r="E22" t="s">
        <v>229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772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229</v>
      </c>
      <c r="C25" t="s">
        <v>229</v>
      </c>
      <c r="D25" t="s">
        <v>229</v>
      </c>
      <c r="E25" t="s">
        <v>229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775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229</v>
      </c>
      <c r="C27" t="s">
        <v>229</v>
      </c>
      <c r="D27" t="s">
        <v>229</v>
      </c>
      <c r="E27" t="s">
        <v>229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774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229</v>
      </c>
      <c r="C29" t="s">
        <v>229</v>
      </c>
      <c r="D29" t="s">
        <v>229</v>
      </c>
      <c r="E29" t="s">
        <v>229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776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229</v>
      </c>
      <c r="C31" t="s">
        <v>229</v>
      </c>
      <c r="D31" t="s">
        <v>229</v>
      </c>
      <c r="E31" t="s">
        <v>229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347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229</v>
      </c>
      <c r="C33" t="s">
        <v>229</v>
      </c>
      <c r="D33" t="s">
        <v>229</v>
      </c>
      <c r="E33" t="s">
        <v>229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236</v>
      </c>
      <c r="C34" s="16"/>
      <c r="D34" s="16"/>
    </row>
    <row r="35" spans="2:12">
      <c r="B35" t="s">
        <v>262</v>
      </c>
      <c r="C35" s="16"/>
      <c r="D35" s="16"/>
    </row>
    <row r="36" spans="2:12">
      <c r="B36" t="s">
        <v>263</v>
      </c>
      <c r="C36" s="16"/>
      <c r="D36" s="16"/>
    </row>
    <row r="37" spans="2:12">
      <c r="B37" t="s">
        <v>264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204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772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229</v>
      </c>
      <c r="C14" t="s">
        <v>229</v>
      </c>
      <c r="D14" t="s">
        <v>229</v>
      </c>
      <c r="E14" t="s">
        <v>229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773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229</v>
      </c>
      <c r="C16" t="s">
        <v>229</v>
      </c>
      <c r="D16" t="s">
        <v>229</v>
      </c>
      <c r="E16" t="s">
        <v>229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857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229</v>
      </c>
      <c r="C18" t="s">
        <v>229</v>
      </c>
      <c r="D18" t="s">
        <v>229</v>
      </c>
      <c r="E18" t="s">
        <v>229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774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229</v>
      </c>
      <c r="C20" t="s">
        <v>229</v>
      </c>
      <c r="D20" t="s">
        <v>229</v>
      </c>
      <c r="E20" t="s">
        <v>229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347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229</v>
      </c>
      <c r="C22" t="s">
        <v>229</v>
      </c>
      <c r="D22" t="s">
        <v>229</v>
      </c>
      <c r="E22" t="s">
        <v>229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234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772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229</v>
      </c>
      <c r="C25" t="s">
        <v>229</v>
      </c>
      <c r="D25" t="s">
        <v>229</v>
      </c>
      <c r="E25" t="s">
        <v>229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775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229</v>
      </c>
      <c r="C27" t="s">
        <v>229</v>
      </c>
      <c r="D27" t="s">
        <v>229</v>
      </c>
      <c r="E27" t="s">
        <v>229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774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229</v>
      </c>
      <c r="C29" t="s">
        <v>229</v>
      </c>
      <c r="D29" t="s">
        <v>229</v>
      </c>
      <c r="E29" t="s">
        <v>229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347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229</v>
      </c>
      <c r="C31" t="s">
        <v>229</v>
      </c>
      <c r="D31" t="s">
        <v>229</v>
      </c>
      <c r="E31" t="s">
        <v>229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236</v>
      </c>
      <c r="C32" s="16"/>
      <c r="D32" s="16"/>
    </row>
    <row r="33" spans="2:4">
      <c r="B33" t="s">
        <v>262</v>
      </c>
      <c r="C33" s="16"/>
      <c r="D33" s="16"/>
    </row>
    <row r="34" spans="2:4">
      <c r="B34" t="s">
        <v>263</v>
      </c>
      <c r="C34" s="16"/>
      <c r="D34" s="16"/>
    </row>
    <row r="35" spans="2:4">
      <c r="B35" t="s">
        <v>264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785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229</v>
      </c>
      <c r="C14" t="s">
        <v>229</v>
      </c>
      <c r="D14" s="16"/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786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229</v>
      </c>
      <c r="C16" t="s">
        <v>229</v>
      </c>
      <c r="D16" s="16"/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787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788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229</v>
      </c>
      <c r="C19" t="s">
        <v>229</v>
      </c>
      <c r="D19" s="16"/>
      <c r="E19" t="s">
        <v>229</v>
      </c>
      <c r="H19" s="77">
        <v>0</v>
      </c>
      <c r="I19" t="s">
        <v>229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789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229</v>
      </c>
      <c r="C21" t="s">
        <v>229</v>
      </c>
      <c r="D21" s="16"/>
      <c r="E21" t="s">
        <v>229</v>
      </c>
      <c r="H21" s="77">
        <v>0</v>
      </c>
      <c r="I21" t="s">
        <v>229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790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229</v>
      </c>
      <c r="C23" t="s">
        <v>229</v>
      </c>
      <c r="D23" s="16"/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791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229</v>
      </c>
      <c r="C25" t="s">
        <v>229</v>
      </c>
      <c r="D25" s="16"/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234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785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229</v>
      </c>
      <c r="C28" t="s">
        <v>229</v>
      </c>
      <c r="D28" s="16"/>
      <c r="E28" t="s">
        <v>229</v>
      </c>
      <c r="H28" s="77">
        <v>0</v>
      </c>
      <c r="I28" t="s">
        <v>229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786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229</v>
      </c>
      <c r="C30" t="s">
        <v>229</v>
      </c>
      <c r="D30" s="16"/>
      <c r="E30" t="s">
        <v>229</v>
      </c>
      <c r="H30" s="77">
        <v>0</v>
      </c>
      <c r="I30" t="s">
        <v>229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787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788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229</v>
      </c>
      <c r="C33" t="s">
        <v>229</v>
      </c>
      <c r="D33" s="16"/>
      <c r="E33" t="s">
        <v>229</v>
      </c>
      <c r="H33" s="77">
        <v>0</v>
      </c>
      <c r="I33" t="s">
        <v>229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789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229</v>
      </c>
      <c r="C35" t="s">
        <v>229</v>
      </c>
      <c r="D35" s="16"/>
      <c r="E35" t="s">
        <v>229</v>
      </c>
      <c r="H35" s="77">
        <v>0</v>
      </c>
      <c r="I35" t="s">
        <v>229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790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229</v>
      </c>
      <c r="C37" t="s">
        <v>229</v>
      </c>
      <c r="D37" s="16"/>
      <c r="E37" t="s">
        <v>229</v>
      </c>
      <c r="H37" s="77">
        <v>0</v>
      </c>
      <c r="I37" t="s">
        <v>229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791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229</v>
      </c>
      <c r="C39" t="s">
        <v>229</v>
      </c>
      <c r="D39" s="16"/>
      <c r="E39" t="s">
        <v>229</v>
      </c>
      <c r="H39" s="77">
        <v>0</v>
      </c>
      <c r="I39" t="s">
        <v>229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236</v>
      </c>
      <c r="D40" s="16"/>
    </row>
    <row r="41" spans="2:17">
      <c r="B41" t="s">
        <v>262</v>
      </c>
      <c r="D41" s="16"/>
    </row>
    <row r="42" spans="2:17">
      <c r="B42" t="s">
        <v>263</v>
      </c>
      <c r="D42" s="16"/>
    </row>
    <row r="43" spans="2:17">
      <c r="B43" t="s">
        <v>264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858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229</v>
      </c>
      <c r="D14" t="s">
        <v>229</v>
      </c>
      <c r="F14" t="s">
        <v>229</v>
      </c>
      <c r="I14" s="77">
        <v>0</v>
      </c>
      <c r="J14" t="s">
        <v>229</v>
      </c>
      <c r="K14" t="s">
        <v>229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859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229</v>
      </c>
      <c r="D16" t="s">
        <v>229</v>
      </c>
      <c r="F16" t="s">
        <v>229</v>
      </c>
      <c r="I16" s="77">
        <v>0</v>
      </c>
      <c r="J16" t="s">
        <v>229</v>
      </c>
      <c r="K16" t="s">
        <v>229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860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229</v>
      </c>
      <c r="D18" t="s">
        <v>229</v>
      </c>
      <c r="F18" t="s">
        <v>229</v>
      </c>
      <c r="I18" s="77">
        <v>0</v>
      </c>
      <c r="J18" t="s">
        <v>229</v>
      </c>
      <c r="K18" t="s">
        <v>229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861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229</v>
      </c>
      <c r="D20" t="s">
        <v>229</v>
      </c>
      <c r="F20" t="s">
        <v>229</v>
      </c>
      <c r="I20" s="77">
        <v>0</v>
      </c>
      <c r="J20" t="s">
        <v>229</v>
      </c>
      <c r="K20" t="s">
        <v>229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862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229</v>
      </c>
      <c r="D22" t="s">
        <v>229</v>
      </c>
      <c r="F22" t="s">
        <v>229</v>
      </c>
      <c r="I22" s="77">
        <v>0</v>
      </c>
      <c r="J22" t="s">
        <v>229</v>
      </c>
      <c r="K22" t="s">
        <v>229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863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864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229</v>
      </c>
      <c r="D25" t="s">
        <v>229</v>
      </c>
      <c r="F25" t="s">
        <v>229</v>
      </c>
      <c r="I25" s="77">
        <v>0</v>
      </c>
      <c r="J25" t="s">
        <v>229</v>
      </c>
      <c r="K25" t="s">
        <v>229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865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229</v>
      </c>
      <c r="D27" t="s">
        <v>229</v>
      </c>
      <c r="F27" t="s">
        <v>229</v>
      </c>
      <c r="I27" s="77">
        <v>0</v>
      </c>
      <c r="J27" t="s">
        <v>229</v>
      </c>
      <c r="K27" t="s">
        <v>229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866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229</v>
      </c>
      <c r="D29" t="s">
        <v>229</v>
      </c>
      <c r="F29" t="s">
        <v>229</v>
      </c>
      <c r="I29" s="77">
        <v>0</v>
      </c>
      <c r="J29" t="s">
        <v>229</v>
      </c>
      <c r="K29" t="s">
        <v>229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867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229</v>
      </c>
      <c r="D31" t="s">
        <v>229</v>
      </c>
      <c r="F31" t="s">
        <v>229</v>
      </c>
      <c r="I31" s="77">
        <v>0</v>
      </c>
      <c r="J31" t="s">
        <v>229</v>
      </c>
      <c r="K31" t="s">
        <v>229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234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868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229</v>
      </c>
      <c r="D34" t="s">
        <v>229</v>
      </c>
      <c r="F34" t="s">
        <v>229</v>
      </c>
      <c r="I34" s="77">
        <v>0</v>
      </c>
      <c r="J34" t="s">
        <v>229</v>
      </c>
      <c r="K34" t="s">
        <v>229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860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229</v>
      </c>
      <c r="D36" t="s">
        <v>229</v>
      </c>
      <c r="F36" t="s">
        <v>229</v>
      </c>
      <c r="I36" s="77">
        <v>0</v>
      </c>
      <c r="J36" t="s">
        <v>229</v>
      </c>
      <c r="K36" t="s">
        <v>229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861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229</v>
      </c>
      <c r="D38" t="s">
        <v>229</v>
      </c>
      <c r="F38" t="s">
        <v>229</v>
      </c>
      <c r="I38" s="77">
        <v>0</v>
      </c>
      <c r="J38" t="s">
        <v>229</v>
      </c>
      <c r="K38" t="s">
        <v>229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867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229</v>
      </c>
      <c r="D40" t="s">
        <v>229</v>
      </c>
      <c r="F40" t="s">
        <v>229</v>
      </c>
      <c r="I40" s="77">
        <v>0</v>
      </c>
      <c r="J40" t="s">
        <v>229</v>
      </c>
      <c r="K40" t="s">
        <v>229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236</v>
      </c>
    </row>
    <row r="42" spans="2:18">
      <c r="B42" t="s">
        <v>262</v>
      </c>
    </row>
    <row r="43" spans="2:18">
      <c r="B43" t="s">
        <v>263</v>
      </c>
    </row>
    <row r="44" spans="2:18">
      <c r="B44" t="s">
        <v>264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797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229</v>
      </c>
      <c r="C14" t="s">
        <v>229</v>
      </c>
      <c r="E14" t="s">
        <v>229</v>
      </c>
      <c r="G14" s="77">
        <v>0</v>
      </c>
      <c r="H14" t="s">
        <v>229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798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229</v>
      </c>
      <c r="C16" t="s">
        <v>229</v>
      </c>
      <c r="E16" t="s">
        <v>229</v>
      </c>
      <c r="G16" s="77">
        <v>0</v>
      </c>
      <c r="H16" t="s">
        <v>229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869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229</v>
      </c>
      <c r="C18" t="s">
        <v>229</v>
      </c>
      <c r="E18" t="s">
        <v>229</v>
      </c>
      <c r="G18" s="77">
        <v>0</v>
      </c>
      <c r="H18" t="s">
        <v>229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870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229</v>
      </c>
      <c r="C20" t="s">
        <v>229</v>
      </c>
      <c r="E20" t="s">
        <v>229</v>
      </c>
      <c r="G20" s="77">
        <v>0</v>
      </c>
      <c r="H20" t="s">
        <v>229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347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229</v>
      </c>
      <c r="C22" t="s">
        <v>229</v>
      </c>
      <c r="E22" t="s">
        <v>229</v>
      </c>
      <c r="G22" s="77">
        <v>0</v>
      </c>
      <c r="H22" t="s">
        <v>229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234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229</v>
      </c>
      <c r="C24" t="s">
        <v>229</v>
      </c>
      <c r="E24" t="s">
        <v>229</v>
      </c>
      <c r="G24" s="77">
        <v>0</v>
      </c>
      <c r="H24" t="s">
        <v>229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236</v>
      </c>
    </row>
    <row r="26" spans="2:15">
      <c r="B26" t="s">
        <v>262</v>
      </c>
    </row>
    <row r="27" spans="2:15">
      <c r="B27" t="s">
        <v>263</v>
      </c>
    </row>
    <row r="28" spans="2:15">
      <c r="B28" t="s">
        <v>264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871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229</v>
      </c>
      <c r="E14" s="78">
        <v>0</v>
      </c>
      <c r="F14" t="s">
        <v>229</v>
      </c>
      <c r="G14" s="77">
        <v>0</v>
      </c>
      <c r="H14" s="78">
        <v>0</v>
      </c>
      <c r="I14" s="78">
        <v>0</v>
      </c>
    </row>
    <row r="15" spans="2:55">
      <c r="B15" s="79" t="s">
        <v>872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229</v>
      </c>
      <c r="E16" s="78">
        <v>0</v>
      </c>
      <c r="F16" t="s">
        <v>229</v>
      </c>
      <c r="G16" s="77">
        <v>0</v>
      </c>
      <c r="H16" s="78">
        <v>0</v>
      </c>
      <c r="I16" s="78">
        <v>0</v>
      </c>
    </row>
    <row r="17" spans="2:9">
      <c r="B17" s="79" t="s">
        <v>234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871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229</v>
      </c>
      <c r="E19" s="78">
        <v>0</v>
      </c>
      <c r="F19" t="s">
        <v>229</v>
      </c>
      <c r="G19" s="77">
        <v>0</v>
      </c>
      <c r="H19" s="78">
        <v>0</v>
      </c>
      <c r="I19" s="78">
        <v>0</v>
      </c>
    </row>
    <row r="20" spans="2:9">
      <c r="B20" s="79" t="s">
        <v>872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229</v>
      </c>
      <c r="E21" s="78">
        <v>0</v>
      </c>
      <c r="F21" t="s">
        <v>229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229</v>
      </c>
      <c r="D13" t="s">
        <v>229</v>
      </c>
      <c r="E13" s="19"/>
      <c r="F13" s="78">
        <v>0</v>
      </c>
      <c r="G13" t="s">
        <v>229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229</v>
      </c>
      <c r="D15" t="s">
        <v>229</v>
      </c>
      <c r="E15" s="19"/>
      <c r="F15" s="78">
        <v>0</v>
      </c>
      <c r="G15" t="s">
        <v>229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26737.225062498001</v>
      </c>
      <c r="J11" s="76">
        <v>1</v>
      </c>
      <c r="K11" s="76">
        <v>8.2500000000000004E-2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229</v>
      </c>
      <c r="C13" t="s">
        <v>229</v>
      </c>
      <c r="D13" t="s">
        <v>229</v>
      </c>
      <c r="E13" s="19"/>
      <c r="F13" s="78">
        <v>0</v>
      </c>
      <c r="G13" t="s">
        <v>229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234</v>
      </c>
      <c r="D14" s="19"/>
      <c r="E14" s="19"/>
      <c r="F14" s="19"/>
      <c r="G14" s="19"/>
      <c r="H14" s="80">
        <v>0</v>
      </c>
      <c r="I14" s="81">
        <v>26737.225062498001</v>
      </c>
      <c r="J14" s="80">
        <v>1</v>
      </c>
      <c r="K14" s="80">
        <v>8.2500000000000004E-2</v>
      </c>
    </row>
    <row r="15" spans="2:60">
      <c r="B15" t="s">
        <v>873</v>
      </c>
      <c r="C15" t="s">
        <v>874</v>
      </c>
      <c r="D15" t="s">
        <v>229</v>
      </c>
      <c r="E15" t="s">
        <v>337</v>
      </c>
      <c r="F15" s="78">
        <v>0</v>
      </c>
      <c r="G15" t="s">
        <v>203</v>
      </c>
      <c r="H15" s="78">
        <v>0</v>
      </c>
      <c r="I15" s="77">
        <v>-68.914600512000007</v>
      </c>
      <c r="J15" s="78">
        <v>-2.5999999999999999E-3</v>
      </c>
      <c r="K15" s="78">
        <v>-2.0000000000000001E-4</v>
      </c>
    </row>
    <row r="16" spans="2:60">
      <c r="B16" t="s">
        <v>875</v>
      </c>
      <c r="C16" t="s">
        <v>876</v>
      </c>
      <c r="D16" t="s">
        <v>229</v>
      </c>
      <c r="E16" t="s">
        <v>337</v>
      </c>
      <c r="F16" s="78">
        <v>0</v>
      </c>
      <c r="G16" t="s">
        <v>202</v>
      </c>
      <c r="H16" s="78">
        <v>0</v>
      </c>
      <c r="I16" s="77">
        <v>83.040112050000005</v>
      </c>
      <c r="J16" s="78">
        <v>3.0999999999999999E-3</v>
      </c>
      <c r="K16" s="78">
        <v>2.9999999999999997E-4</v>
      </c>
    </row>
    <row r="17" spans="2:11">
      <c r="B17" t="s">
        <v>877</v>
      </c>
      <c r="C17" t="s">
        <v>878</v>
      </c>
      <c r="D17" t="s">
        <v>229</v>
      </c>
      <c r="E17" t="s">
        <v>337</v>
      </c>
      <c r="F17" s="78">
        <v>0</v>
      </c>
      <c r="G17" t="s">
        <v>110</v>
      </c>
      <c r="H17" s="78">
        <v>0</v>
      </c>
      <c r="I17" s="77">
        <v>1675.1850642899999</v>
      </c>
      <c r="J17" s="78">
        <v>6.2700000000000006E-2</v>
      </c>
      <c r="K17" s="78">
        <v>5.1999999999999998E-3</v>
      </c>
    </row>
    <row r="18" spans="2:11">
      <c r="B18" t="s">
        <v>879</v>
      </c>
      <c r="C18" t="s">
        <v>880</v>
      </c>
      <c r="D18" t="s">
        <v>229</v>
      </c>
      <c r="E18" t="s">
        <v>337</v>
      </c>
      <c r="F18" s="78">
        <v>0</v>
      </c>
      <c r="G18" t="s">
        <v>106</v>
      </c>
      <c r="H18" s="78">
        <v>0</v>
      </c>
      <c r="I18" s="77">
        <v>25047.914486670001</v>
      </c>
      <c r="J18" s="78">
        <v>0.93679999999999997</v>
      </c>
      <c r="K18" s="78">
        <v>7.7299999999999994E-2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v>0</v>
      </c>
    </row>
    <row r="13" spans="2:17">
      <c r="B13" t="s">
        <v>229</v>
      </c>
      <c r="C13" s="77">
        <v>0</v>
      </c>
    </row>
    <row r="14" spans="2:17">
      <c r="B14" s="79" t="s">
        <v>234</v>
      </c>
      <c r="C14" s="81">
        <v>0</v>
      </c>
    </row>
    <row r="15" spans="2:17">
      <c r="B15" t="s">
        <v>229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266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229</v>
      </c>
      <c r="C14" t="s">
        <v>229</v>
      </c>
      <c r="D14" t="s">
        <v>229</v>
      </c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239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229</v>
      </c>
      <c r="C16" t="s">
        <v>229</v>
      </c>
      <c r="D16" t="s">
        <v>229</v>
      </c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229</v>
      </c>
      <c r="C18" t="s">
        <v>229</v>
      </c>
      <c r="D18" t="s">
        <v>229</v>
      </c>
      <c r="E18" t="s">
        <v>229</v>
      </c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347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229</v>
      </c>
      <c r="C20" t="s">
        <v>229</v>
      </c>
      <c r="D20" t="s">
        <v>229</v>
      </c>
      <c r="E20" t="s">
        <v>229</v>
      </c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229</v>
      </c>
      <c r="C23" t="s">
        <v>229</v>
      </c>
      <c r="D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229</v>
      </c>
      <c r="C25" t="s">
        <v>229</v>
      </c>
      <c r="D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236</v>
      </c>
      <c r="D26" s="16"/>
    </row>
    <row r="27" spans="2:16">
      <c r="B27" t="s">
        <v>262</v>
      </c>
      <c r="D27" s="16"/>
    </row>
    <row r="28" spans="2:16">
      <c r="B28" t="s">
        <v>264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797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229</v>
      </c>
      <c r="C14" t="s">
        <v>229</v>
      </c>
      <c r="D14" t="s">
        <v>229</v>
      </c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798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229</v>
      </c>
      <c r="C16" t="s">
        <v>229</v>
      </c>
      <c r="D16" t="s">
        <v>229</v>
      </c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229</v>
      </c>
      <c r="C18" t="s">
        <v>229</v>
      </c>
      <c r="D18" t="s">
        <v>229</v>
      </c>
      <c r="E18" t="s">
        <v>229</v>
      </c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347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229</v>
      </c>
      <c r="C20" t="s">
        <v>229</v>
      </c>
      <c r="D20" t="s">
        <v>229</v>
      </c>
      <c r="E20" t="s">
        <v>229</v>
      </c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229</v>
      </c>
      <c r="C23" t="s">
        <v>229</v>
      </c>
      <c r="D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229</v>
      </c>
      <c r="C25" t="s">
        <v>229</v>
      </c>
      <c r="D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236</v>
      </c>
      <c r="D26" s="16"/>
    </row>
    <row r="27" spans="2:16">
      <c r="B27" t="s">
        <v>262</v>
      </c>
      <c r="D27" s="16"/>
    </row>
    <row r="28" spans="2:16">
      <c r="B28" t="s">
        <v>264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797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229</v>
      </c>
      <c r="C14" t="s">
        <v>229</v>
      </c>
      <c r="D14" t="s">
        <v>229</v>
      </c>
      <c r="E14" t="s">
        <v>229</v>
      </c>
      <c r="F14" s="15"/>
      <c r="G14" s="15"/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798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229</v>
      </c>
      <c r="C16" t="s">
        <v>229</v>
      </c>
      <c r="D16" t="s">
        <v>229</v>
      </c>
      <c r="E16" t="s">
        <v>229</v>
      </c>
      <c r="F16" s="15"/>
      <c r="G16" s="15"/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267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229</v>
      </c>
      <c r="C18" t="s">
        <v>229</v>
      </c>
      <c r="D18" t="s">
        <v>229</v>
      </c>
      <c r="E18" t="s">
        <v>229</v>
      </c>
      <c r="F18" s="15"/>
      <c r="G18" s="15"/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347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229</v>
      </c>
      <c r="C20" t="s">
        <v>229</v>
      </c>
      <c r="D20" t="s">
        <v>229</v>
      </c>
      <c r="E20" t="s">
        <v>229</v>
      </c>
      <c r="F20" s="15"/>
      <c r="G20" s="15"/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268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229</v>
      </c>
      <c r="C23" t="s">
        <v>229</v>
      </c>
      <c r="D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269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229</v>
      </c>
      <c r="C25" t="s">
        <v>229</v>
      </c>
      <c r="D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236</v>
      </c>
      <c r="D26" s="16"/>
    </row>
    <row r="27" spans="2:23">
      <c r="B27" t="s">
        <v>262</v>
      </c>
      <c r="D27" s="16"/>
    </row>
    <row r="28" spans="2:23">
      <c r="B28" t="s">
        <v>263</v>
      </c>
      <c r="D28" s="16"/>
    </row>
    <row r="29" spans="2:23">
      <c r="B29" t="s">
        <v>264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C921851-531D-47FF-AA88-7C5649BFEF22}"/>
</file>

<file path=customXml/itemProps2.xml><?xml version="1.0" encoding="utf-8"?>
<ds:datastoreItem xmlns:ds="http://schemas.openxmlformats.org/officeDocument/2006/customXml" ds:itemID="{CB95455E-1702-4769-A10C-0220FFF71930}"/>
</file>

<file path=customXml/itemProps3.xml><?xml version="1.0" encoding="utf-8"?>
<ds:datastoreItem xmlns:ds="http://schemas.openxmlformats.org/officeDocument/2006/customXml" ds:itemID="{D11601C6-2C43-4DA9-AEB1-7A49B99367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2023-01-23T09:05:29Z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