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I11" i="6" l="1"/>
  <c r="I12" i="6"/>
  <c r="I63" i="6"/>
  <c r="O11" i="5"/>
  <c r="O12" i="5"/>
  <c r="O17" i="5"/>
  <c r="U31" i="5"/>
  <c r="T31" i="5"/>
  <c r="P31" i="5"/>
  <c r="R31" i="5"/>
  <c r="O109" i="6"/>
  <c r="O108" i="6"/>
  <c r="N109" i="6"/>
  <c r="N108" i="6"/>
  <c r="J108" i="6"/>
  <c r="J109" i="6"/>
  <c r="L108" i="6"/>
  <c r="L109" i="6"/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<sst xmlns="http://schemas.openxmlformats.org/spreadsheetml/2006/main" count="3808" uniqueCount="952">
  <si>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</si>
  <si>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</si>
  <si>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</si>
  <si>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</si>
  <si>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</si>
  <si>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</si>
  <si>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</si>
  <si>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</si>
  <si>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</si>
  <si>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</si>
  <si>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</si>
  <si>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</si>
  <si>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</si>
  <si>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</si>
  <si>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</si>
  <si>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</si>
  <si>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</si>
  <si>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</si>
  <si>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</si>
  <si>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</si>
  <si>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</si>
  <si>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</si>
  <si>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</si>
  <si>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</si>
  <si>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</si>
  <si>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</si>
  <si>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</si>
  <si>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</si>
  <si>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</si>
  <si>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</si>
  <si>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</si>
  <si>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</si>
  <si>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</si>
  <si>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</si>
  <si>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</si>
  <si>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</si>
  <si>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</si>
  <si>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</si>
  <si>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</si>
  <si>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</si>
  <si>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</si>
  <si>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</si>
  <si>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</si>
  <si>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</si>
  <si>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</si>
  <si>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</si>
  <si>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</si>
  <si>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</si>
  <si>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</si>
  <si>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</si>
  <si>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</si>
  <si>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</si>
  <si>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</si>
  <si>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</si>
  <si>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</si>
  <si>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</si>
  <si>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</si>
  <si>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</si>
  <si>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</si>
  <si>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</si>
  <si>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</si>
  <si>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</si>
  <si>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</si>
  <si>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</si>
  <si>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</si>
  <si>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</si>
  <si>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</si>
  <si>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</si>
  <si>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</si>
  <si>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</si>
  <si>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</si>
  <si>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</si>
  <si>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</si>
  <si>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</si>
  <si>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</si>
  <si>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</si>
  <si>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</si>
  <si>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</si>
  <si>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</si>
  <si>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</si>
  <si>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</si>
  <si>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</si>
  <si>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</si>
  <si>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</si>
  <si>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</si>
  <si>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</si>
  <si>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</si>
  <si>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</si>
  <si>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</si>
  <si>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</si>
  <si>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</si>
  <si>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</si>
  <si>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</si>
  <si>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</si>
  <si>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</si>
  <si>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</si>
  <si>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</si>
  <si>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</si>
  <si>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</si>
  <si>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</si>
  <si>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</si>
  <si>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</si>
  <si>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</si>
  <si>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</si>
  <si>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</si>
  <si>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</si>
  <si>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</si>
  <si>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</si>
  <si>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</si>
  <si>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</si>
  <si>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</si>
  <si>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</si>
  <si>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</si>
  <si>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</si>
  <si>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</si>
  <si>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</si>
  <si>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</si>
  <si>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</si>
  <si>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</si>
  <si>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</si>
  <si>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</si>
  <si>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</si>
  <si>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</si>
  <si>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</si>
  <si>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</si>
  <si>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</si>
  <si>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</si>
  <si>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</si>
  <si>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</si>
  <si>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</si>
  <si>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</si>
  <si>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</si>
  <si>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</si>
  <si>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</si>
  <si>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</si>
  <si>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</si>
  <si>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</si>
  <si>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</si>
  <si>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</si>
  <si>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</si>
  <si>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</si>
  <si>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</si>
  <si>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</si>
  <si>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</si>
  <si>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</si>
  <si>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</si>
  <si>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</si>
  <si>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</si>
  <si>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</si>
  <si>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</si>
  <si>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</si>
  <si>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</si>
  <si>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</si>
  <si>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</si>
  <si>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</si>
  <si>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</si>
  <si>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</si>
  <si>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</si>
  <si>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</si>
  <si>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</si>
  <si>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</si>
  <si>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</si>
  <si>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</si>
  <si>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</si>
  <si>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</si>
  <si>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</si>
  <si>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</si>
  <si>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</si>
  <si>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</si>
  <si>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</si>
  <si>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</si>
  <si>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</si>
  <si>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</si>
  <si>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</si>
  <si>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</si>
  <si>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</si>
  <si>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</si>
  <si>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</si>
  <si>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</si>
  <si>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</si>
  <si>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</si>
  <si>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</si>
  <si>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</si>
  <si>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</si>
  <si>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</si>
  <si>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</si>
  <si>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</si>
  <si>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</si>
  <si>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</si>
  <si>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</si>
  <si>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</si>
  <si>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</si>
  <si>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</si>
  <si>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</si>
  <si>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</si>
  <si>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</si>
  <si>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</si>
  <si>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</si>
  <si>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מור מניות</t>
  </si>
  <si>
    <t>בהתאם לשיטה שיושמה בדוח הכספי *</t>
  </si>
  <si>
    <t>פרנק שווצרי</t>
  </si>
  <si>
    <t>כתר דני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</si>
  <si>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</si>
  <si>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</si>
  <si>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</si>
  <si>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</si>
  <si>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</si>
  <si>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</si>
  <si>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</si>
  <si>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</si>
  <si>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</si>
  <si>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</si>
  <si>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</si>
  <si>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</si>
  <si>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אירו-100(לקבל)- בנק מזרחי</t>
  </si>
  <si>
    <t>דולר -20001- בנק מזרחי</t>
  </si>
  <si>
    <t>20001- 20- בנק מזרחי</t>
  </si>
  <si>
    <t>דולר -20001(לקבל)-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</si>
  <si>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</si>
  <si>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</si>
  <si>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</si>
  <si>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</si>
  <si>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</si>
  <si>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</si>
  <si>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</si>
  <si>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</si>
  <si>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</si>
  <si>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</si>
  <si>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לי"ש - 70002(לקבל)-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</si>
  <si>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</si>
  <si>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</si>
  <si>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</si>
  <si>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</si>
  <si>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</si>
  <si>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</si>
  <si>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</si>
  <si>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</si>
  <si>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</si>
  <si>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</si>
  <si>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</si>
  <si>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</si>
  <si>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</si>
  <si>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</si>
  <si>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</si>
  <si>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 913- בנק ישראל- מק"מ</t>
  </si>
  <si>
    <t>8230914</t>
  </si>
  <si>
    <t>RF</t>
  </si>
  <si>
    <t>12/09/22</t>
  </si>
  <si>
    <t>סה"כ שחר</t>
  </si>
  <si>
    <t>ממשל שקלי 1024- האוצר - ממשלתית שקלית</t>
  </si>
  <si>
    <t>1175777</t>
  </si>
  <si>
    <t>16/01/22</t>
  </si>
  <si>
    <t>ממשל שקלית 1123- האוצר - ממשלתית שקלית</t>
  </si>
  <si>
    <t>1155068</t>
  </si>
  <si>
    <t>19/09/21</t>
  </si>
  <si>
    <t>סה"כ גילון</t>
  </si>
  <si>
    <t>ממשל משתנה 0526- האוצר - ממשלתית משתנה</t>
  </si>
  <si>
    <t>1141795</t>
  </si>
  <si>
    <t>14/04/22</t>
  </si>
  <si>
    <t>ממשלת משתנה 1130- האוצר - ממשלתית משתנה</t>
  </si>
  <si>
    <t>1166552</t>
  </si>
  <si>
    <t>11/05/22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</si>
  <si>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</si>
  <si>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</si>
  <si>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</si>
  <si>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</si>
  <si>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</si>
  <si>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</si>
  <si>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</si>
  <si>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</si>
  <si>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</si>
  <si>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</si>
  <si>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</si>
  <si>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 אגח 59- מזרחי טפחות הנפ</t>
  </si>
  <si>
    <t>2310449</t>
  </si>
  <si>
    <t>520032046</t>
  </si>
  <si>
    <t>בנקים</t>
  </si>
  <si>
    <t>Aaa.il</t>
  </si>
  <si>
    <t>15/06/21</t>
  </si>
  <si>
    <t>בראק אן.וי אג"ח 2- בראק אן וי</t>
  </si>
  <si>
    <t>1128347</t>
  </si>
  <si>
    <t>34250659</t>
  </si>
  <si>
    <t>נדלן מניב בחו"ל</t>
  </si>
  <si>
    <t>ilBBB+</t>
  </si>
  <si>
    <t>10/03/22</t>
  </si>
  <si>
    <t>חג'ג' אג9- חג'ג' נדלן</t>
  </si>
  <si>
    <t>8230252</t>
  </si>
  <si>
    <t>520033309</t>
  </si>
  <si>
    <t>בנייה</t>
  </si>
  <si>
    <t>19/10/21</t>
  </si>
  <si>
    <t>דיסקונט מנפיקים אג"ח יג</t>
  </si>
  <si>
    <t>7480155</t>
  </si>
  <si>
    <t>520029935</t>
  </si>
  <si>
    <t>07/09/20</t>
  </si>
  <si>
    <t>לאומי   אגח 178- לאומי</t>
  </si>
  <si>
    <t>6040323</t>
  </si>
  <si>
    <t>520018078</t>
  </si>
  <si>
    <t>22/12/21</t>
  </si>
  <si>
    <t>מז טפ הנפ אגח 60- מזרחי טפחות הנפ</t>
  </si>
  <si>
    <t>2310456</t>
  </si>
  <si>
    <t>12/12/21</t>
  </si>
  <si>
    <t>מזרחי  טפ הנפק   40</t>
  </si>
  <si>
    <t>2310167</t>
  </si>
  <si>
    <t>30/12/21</t>
  </si>
  <si>
    <t>חשמל     אגח 26- חשמל</t>
  </si>
  <si>
    <t>6000202</t>
  </si>
  <si>
    <t>520000472</t>
  </si>
  <si>
    <t>אנרגיה</t>
  </si>
  <si>
    <t>Aa1.il</t>
  </si>
  <si>
    <t>22/04/21</t>
  </si>
  <si>
    <t>פועלים הנפקות הת 16- פועלים הנפקות</t>
  </si>
  <si>
    <t>1940550</t>
  </si>
  <si>
    <t>520032640</t>
  </si>
  <si>
    <t>ilAA+</t>
  </si>
  <si>
    <t>תעשיה אוירית אג"ח 4</t>
  </si>
  <si>
    <t>1133131</t>
  </si>
  <si>
    <t>520027194</t>
  </si>
  <si>
    <t>ביטחוניות</t>
  </si>
  <si>
    <t>23/01/20</t>
  </si>
  <si>
    <t>אלביט מע' אגח ב- אלביט מערכות</t>
  </si>
  <si>
    <t>1178235</t>
  </si>
  <si>
    <t>520043027</t>
  </si>
  <si>
    <t>ilAA</t>
  </si>
  <si>
    <t>וילאר אגח 7- וילאר</t>
  </si>
  <si>
    <t>4160149</t>
  </si>
  <si>
    <t>520038910</t>
  </si>
  <si>
    <t>נדלן מניב בישראל</t>
  </si>
  <si>
    <t>10/12/20</t>
  </si>
  <si>
    <t>כיל       אגח ה</t>
  </si>
  <si>
    <t>2810299</t>
  </si>
  <si>
    <t>520027830</t>
  </si>
  <si>
    <t>כימיה, גומי ופלסטיק</t>
  </si>
  <si>
    <t>אנרג'יקס אג ב</t>
  </si>
  <si>
    <t>1168483</t>
  </si>
  <si>
    <t>513901371</t>
  </si>
  <si>
    <t>אנרגיה מתחדשת</t>
  </si>
  <si>
    <t>ilA</t>
  </si>
  <si>
    <t>פתאל החזק  אג 1</t>
  </si>
  <si>
    <t>1169721</t>
  </si>
  <si>
    <t>512607888</t>
  </si>
  <si>
    <t>מלונאות ותיירות</t>
  </si>
  <si>
    <t>A3.il</t>
  </si>
  <si>
    <t>12/11/20</t>
  </si>
  <si>
    <t>דיסק השק  אגח י- דיסקונט השקעות</t>
  </si>
  <si>
    <t>6390348</t>
  </si>
  <si>
    <t>520023896</t>
  </si>
  <si>
    <t>השקעה ואחזקות</t>
  </si>
  <si>
    <t>ilBBB</t>
  </si>
  <si>
    <t>30/09/20</t>
  </si>
  <si>
    <t>עמרם אברהם אגח א- עמרם</t>
  </si>
  <si>
    <t>513201582</t>
  </si>
  <si>
    <t>לא מדורג</t>
  </si>
  <si>
    <t>19/09/22</t>
  </si>
  <si>
    <t>חברה לישראל אג"ח 11</t>
  </si>
  <si>
    <t>5760244</t>
  </si>
  <si>
    <t>520028010</t>
  </si>
  <si>
    <t>07/05/20</t>
  </si>
  <si>
    <t>סה"כ אחר</t>
  </si>
  <si>
    <t>TEVA 4.375 09/05/2030- טבע</t>
  </si>
  <si>
    <t>XS2406607171</t>
  </si>
  <si>
    <t>בלומברג</t>
  </si>
  <si>
    <t>520013954</t>
  </si>
  <si>
    <t>Pharma &amp; Biotechnology</t>
  </si>
  <si>
    <t>BB-</t>
  </si>
  <si>
    <t>S&amp;P</t>
  </si>
  <si>
    <t>02/11/21</t>
  </si>
  <si>
    <t>סה"כ תל אביב 35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</si>
  <si>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</si>
  <si>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</si>
  <si>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</si>
  <si>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</si>
  <si>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</si>
  <si>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</si>
  <si>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</si>
  <si>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</si>
  <si>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</si>
  <si>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</si>
  <si>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</si>
  <si>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</si>
  <si>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</si>
  <si>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</si>
  <si>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</si>
  <si>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</si>
  <si>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</si>
  <si>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</si>
  <si>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</si>
  <si>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</si>
  <si>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</si>
  <si>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</si>
  <si>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</si>
  <si>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</si>
  <si>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</si>
  <si>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</si>
  <si>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</si>
  <si>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</si>
  <si>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</si>
  <si>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</si>
  <si>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</si>
  <si>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קנון- קנון הולדינגס</t>
  </si>
  <si>
    <t>1134139</t>
  </si>
  <si>
    <t>201406588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</si>
  <si>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</si>
  <si>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</si>
  <si>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</si>
  <si>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</si>
  <si>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</si>
  <si>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</si>
  <si>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</si>
  <si>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</si>
  <si>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</si>
  <si>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אלוני חץ- אלוני חץ</t>
  </si>
  <si>
    <t>390013</t>
  </si>
  <si>
    <t>520038506</t>
  </si>
  <si>
    <t>אמות- אמות</t>
  </si>
  <si>
    <t>1097278</t>
  </si>
  <si>
    <t>520026683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</si>
  <si>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</si>
  <si>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</si>
  <si>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</si>
  <si>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</si>
  <si>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</si>
  <si>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</si>
  <si>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</si>
  <si>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</si>
  <si>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</si>
  <si>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בזק- בזק</t>
  </si>
  <si>
    <t>230011</t>
  </si>
  <si>
    <t>520031931</t>
  </si>
  <si>
    <t>סה"כ תל אביב 90</t>
  </si>
  <si>
    <t>ג'נריישן קפיטל- ג'נריישן קפיטל</t>
  </si>
  <si>
    <t>1156926</t>
  </si>
  <si>
    <t>515846558</t>
  </si>
  <si>
    <t>אנלייט אנרגיה- אנלייט אנרגיה</t>
  </si>
  <si>
    <t>720011</t>
  </si>
  <si>
    <t>520041146</t>
  </si>
  <si>
    <t>נופר אנרג'י- נופר אנרג'י</t>
  </si>
  <si>
    <t>1170877</t>
  </si>
  <si>
    <t>514599943</t>
  </si>
  <si>
    <t>מימון ישיר- מימון ישיר קב</t>
  </si>
  <si>
    <t>1168186</t>
  </si>
  <si>
    <t>513893123</t>
  </si>
  <si>
    <t>אשראי חוץ בנקאי</t>
  </si>
  <si>
    <t>כלל ביטוח- כלל עסקי ביטוח</t>
  </si>
  <si>
    <t>224014</t>
  </si>
  <si>
    <t>520036120</t>
  </si>
  <si>
    <t>חג'ג' נדל"ן- חג'ג' נדלן</t>
  </si>
  <si>
    <t>823013</t>
  </si>
  <si>
    <t>ישראל קנדה- ישראל קנדה</t>
  </si>
  <si>
    <t>434019</t>
  </si>
  <si>
    <t>520039298</t>
  </si>
  <si>
    <t>פולירם- פולירם</t>
  </si>
  <si>
    <t>1170216</t>
  </si>
  <si>
    <t>515251593</t>
  </si>
  <si>
    <t>קמטק- קמטק</t>
  </si>
  <si>
    <t>1095264</t>
  </si>
  <si>
    <t>511235434</t>
  </si>
  <si>
    <t>נטו מלינדה 1- נטו מלינדה</t>
  </si>
  <si>
    <t>1105097</t>
  </si>
  <si>
    <t>511725459</t>
  </si>
  <si>
    <t>מסחר</t>
  </si>
  <si>
    <t>סקופ- סקופ</t>
  </si>
  <si>
    <t>288019</t>
  </si>
  <si>
    <t>520037425</t>
  </si>
  <si>
    <t>תדיראן הולדינגס- תדיראן גרופ</t>
  </si>
  <si>
    <t>258012</t>
  </si>
  <si>
    <t>520036732</t>
  </si>
  <si>
    <t>אינרום- אינרום בנייה</t>
  </si>
  <si>
    <t>1132356</t>
  </si>
  <si>
    <t>515001659</t>
  </si>
  <si>
    <t>מתכת ומוצרי בניה</t>
  </si>
  <si>
    <t>ארגו פרופרטיז- ארגו פרופרטיז</t>
  </si>
  <si>
    <t>1175371</t>
  </si>
  <si>
    <t>70252750</t>
  </si>
  <si>
    <t>ריט 1- 1 ריט</t>
  </si>
  <si>
    <t>1098920</t>
  </si>
  <si>
    <t>513821488</t>
  </si>
  <si>
    <t>אייאיאס תעש- אייאיאס</t>
  </si>
  <si>
    <t>431015</t>
  </si>
  <si>
    <t>520039132</t>
  </si>
  <si>
    <t>נייר חדרה- אינפיניה</t>
  </si>
  <si>
    <t>632018</t>
  </si>
  <si>
    <t>520018383</t>
  </si>
  <si>
    <t>עץ, נייר ודפוס</t>
  </si>
  <si>
    <t>ורידיס- ורידיס</t>
  </si>
  <si>
    <t>1176387</t>
  </si>
  <si>
    <t>515935807</t>
  </si>
  <si>
    <t>אלקטרה צריכה- אלקטרה צריכה</t>
  </si>
  <si>
    <t>5010129</t>
  </si>
  <si>
    <t>520039967</t>
  </si>
  <si>
    <t>רשתות שיווק</t>
  </si>
  <si>
    <t>יוחננוף- יוחננוף</t>
  </si>
  <si>
    <t>1161264</t>
  </si>
  <si>
    <t>511344186</t>
  </si>
  <si>
    <t>פוקס- פוקס</t>
  </si>
  <si>
    <t>1087022</t>
  </si>
  <si>
    <t>512157603</t>
  </si>
  <si>
    <t>ריטיילורס- ריטיילורס</t>
  </si>
  <si>
    <t>1175488</t>
  </si>
  <si>
    <t>514211457</t>
  </si>
  <si>
    <t>וואן תוכנה- וואן טכנולוגיות</t>
  </si>
  <si>
    <t>161018</t>
  </si>
  <si>
    <t>520034695</t>
  </si>
  <si>
    <t>שרותי מידע</t>
  </si>
  <si>
    <t>דנאל כא- דנאל</t>
  </si>
  <si>
    <t>314013</t>
  </si>
  <si>
    <t>520037565</t>
  </si>
  <si>
    <t>שרותים</t>
  </si>
  <si>
    <t>אלטשולר פיננסים- אלטשולר שחם פנ</t>
  </si>
  <si>
    <t>1184936</t>
  </si>
  <si>
    <t>516508603</t>
  </si>
  <si>
    <t>שרותים פיננסים</t>
  </si>
  <si>
    <t>סלקום- 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</si>
  <si>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</si>
  <si>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</si>
  <si>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</si>
  <si>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</si>
  <si>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</si>
  <si>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</si>
  <si>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</si>
  <si>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</si>
  <si>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</si>
  <si>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</si>
  <si>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ארד- ארד</t>
  </si>
  <si>
    <t>1091651</t>
  </si>
  <si>
    <t>510007800</t>
  </si>
  <si>
    <t>בליץ- בליץ</t>
  </si>
  <si>
    <t>424010</t>
  </si>
  <si>
    <t>520038779</t>
  </si>
  <si>
    <t>נור- נור אינק</t>
  </si>
  <si>
    <t>1175728</t>
  </si>
  <si>
    <t>515926475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</si>
  <si>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</si>
  <si>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</si>
  <si>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</si>
  <si>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</si>
  <si>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</si>
  <si>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</si>
  <si>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מכלול מימון- מכלול מימון</t>
  </si>
  <si>
    <t>1179753</t>
  </si>
  <si>
    <t>515763845</t>
  </si>
  <si>
    <t>מלרן- מלרן פרוייקטים</t>
  </si>
  <si>
    <t>1170950</t>
  </si>
  <si>
    <t>514097591</t>
  </si>
  <si>
    <t>אימאג'סט- 'אימאג'סט אינט</t>
  </si>
  <si>
    <t>1183813</t>
  </si>
  <si>
    <t>512737560</t>
  </si>
  <si>
    <t>חג'ג' אירופה- חג'ג' אירופה</t>
  </si>
  <si>
    <t>1143635</t>
  </si>
  <si>
    <t>515682292</t>
  </si>
  <si>
    <t>לוזון קבוצה- לוזון קבוצה</t>
  </si>
  <si>
    <t>473017</t>
  </si>
  <si>
    <t>520039660</t>
  </si>
  <si>
    <t>איי ספאק 1- איי ספאק</t>
  </si>
  <si>
    <t>1179589</t>
  </si>
  <si>
    <t>516247772</t>
  </si>
  <si>
    <t>אלומה תשתיות- אלומה</t>
  </si>
  <si>
    <t>1181643</t>
  </si>
  <si>
    <t>516214871</t>
  </si>
  <si>
    <t>ביג-טק 50- ביג-טק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</si>
  <si>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</si>
  <si>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</si>
  <si>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</si>
  <si>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</si>
  <si>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</si>
  <si>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</si>
  <si>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מנרה יהש- מנרה ונצ'רס</t>
  </si>
  <si>
    <t>1178474</t>
  </si>
  <si>
    <t>540304045</t>
  </si>
  <si>
    <t>אלמדה יהש- אלמדה ונצ'רס</t>
  </si>
  <si>
    <t>1168962</t>
  </si>
  <si>
    <t>540296795</t>
  </si>
  <si>
    <t>השקעות במדעי החיים</t>
  </si>
  <si>
    <t>סנו- סנו</t>
  </si>
  <si>
    <t>813014</t>
  </si>
  <si>
    <t>520032988</t>
  </si>
  <si>
    <t>אפיטומי מדיקל- אפיטומי</t>
  </si>
  <si>
    <t>1182591</t>
  </si>
  <si>
    <t>513721803</t>
  </si>
  <si>
    <t>מכשור רפואי</t>
  </si>
  <si>
    <t>אריקה כרמל- אריקה בי-קיור</t>
  </si>
  <si>
    <t>1178912</t>
  </si>
  <si>
    <t>514034123</t>
  </si>
  <si>
    <t>יומן אקסטנשנס- יומן אקסטנשנס</t>
  </si>
  <si>
    <t>1170000</t>
  </si>
  <si>
    <t>514707736</t>
  </si>
  <si>
    <t>בכורי שדה- 'בכורי שדה אחז</t>
  </si>
  <si>
    <t>1172618</t>
  </si>
  <si>
    <t>512402538</t>
  </si>
  <si>
    <t>גלוברנדס- גלוברנדס גרופ</t>
  </si>
  <si>
    <t>1147487</t>
  </si>
  <si>
    <t>515809499</t>
  </si>
  <si>
    <t>פרימוטק- פרימוטק</t>
  </si>
  <si>
    <t>1175496</t>
  </si>
  <si>
    <t>516292992</t>
  </si>
  <si>
    <t>בית שמש- בית שמש</t>
  </si>
  <si>
    <t>1081561</t>
  </si>
  <si>
    <t>520043480</t>
  </si>
  <si>
    <t>חמת- חמת</t>
  </si>
  <si>
    <t>384016</t>
  </si>
  <si>
    <t>520038530</t>
  </si>
  <si>
    <t>בית בכפר- בית בכפר</t>
  </si>
  <si>
    <t>1183656</t>
  </si>
  <si>
    <t>511605719</t>
  </si>
  <si>
    <t>מגוריט- מגוריט</t>
  </si>
  <si>
    <t>1139195</t>
  </si>
  <si>
    <t>515434074</t>
  </si>
  <si>
    <t>רני צים- רני צים</t>
  </si>
  <si>
    <t>1143619</t>
  </si>
  <si>
    <t>514353671</t>
  </si>
  <si>
    <t>טופ גאם- טופ גאם</t>
  </si>
  <si>
    <t>1179142</t>
  </si>
  <si>
    <t>513561399</t>
  </si>
  <si>
    <t>פודטק</t>
  </si>
  <si>
    <t>סבוריט- סבוריט</t>
  </si>
  <si>
    <t>1169978</t>
  </si>
  <si>
    <t>515933950</t>
  </si>
  <si>
    <t>אוגווינד- אוגווינד</t>
  </si>
  <si>
    <t>1105907</t>
  </si>
  <si>
    <t>513961334</t>
  </si>
  <si>
    <t>אפולו פאוור- אפולו פאוור</t>
  </si>
  <si>
    <t>1082114</t>
  </si>
  <si>
    <t>520043928</t>
  </si>
  <si>
    <t>ג'נסל- ג'נסל</t>
  </si>
  <si>
    <t>1169689</t>
  </si>
  <si>
    <t>514579887</t>
  </si>
  <si>
    <t>זוז פאוור- זוז פאוור</t>
  </si>
  <si>
    <t>1174184</t>
  </si>
  <si>
    <t>514881564</t>
  </si>
  <si>
    <t>הייקון מערכות- הייקון מערכות</t>
  </si>
  <si>
    <t>1169945</t>
  </si>
  <si>
    <t>514347160</t>
  </si>
  <si>
    <t>רובוטיקה ותלת מימד</t>
  </si>
  <si>
    <t>מאסיבית- מאסיבית</t>
  </si>
  <si>
    <t>1172972</t>
  </si>
  <si>
    <t>514919810</t>
  </si>
  <si>
    <t>טיב טעם- טיב טעם</t>
  </si>
  <si>
    <t>103010</t>
  </si>
  <si>
    <t>520041187</t>
  </si>
  <si>
    <t>טרמינל איקס- טרמינל איקס</t>
  </si>
  <si>
    <t>1178714</t>
  </si>
  <si>
    <t>515722536</t>
  </si>
  <si>
    <t>אייס קמעונאות- מולטי ריטייל</t>
  </si>
  <si>
    <t>1171669</t>
  </si>
  <si>
    <t>515546224</t>
  </si>
  <si>
    <t>איאלדי (ALD) - האב- האב אבטחת מידע</t>
  </si>
  <si>
    <t>1084003</t>
  </si>
  <si>
    <t>511029373</t>
  </si>
  <si>
    <t>אוריין- אוריין</t>
  </si>
  <si>
    <t>1103506</t>
  </si>
  <si>
    <t>511068256</t>
  </si>
  <si>
    <t>אי.טי.ג'י.איי- אי.טי.ג'י.איי</t>
  </si>
  <si>
    <t>1176114</t>
  </si>
  <si>
    <t>513764399</t>
  </si>
  <si>
    <t>הולמס פלייס- הולמס פלייס</t>
  </si>
  <si>
    <t>1142587</t>
  </si>
  <si>
    <t>512466723</t>
  </si>
  <si>
    <t>515158665</t>
  </si>
  <si>
    <t>שגריר- שגריר רכב</t>
  </si>
  <si>
    <t>מגדלור- מגדלור</t>
  </si>
  <si>
    <t>1182567</t>
  </si>
  <si>
    <t>515514263</t>
  </si>
  <si>
    <t>גרופ 107- 107 גרופ</t>
  </si>
  <si>
    <t>1180181</t>
  </si>
  <si>
    <t>516199445</t>
  </si>
  <si>
    <t>אידומו- אידומו</t>
  </si>
  <si>
    <t>1176346</t>
  </si>
  <si>
    <t>513973727</t>
  </si>
  <si>
    <t>איידנטי- 'איידנטי הלת</t>
  </si>
  <si>
    <t>1177450</t>
  </si>
  <si>
    <t>515679405</t>
  </si>
  <si>
    <t>טופ מערכות- טופ מערכות</t>
  </si>
  <si>
    <t>1083377</t>
  </si>
  <si>
    <t>520044231</t>
  </si>
  <si>
    <t>טראקנט- טראקנט</t>
  </si>
  <si>
    <t>1174093</t>
  </si>
  <si>
    <t>515446474</t>
  </si>
  <si>
    <t>יוזרוואי- יוזרוואי</t>
  </si>
  <si>
    <t>1183748</t>
  </si>
  <si>
    <t>516218989</t>
  </si>
  <si>
    <t>פוםוום- פוםוום</t>
  </si>
  <si>
    <t>1173434</t>
  </si>
  <si>
    <t>515236735</t>
  </si>
  <si>
    <t>פיימנט- פיימנט</t>
  </si>
  <si>
    <t>1180876</t>
  </si>
  <si>
    <t>515166544</t>
  </si>
  <si>
    <t>קוויקליזארד- קוויקליזארד</t>
  </si>
  <si>
    <t>1172840</t>
  </si>
  <si>
    <t>514439785</t>
  </si>
  <si>
    <t>קונטיניואל- קונטיניואל</t>
  </si>
  <si>
    <t>1182260</t>
  </si>
  <si>
    <t>514949973</t>
  </si>
  <si>
    <t>שמיים- שמיים אימפרוב</t>
  </si>
  <si>
    <t>1176239</t>
  </si>
  <si>
    <t>515181014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</si>
  <si>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</si>
  <si>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</si>
  <si>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</si>
  <si>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</si>
  <si>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</si>
  <si>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</si>
  <si>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G WILLI FOOD INTERNATIONAL</t>
  </si>
  <si>
    <t>IL0010828585</t>
  </si>
  <si>
    <t>520043209</t>
  </si>
  <si>
    <t>Food &amp; Staples Retailing</t>
  </si>
  <si>
    <t>Meat-Teck 3D - ADR- MEATECH</t>
  </si>
  <si>
    <t>US5834351026</t>
  </si>
  <si>
    <t>520041955</t>
  </si>
  <si>
    <t>Food Beverage &amp; Tobacco</t>
  </si>
  <si>
    <t>S H L Telemedicine Ltd</t>
  </si>
  <si>
    <t>IL0010855885</t>
  </si>
  <si>
    <t>5261</t>
  </si>
  <si>
    <t>Health Care Equip &amp; Services</t>
  </si>
  <si>
    <t>TARO PHARMACEUTICAL INDUS</t>
  </si>
  <si>
    <t>IL0010827181</t>
  </si>
  <si>
    <t>NYSE</t>
  </si>
  <si>
    <t>5188</t>
  </si>
  <si>
    <t>Protalix Biotherapeutics Inc</t>
  </si>
  <si>
    <t>US74365A3095</t>
  </si>
  <si>
    <t>1554</t>
  </si>
  <si>
    <t>SCOUTCAM- SCOUTCAM</t>
  </si>
  <si>
    <t>US81063V2043</t>
  </si>
  <si>
    <t>5287</t>
  </si>
  <si>
    <t>Technology Hardware &amp; Equip</t>
  </si>
  <si>
    <t>SOLAREDGE</t>
  </si>
  <si>
    <t>US83417M1045</t>
  </si>
  <si>
    <t>4744</t>
  </si>
  <si>
    <t>GILAT SATELLITE</t>
  </si>
  <si>
    <t>IL0010825102</t>
  </si>
  <si>
    <t>520038936</t>
  </si>
  <si>
    <t>POOL CORP- Pool Corp</t>
  </si>
  <si>
    <t>US73278L1052</t>
  </si>
  <si>
    <t>5272</t>
  </si>
  <si>
    <t>Consumer Durables &amp; Apparel</t>
  </si>
  <si>
    <t>SUNRUN INC</t>
  </si>
  <si>
    <t>US86771W1053</t>
  </si>
  <si>
    <t>Energy</t>
  </si>
  <si>
    <t>NEOEN FP</t>
  </si>
  <si>
    <t>FR0011675362</t>
  </si>
  <si>
    <t>5175</t>
  </si>
  <si>
    <t>ORSTED A/S</t>
  </si>
  <si>
    <t>DK0060094928</t>
  </si>
  <si>
    <t>5232</t>
  </si>
  <si>
    <t>RWE GR</t>
  </si>
  <si>
    <t>DE0007037129</t>
  </si>
  <si>
    <t>5242</t>
  </si>
  <si>
    <t>RWE GY</t>
  </si>
  <si>
    <t>DARIOHEALTH</t>
  </si>
  <si>
    <t>US23725P2092</t>
  </si>
  <si>
    <t>5233</t>
  </si>
  <si>
    <t>GOOG GOOGLE C Class- GOOGLE</t>
  </si>
  <si>
    <t>US02079K1079</t>
  </si>
  <si>
    <t>960</t>
  </si>
  <si>
    <t>Media</t>
  </si>
  <si>
    <t>GLAXOSMITHKLINE PLC-SPON ADR(דיבידנד לקבל)- GLAXOSMITHKLINE PLC</t>
  </si>
  <si>
    <t>US37733W2044</t>
  </si>
  <si>
    <t>5325</t>
  </si>
  <si>
    <t>PFIZER INC-PFE- PFIZER</t>
  </si>
  <si>
    <t>US7170811035</t>
  </si>
  <si>
    <t>1190</t>
  </si>
  <si>
    <t>PARK PLAZA  HOTEL</t>
  </si>
  <si>
    <t>GG00B1Z5FH87</t>
  </si>
  <si>
    <t>LSE</t>
  </si>
  <si>
    <t>5123</t>
  </si>
  <si>
    <t>Real Estate</t>
  </si>
  <si>
    <t>PRIME US REIT</t>
  </si>
  <si>
    <t>SGXC75818630</t>
  </si>
  <si>
    <t>5197</t>
  </si>
  <si>
    <t>SOITEC FP</t>
  </si>
  <si>
    <t>FR0013227113</t>
  </si>
  <si>
    <t>5250</t>
  </si>
  <si>
    <t>Semiconductors &amp; Semicon Equip</t>
  </si>
  <si>
    <t>MSFT -  MICROSOFT- MICROSOFT</t>
  </si>
  <si>
    <t>us5949181045</t>
  </si>
  <si>
    <t>5083</t>
  </si>
  <si>
    <t>Software &amp; Services</t>
  </si>
  <si>
    <t>MOMENTIVE GLOBAL- SURVEY MONKY</t>
  </si>
  <si>
    <t>US60878Y1082</t>
  </si>
  <si>
    <t>5260</t>
  </si>
  <si>
    <t>AAPL - Apple</t>
  </si>
  <si>
    <t>US0378331005</t>
  </si>
  <si>
    <t>930</t>
  </si>
  <si>
    <t>ENEL SPA</t>
  </si>
  <si>
    <t>IT0003128367</t>
  </si>
  <si>
    <t>5039</t>
  </si>
  <si>
    <t>Utilities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</si>
  <si>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</si>
  <si>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</si>
  <si>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</si>
  <si>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</si>
  <si>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</si>
  <si>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</si>
  <si>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</si>
  <si>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</si>
  <si>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</si>
  <si>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S&amp;P 500 (4D) PTF- פסגות קרנות נאמנות</t>
  </si>
  <si>
    <t>5127469</t>
  </si>
  <si>
    <t>513765339</t>
  </si>
  <si>
    <t>מניות</t>
  </si>
  <si>
    <t>סה"כ כתבי אופציות בישראל</t>
  </si>
  <si>
    <t>אייספאק 1  אפ 1_10/12/2023- איי ספאק</t>
  </si>
  <si>
    <t>1179613</t>
  </si>
  <si>
    <t>ביג-טק 50  אופציה 1 09/02/23- ביג-טק 50 מו"פ</t>
  </si>
  <si>
    <t>1172303</t>
  </si>
  <si>
    <t>ביג-טק 50 אופציה 2 01/01/23- ביג-טק 50 מו"פ</t>
  </si>
  <si>
    <t>1180819</t>
  </si>
  <si>
    <t>יוניקורן טכ אפ2 10/9/23- יוניקורן טכנו</t>
  </si>
  <si>
    <t>1168673</t>
  </si>
  <si>
    <t>יוניקורן טכ אפ3 15/11/22- יוניקורן טכנו</t>
  </si>
  <si>
    <t>1181544</t>
  </si>
  <si>
    <t>אלמדה  אופציה 2 10/10/23</t>
  </si>
  <si>
    <t>1168988</t>
  </si>
  <si>
    <t>אלמדה אופציה 4 19/12/22- אלמדה ונצ'רס</t>
  </si>
  <si>
    <t>1180744</t>
  </si>
  <si>
    <t>פולירם אופציה 1 29/11/22- פולירם</t>
  </si>
  <si>
    <t>1170224</t>
  </si>
  <si>
    <t>אמות אופציה 1 22/12/22- אמות</t>
  </si>
  <si>
    <t>1180546</t>
  </si>
  <si>
    <t>בית בכפר אופציה 1 30/01/25- בית בכפר</t>
  </si>
  <si>
    <t>1183664</t>
  </si>
  <si>
    <t>צ'קראטק אפ 3 20.03.25- זוז פאוור</t>
  </si>
  <si>
    <t>1185321</t>
  </si>
  <si>
    <t>אייס קמעונאות אופציה 1 15/01/23- מולטי ריטייל</t>
  </si>
  <si>
    <t>1171677</t>
  </si>
  <si>
    <t>גרופ 107 אופציה 1 01/09/24- 107 גרופ</t>
  </si>
  <si>
    <t>1180199</t>
  </si>
  <si>
    <t>אידומו  אפ 1_ 10/12/2023- אידומו</t>
  </si>
  <si>
    <t>1176353</t>
  </si>
  <si>
    <t>איידנטי  אופציה 1 14/12/22- 'איידנטי הלת</t>
  </si>
  <si>
    <t>1177468</t>
  </si>
  <si>
    <t>איידנטי  אופציה 2 14/06/24- 'איידנטי הלת</t>
  </si>
  <si>
    <t>1177476</t>
  </si>
  <si>
    <t>טראקנט אופציה 1 02/03/25- טראקנט</t>
  </si>
  <si>
    <t>1174101</t>
  </si>
  <si>
    <t>פיימנט אופציה 1 15/10/24- פיימנט</t>
  </si>
  <si>
    <t>1180884</t>
  </si>
  <si>
    <t>קוויקליזארד אופציה 1 22/02/23- קוויקליזארד</t>
  </si>
  <si>
    <t>1172865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</si>
  <si>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</si>
  <si>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</si>
  <si>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</si>
  <si>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</si>
  <si>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</si>
  <si>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</si>
  <si>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</si>
  <si>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</si>
  <si>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</si>
  <si>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</si>
  <si>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DJIA IN - DMZ2 - 16/12/2022</t>
  </si>
  <si>
    <t>BBG013ZHH793</t>
  </si>
  <si>
    <t>Other</t>
  </si>
  <si>
    <t>E- Mini RUSS 2000 - RTYZ2 - 16/12/2022</t>
  </si>
  <si>
    <t>BBG012FFK4Z5</t>
  </si>
  <si>
    <t>FUT VAL USD - רוו"ה מחוזים</t>
  </si>
  <si>
    <t>415349</t>
  </si>
  <si>
    <t>S&amp;P500 EMINI  ESZ2 16/12/22</t>
  </si>
  <si>
    <t>BBG011BQCMC1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</si>
  <si>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</si>
  <si>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</si>
  <si>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</si>
  <si>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</si>
  <si>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</si>
  <si>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</si>
  <si>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</si>
  <si>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</si>
  <si>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</si>
  <si>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</si>
  <si>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</si>
  <si>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</si>
  <si>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</si>
  <si>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</si>
  <si>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</si>
  <si>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</si>
  <si>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  אג5מ</t>
  </si>
  <si>
    <t>1140292</t>
  </si>
  <si>
    <t>520042185</t>
  </si>
  <si>
    <t>04/05/21</t>
  </si>
  <si>
    <t>גמא נעמ 2 - לא סחיר- גמא ניהול</t>
  </si>
  <si>
    <t>1184209</t>
  </si>
  <si>
    <t>512711789</t>
  </si>
  <si>
    <t>Aa3.il</t>
  </si>
  <si>
    <t>07/03/22</t>
  </si>
  <si>
    <t>נאוי נעמ 5-ל- נאוי</t>
  </si>
  <si>
    <t>2080281</t>
  </si>
  <si>
    <t>520036070</t>
  </si>
  <si>
    <t>ilA+</t>
  </si>
  <si>
    <t>18/01/22</t>
  </si>
  <si>
    <t>מנרב-נעמ פרטי 1/6/23- מנרב</t>
  </si>
  <si>
    <t>96050</t>
  </si>
  <si>
    <t>520034505</t>
  </si>
  <si>
    <t>02/06/22</t>
  </si>
  <si>
    <t>נאוי נעמ פרטי-26/04/23- נאוי</t>
  </si>
  <si>
    <t>96048</t>
  </si>
  <si>
    <t>27/04/22</t>
  </si>
  <si>
    <t>גרופ 11- 11 גרופ</t>
  </si>
  <si>
    <t>1181106</t>
  </si>
  <si>
    <t>1992</t>
  </si>
  <si>
    <t>וויו גרופ TASE UP- גרופ(VEEV) וויו</t>
  </si>
  <si>
    <t>1171107</t>
  </si>
  <si>
    <t>1837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</si>
  <si>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</si>
  <si>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</si>
  <si>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</si>
  <si>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</si>
  <si>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</si>
  <si>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</si>
  <si>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</si>
  <si>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</si>
  <si>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</si>
  <si>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Meat-Teck-אופציה לא סחירה 18/05/2023- MEATECH</t>
  </si>
  <si>
    <t>320486391</t>
  </si>
  <si>
    <t>04/08/21</t>
  </si>
  <si>
    <t>18/03/20</t>
  </si>
  <si>
    <t>בליץ אופציה לא סחירה 01/06/24- בליץ</t>
  </si>
  <si>
    <t>42401011</t>
  </si>
  <si>
    <t>08/06/21</t>
  </si>
  <si>
    <t>פנאקסיה ישראל אופציה לא סחירה 09/03/2022- פנאקסיה ישראל</t>
  </si>
  <si>
    <t>11043631</t>
  </si>
  <si>
    <t>קנאביס</t>
  </si>
  <si>
    <t>11/03/20</t>
  </si>
  <si>
    <t>איאלדי (ALD) אופציה לא סחירה 15/02/24 - האב- האב אבטחת מידע</t>
  </si>
  <si>
    <t>10840031</t>
  </si>
  <si>
    <t>17/02/20</t>
  </si>
  <si>
    <t>שגריר- אופציה לא סחירה 08/06/25- שגריר רכב</t>
  </si>
  <si>
    <t>113837912</t>
  </si>
  <si>
    <t>27/06/22</t>
  </si>
  <si>
    <t>שגריר- אופציה לא סחירה 22/02/23- שגריר רכב</t>
  </si>
  <si>
    <t>113837911</t>
  </si>
  <si>
    <t>22/02/21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</si>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</sst>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28" workbookViewId="0">
      <selection activeCell="C56" sqref="C5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52889.81004617607</v>
      </c>
      <c r="D11" s="76">
        <f>C11/$C$42</f>
        <v>0.15529604641480815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120610.01212299999</v>
      </c>
      <c r="D13" s="78">
        <f t="shared" ref="D13:D22" si="0">C13/$C$42</f>
        <v>0.35413736643015559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8413.7884844085147</v>
      </c>
      <c r="D15" s="78">
        <f t="shared" si="0"/>
        <v>2.4704722627256856E-2</v>
      </c>
    </row>
    <row r="16" spans="1:36">
      <c r="A16" s="10" t="s">
        <v>13</v>
      </c>
      <c r="B16" s="70" t="s">
        <v>19</v>
      </c>
      <c r="C16" s="77">
        <v>114167.04453539511</v>
      </c>
      <c r="D16" s="78">
        <f t="shared" si="0"/>
        <v>0.33521940486704477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15824.531499999999</v>
      </c>
      <c r="D18" s="78">
        <f t="shared" si="0"/>
        <v>4.6464284446683685E-2</v>
      </c>
    </row>
    <row r="19" spans="1:4">
      <c r="A19" s="10" t="s">
        <v>13</v>
      </c>
      <c r="B19" s="70" t="s">
        <v>21</v>
      </c>
      <c r="C19" s="77">
        <v>1240.9080365699999</v>
      </c>
      <c r="D19" s="78">
        <f t="shared" si="0"/>
        <v>3.6435773143340291E-3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-20814.253779698935</v>
      </c>
      <c r="D21" s="78">
        <f t="shared" si="0"/>
        <v>-6.1115200040228197E-2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15980.806593398</v>
      </c>
      <c r="D26" s="78">
        <f t="shared" si="1"/>
        <v>4.6923142289746957E-2</v>
      </c>
    </row>
    <row r="27" spans="1:4">
      <c r="A27" s="10" t="s">
        <v>13</v>
      </c>
      <c r="B27" s="70" t="s">
        <v>28</v>
      </c>
      <c r="C27" s="77">
        <v>4154.0812500000002</v>
      </c>
      <c r="D27" s="78">
        <f t="shared" si="1"/>
        <v>1.219729082119337E-2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160.56070669907001</v>
      </c>
      <c r="D29" s="78">
        <f t="shared" si="1"/>
        <v>4.7144134074529414E-4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27946.802808393</v>
      </c>
      <c r="D37" s="78">
        <f t="shared" si="1"/>
        <v>8.205792348825941E-2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340574.09230434085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3.6288</v>
      </c>
    </row>
    <row r="48" spans="1:4">
      <c r="C48" t="s">
        <v>201</v>
      </c>
      <c r="D48">
        <v>0.46870000000000001</v>
      </c>
    </row>
    <row r="49" spans="3:4">
      <c r="C49" t="s">
        <v>110</v>
      </c>
      <c r="D49">
        <v>3.4857999999999998</v>
      </c>
    </row>
    <row r="50" spans="3:4">
      <c r="C50" t="s">
        <v>202</v>
      </c>
      <c r="D50">
        <v>2.4549000000000001E-2</v>
      </c>
    </row>
    <row r="51" spans="3:4">
      <c r="C51" t="s">
        <v>123</v>
      </c>
      <c r="D51">
        <v>2.4761000000000002</v>
      </c>
    </row>
    <row r="52" spans="3:4">
      <c r="C52" t="s">
        <v>203</v>
      </c>
      <c r="D52">
        <v>0.45140000000000002</v>
      </c>
    </row>
    <row r="53" spans="3:4">
      <c r="C53" t="s">
        <v>106</v>
      </c>
      <c r="D53">
        <v>3.5430000000000001</v>
      </c>
    </row>
    <row r="54" spans="3:4">
      <c r="C54" t="s">
        <v>113</v>
      </c>
      <c r="D54">
        <v>3.9619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J12+J37</f>
        <v>52889.81004617607</v>
      </c>
      <c r="K11" s="76">
        <f>J11/$J$11</f>
        <v>1</v>
      </c>
      <c r="L11" s="76">
        <f>J11/'סכום נכסי הקרן'!$C$42</f>
        <v>0.15529604641480815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52889.81004617607</v>
      </c>
      <c r="K12" s="80">
        <f t="shared" ref="K12:K41" si="0">J12/$J$11</f>
        <v>1</v>
      </c>
      <c r="L12" s="80">
        <f>J12/'סכום נכסי הקרן'!$C$42</f>
        <v>0.15529604641480815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35959.744579999991</v>
      </c>
      <c r="K13" s="80">
        <f t="shared" si="0"/>
        <v>0.67989929531992865</v>
      </c>
      <c r="L13" s="80">
        <f>J13/'סכום נכסי הקרן'!$C$42</f>
        <v>0.10558567252339898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f>33547.87283+2411.87174999999</f>
        <v>35959.744579999991</v>
      </c>
      <c r="K14" s="78">
        <f t="shared" si="0"/>
        <v>0.67989929531992865</v>
      </c>
      <c r="L14" s="78">
        <f>J14/'סכום נכסי הקרן'!$C$42</f>
        <v>0.10558567252339898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16930.065466176078</v>
      </c>
      <c r="K15" s="80">
        <f t="shared" si="0"/>
        <v>0.3201007046800714</v>
      </c>
      <c r="L15" s="80">
        <f>J15/'סכום נכסי הקרן'!$C$42</f>
        <v>4.9710373891409157E-2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110</v>
      </c>
      <c r="H16" s="78">
        <v>0</v>
      </c>
      <c r="I16" s="78">
        <v>0</v>
      </c>
      <c r="J16" s="77">
        <v>3708.557574082</v>
      </c>
      <c r="K16" s="78">
        <f t="shared" si="0"/>
        <v>7.0118564820788737E-2</v>
      </c>
      <c r="L16" s="78">
        <f>J16/'סכום נכסי הקרן'!$C$42</f>
        <v>1.088913589694894E-2</v>
      </c>
    </row>
    <row r="17" spans="2:12">
      <c r="B17" t="s">
        <v>214</v>
      </c>
      <c r="C17" t="s">
        <v>213</v>
      </c>
      <c r="D17" t="s">
        <v>208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843.09747882399995</v>
      </c>
      <c r="K17" s="78">
        <f t="shared" si="0"/>
        <v>1.594064108167384E-2</v>
      </c>
      <c r="L17" s="78">
        <f>J17/'סכום נכסי הקרן'!$C$42</f>
        <v>2.4755185373014177E-3</v>
      </c>
    </row>
    <row r="18" spans="2:12">
      <c r="B18" t="s">
        <v>215</v>
      </c>
      <c r="C18" t="s">
        <v>216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8777.8833337800006</v>
      </c>
      <c r="K18" s="78">
        <f t="shared" si="0"/>
        <v>0.16596549176705999</v>
      </c>
      <c r="L18" s="78">
        <f>J18/'סכום נכסי הקרן'!$C$42</f>
        <v>2.5773784712713806E-2</v>
      </c>
    </row>
    <row r="19" spans="2:12">
      <c r="B19" t="s">
        <v>217</v>
      </c>
      <c r="C19" t="s">
        <v>216</v>
      </c>
      <c r="D19" t="s">
        <v>208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1219.77167493</v>
      </c>
      <c r="K19" s="78">
        <f t="shared" si="0"/>
        <v>2.3062508144103072E-2</v>
      </c>
      <c r="L19" s="78">
        <f>J19/'סכום נכסי הקרן'!$C$42</f>
        <v>3.5815163351885213E-3</v>
      </c>
    </row>
    <row r="20" spans="2:12">
      <c r="B20" t="s">
        <v>218</v>
      </c>
      <c r="C20" t="s">
        <v>219</v>
      </c>
      <c r="D20" t="s">
        <v>208</v>
      </c>
      <c r="E20" t="s">
        <v>209</v>
      </c>
      <c r="F20" t="s">
        <v>210</v>
      </c>
      <c r="G20" t="s">
        <v>203</v>
      </c>
      <c r="H20" s="78">
        <v>0</v>
      </c>
      <c r="I20" s="78">
        <v>0</v>
      </c>
      <c r="J20" s="77">
        <v>67.484421878000006</v>
      </c>
      <c r="K20" s="78">
        <f t="shared" si="0"/>
        <v>1.2759437369709201E-3</v>
      </c>
      <c r="L20" s="78">
        <f>J20/'סכום נכסי הקרן'!$C$42</f>
        <v>1.9814901779931975E-4</v>
      </c>
    </row>
    <row r="21" spans="2:12">
      <c r="B21" t="s">
        <v>220</v>
      </c>
      <c r="C21" t="s">
        <v>221</v>
      </c>
      <c r="D21" t="s">
        <v>208</v>
      </c>
      <c r="E21" t="s">
        <v>209</v>
      </c>
      <c r="F21" t="s">
        <v>210</v>
      </c>
      <c r="G21" t="s">
        <v>123</v>
      </c>
      <c r="H21" s="78">
        <v>0</v>
      </c>
      <c r="I21" s="78">
        <v>0</v>
      </c>
      <c r="J21" s="77">
        <v>25.741733688</v>
      </c>
      <c r="K21" s="78">
        <f t="shared" si="0"/>
        <v>4.867049752216141E-4</v>
      </c>
      <c r="L21" s="78">
        <f>J21/'סכום נכסי הקרן'!$C$42</f>
        <v>7.558335842233383E-5</v>
      </c>
    </row>
    <row r="22" spans="2:12">
      <c r="B22" t="s">
        <v>222</v>
      </c>
      <c r="C22" t="s">
        <v>223</v>
      </c>
      <c r="D22" t="s">
        <v>208</v>
      </c>
      <c r="E22" t="s">
        <v>209</v>
      </c>
      <c r="F22" t="s">
        <v>210</v>
      </c>
      <c r="G22" t="s">
        <v>202</v>
      </c>
      <c r="H22" s="78">
        <v>0</v>
      </c>
      <c r="I22" s="78">
        <v>0</v>
      </c>
      <c r="J22" s="77">
        <v>0.34945305108000002</v>
      </c>
      <c r="K22" s="78">
        <f t="shared" si="0"/>
        <v>6.6071905112706194E-6</v>
      </c>
      <c r="L22" s="78">
        <f>J22/'סכום נכסי הקרן'!$C$42</f>
        <v>1.026070564309762E-6</v>
      </c>
    </row>
    <row r="23" spans="2:12">
      <c r="B23" t="s">
        <v>224</v>
      </c>
      <c r="C23" t="s">
        <v>225</v>
      </c>
      <c r="D23" t="s">
        <v>208</v>
      </c>
      <c r="E23" t="s">
        <v>209</v>
      </c>
      <c r="F23" t="s">
        <v>210</v>
      </c>
      <c r="G23" t="s">
        <v>201</v>
      </c>
      <c r="H23" s="78">
        <v>0</v>
      </c>
      <c r="I23" s="78">
        <v>0</v>
      </c>
      <c r="J23" s="77">
        <v>46.370482975000002</v>
      </c>
      <c r="K23" s="78">
        <f t="shared" si="0"/>
        <v>8.7673755936192065E-4</v>
      </c>
      <c r="L23" s="78">
        <f>J23/'סכום נכסי הקרן'!$C$42</f>
        <v>1.3615387671227444E-4</v>
      </c>
    </row>
    <row r="24" spans="2:12">
      <c r="B24" t="s">
        <v>226</v>
      </c>
      <c r="C24" t="s">
        <v>227</v>
      </c>
      <c r="D24" t="s">
        <v>208</v>
      </c>
      <c r="E24" t="s">
        <v>209</v>
      </c>
      <c r="F24" t="s">
        <v>210</v>
      </c>
      <c r="G24" t="s">
        <v>113</v>
      </c>
      <c r="H24" s="78">
        <v>0</v>
      </c>
      <c r="I24" s="78">
        <v>0</v>
      </c>
      <c r="J24" s="77">
        <v>822.58219760400004</v>
      </c>
      <c r="K24" s="78">
        <f t="shared" si="0"/>
        <v>1.5552753864796168E-2</v>
      </c>
      <c r="L24" s="78">
        <f>J24/'סכום נכסי הקרן'!$C$42</f>
        <v>2.4152811860654725E-3</v>
      </c>
    </row>
    <row r="25" spans="2:12">
      <c r="B25" t="s">
        <v>228</v>
      </c>
      <c r="C25" t="s">
        <v>227</v>
      </c>
      <c r="D25" t="s">
        <v>208</v>
      </c>
      <c r="E25" t="s">
        <v>209</v>
      </c>
      <c r="F25" t="s">
        <v>210</v>
      </c>
      <c r="G25" t="s">
        <v>113</v>
      </c>
      <c r="H25" s="78">
        <v>0</v>
      </c>
      <c r="I25" s="78">
        <v>0</v>
      </c>
      <c r="J25" s="77">
        <v>175.41439030800001</v>
      </c>
      <c r="K25" s="78">
        <f t="shared" si="0"/>
        <v>3.3166008755722968E-3</v>
      </c>
      <c r="L25" s="78">
        <f>J25/'סכום נכסי הקרן'!$C$42</f>
        <v>5.1505500351226876E-4</v>
      </c>
    </row>
    <row r="26" spans="2:12">
      <c r="B26" t="s">
        <v>229</v>
      </c>
      <c r="C26" t="s">
        <v>230</v>
      </c>
      <c r="D26" t="s">
        <v>208</v>
      </c>
      <c r="E26" t="s">
        <v>209</v>
      </c>
      <c r="F26" t="s">
        <v>210</v>
      </c>
      <c r="G26" t="s">
        <v>200</v>
      </c>
      <c r="H26" s="78">
        <v>0</v>
      </c>
      <c r="I26" s="78">
        <v>0</v>
      </c>
      <c r="J26" s="77">
        <v>1242.8127250560001</v>
      </c>
      <c r="K26" s="78">
        <f t="shared" si="0"/>
        <v>2.3498150664011608E-2</v>
      </c>
      <c r="L26" s="78">
        <f>J26/'סכום נכסי הקרן'!$C$42</f>
        <v>3.6491698961805016E-3</v>
      </c>
    </row>
    <row r="27" spans="2:12">
      <c r="B27" s="79" t="s">
        <v>231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232</v>
      </c>
      <c r="C28" t="s">
        <v>232</v>
      </c>
      <c r="D28" s="16"/>
      <c r="E28" t="s">
        <v>232</v>
      </c>
      <c r="G28" t="s">
        <v>232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233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232</v>
      </c>
      <c r="C30" t="s">
        <v>232</v>
      </c>
      <c r="D30" s="16"/>
      <c r="E30" t="s">
        <v>232</v>
      </c>
      <c r="G30" t="s">
        <v>232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234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232</v>
      </c>
      <c r="C32" t="s">
        <v>232</v>
      </c>
      <c r="D32" s="16"/>
      <c r="E32" t="s">
        <v>232</v>
      </c>
      <c r="G32" t="s">
        <v>232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235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232</v>
      </c>
      <c r="C34" t="s">
        <v>232</v>
      </c>
      <c r="D34" s="16"/>
      <c r="E34" t="s">
        <v>232</v>
      </c>
      <c r="G34" t="s">
        <v>232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236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232</v>
      </c>
      <c r="C36" t="s">
        <v>232</v>
      </c>
      <c r="D36" s="16"/>
      <c r="E36" t="s">
        <v>232</v>
      </c>
      <c r="G36" t="s">
        <v>232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s="79" t="s">
        <v>237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s="79" t="s">
        <v>238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232</v>
      </c>
      <c r="C39" t="s">
        <v>232</v>
      </c>
      <c r="D39" s="16"/>
      <c r="E39" t="s">
        <v>232</v>
      </c>
      <c r="G39" t="s">
        <v>232</v>
      </c>
      <c r="H39" s="78">
        <v>0</v>
      </c>
      <c r="I39" s="78">
        <v>0</v>
      </c>
      <c r="J39" s="77">
        <v>0</v>
      </c>
      <c r="K39" s="78">
        <f t="shared" si="0"/>
        <v>0</v>
      </c>
      <c r="L39" s="78">
        <f>J39/'סכום נכסי הקרן'!$C$42</f>
        <v>0</v>
      </c>
    </row>
    <row r="40" spans="2:12">
      <c r="B40" s="79" t="s">
        <v>236</v>
      </c>
      <c r="D40" s="16"/>
      <c r="I40" s="80">
        <v>0</v>
      </c>
      <c r="J40" s="81">
        <v>0</v>
      </c>
      <c r="K40" s="80">
        <f t="shared" si="0"/>
        <v>0</v>
      </c>
      <c r="L40" s="80">
        <f>J40/'סכום נכסי הקרן'!$C$42</f>
        <v>0</v>
      </c>
    </row>
    <row r="41" spans="2:12">
      <c r="B41" t="s">
        <v>232</v>
      </c>
      <c r="C41" t="s">
        <v>232</v>
      </c>
      <c r="D41" s="16"/>
      <c r="E41" t="s">
        <v>232</v>
      </c>
      <c r="G41" t="s">
        <v>232</v>
      </c>
      <c r="H41" s="78">
        <v>0</v>
      </c>
      <c r="I41" s="78">
        <v>0</v>
      </c>
      <c r="J41" s="77">
        <v>0</v>
      </c>
      <c r="K41" s="78">
        <f t="shared" si="0"/>
        <v>0</v>
      </c>
      <c r="L41" s="78">
        <f>J41/'סכום נכסי הקרן'!$C$42</f>
        <v>0</v>
      </c>
    </row>
    <row r="42" spans="2:12">
      <c r="B42" t="s">
        <v>239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5.78</v>
      </c>
      <c r="I11" s="7"/>
      <c r="J11" s="7"/>
      <c r="K11" s="76">
        <v>1.03E-2</v>
      </c>
      <c r="L11" s="75">
        <v>121675925</v>
      </c>
      <c r="M11" s="7"/>
      <c r="N11" s="75">
        <v>0</v>
      </c>
      <c r="O11" s="75">
        <v>120610.01212299999</v>
      </c>
      <c r="P11" s="7"/>
      <c r="Q11" s="76">
        <v>1</v>
      </c>
      <c r="R11" s="76">
        <v>0.35670000000000002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5.78</v>
      </c>
      <c r="K12" s="80">
        <v>1.03E-2</v>
      </c>
      <c r="L12" s="81">
        <v>121675925</v>
      </c>
      <c r="N12" s="81">
        <v>0</v>
      </c>
      <c r="O12" s="81">
        <v>120610.01212299999</v>
      </c>
      <c r="Q12" s="80">
        <v>1</v>
      </c>
      <c r="R12" s="80">
        <v>0.35670000000000002</v>
      </c>
    </row>
    <row r="13" spans="2:53">
      <c r="B13" s="79" t="s">
        <v>240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241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232</v>
      </c>
      <c r="C15" t="s">
        <v>232</v>
      </c>
      <c r="D15" s="16"/>
      <c r="E15" t="s">
        <v>232</v>
      </c>
      <c r="H15" s="77">
        <v>0</v>
      </c>
      <c r="I15" t="s">
        <v>232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242</v>
      </c>
      <c r="C16" s="16"/>
      <c r="D16" s="16"/>
      <c r="H16" s="81">
        <v>5.78</v>
      </c>
      <c r="K16" s="80">
        <v>1.03E-2</v>
      </c>
      <c r="L16" s="81">
        <v>121675925</v>
      </c>
      <c r="N16" s="81">
        <v>0</v>
      </c>
      <c r="O16" s="81">
        <v>120610.01212299999</v>
      </c>
      <c r="Q16" s="80">
        <v>1</v>
      </c>
      <c r="R16" s="80">
        <v>0.35670000000000002</v>
      </c>
    </row>
    <row r="17" spans="2:18">
      <c r="B17" s="79" t="s">
        <v>243</v>
      </c>
      <c r="C17" s="16"/>
      <c r="D17" s="16"/>
      <c r="H17" s="81">
        <v>0.93</v>
      </c>
      <c r="K17" s="80">
        <v>2.8500000000000001E-2</v>
      </c>
      <c r="L17" s="81">
        <v>2000000</v>
      </c>
      <c r="N17" s="81">
        <v>0</v>
      </c>
      <c r="O17" s="81">
        <v>1948.2</v>
      </c>
      <c r="Q17" s="80">
        <v>1.6199999999999999E-2</v>
      </c>
      <c r="R17" s="80">
        <v>5.7999999999999996E-3</v>
      </c>
    </row>
    <row r="18" spans="2:18">
      <c r="B18" t="s">
        <v>244</v>
      </c>
      <c r="C18" t="s">
        <v>245</v>
      </c>
      <c r="D18" t="s">
        <v>100</v>
      </c>
      <c r="E18" t="s">
        <v>246</v>
      </c>
      <c r="G18" t="s">
        <v>247</v>
      </c>
      <c r="H18" s="77">
        <v>0.93</v>
      </c>
      <c r="I18" t="s">
        <v>102</v>
      </c>
      <c r="J18" s="78">
        <v>0</v>
      </c>
      <c r="K18" s="78">
        <v>2.8500000000000001E-2</v>
      </c>
      <c r="L18" s="77">
        <v>2000000</v>
      </c>
      <c r="M18" s="77">
        <v>97.41</v>
      </c>
      <c r="N18" s="77">
        <v>0</v>
      </c>
      <c r="O18" s="77">
        <v>1948.2</v>
      </c>
      <c r="P18" s="78">
        <v>2.0000000000000001E-4</v>
      </c>
      <c r="Q18" s="78">
        <v>1.6199999999999999E-2</v>
      </c>
      <c r="R18" s="78">
        <v>5.7999999999999996E-3</v>
      </c>
    </row>
    <row r="19" spans="2:18">
      <c r="B19" s="79" t="s">
        <v>248</v>
      </c>
      <c r="C19" s="16"/>
      <c r="D19" s="16"/>
      <c r="H19" s="81">
        <v>1.69</v>
      </c>
      <c r="K19" s="80">
        <v>3.0499999999999999E-2</v>
      </c>
      <c r="L19" s="81">
        <v>41544604</v>
      </c>
      <c r="N19" s="81">
        <v>0</v>
      </c>
      <c r="O19" s="81">
        <v>40216.147046400001</v>
      </c>
      <c r="Q19" s="80">
        <v>0.33339999999999997</v>
      </c>
      <c r="R19" s="80">
        <v>0.11890000000000001</v>
      </c>
    </row>
    <row r="20" spans="2:18">
      <c r="B20" t="s">
        <v>249</v>
      </c>
      <c r="C20" t="s">
        <v>250</v>
      </c>
      <c r="D20" t="s">
        <v>100</v>
      </c>
      <c r="E20" t="s">
        <v>246</v>
      </c>
      <c r="G20" t="s">
        <v>251</v>
      </c>
      <c r="H20" s="77">
        <v>2.08</v>
      </c>
      <c r="I20" t="s">
        <v>102</v>
      </c>
      <c r="J20" s="78">
        <v>4.0000000000000001E-3</v>
      </c>
      <c r="K20" s="78">
        <v>3.15E-2</v>
      </c>
      <c r="L20" s="77">
        <v>24889000</v>
      </c>
      <c r="M20" s="77">
        <v>94.89</v>
      </c>
      <c r="N20" s="77">
        <v>0</v>
      </c>
      <c r="O20" s="77">
        <v>23617.1721</v>
      </c>
      <c r="P20" s="78">
        <v>1.5E-3</v>
      </c>
      <c r="Q20" s="78">
        <v>0.1958</v>
      </c>
      <c r="R20" s="78">
        <v>6.9800000000000001E-2</v>
      </c>
    </row>
    <row r="21" spans="2:18">
      <c r="B21" t="s">
        <v>252</v>
      </c>
      <c r="C21" t="s">
        <v>253</v>
      </c>
      <c r="D21" t="s">
        <v>100</v>
      </c>
      <c r="E21" t="s">
        <v>246</v>
      </c>
      <c r="G21" t="s">
        <v>254</v>
      </c>
      <c r="H21" s="77">
        <v>1.1499999999999999</v>
      </c>
      <c r="I21" t="s">
        <v>102</v>
      </c>
      <c r="J21" s="78">
        <v>1.4999999999999999E-2</v>
      </c>
      <c r="K21" s="78">
        <v>2.9000000000000001E-2</v>
      </c>
      <c r="L21" s="77">
        <v>16655604</v>
      </c>
      <c r="M21" s="77">
        <v>99.66</v>
      </c>
      <c r="N21" s="77">
        <v>0</v>
      </c>
      <c r="O21" s="77">
        <v>16598.974946400001</v>
      </c>
      <c r="P21" s="78">
        <v>1.1999999999999999E-3</v>
      </c>
      <c r="Q21" s="78">
        <v>0.1376</v>
      </c>
      <c r="R21" s="78">
        <v>4.9099999999999998E-2</v>
      </c>
    </row>
    <row r="22" spans="2:18">
      <c r="B22" s="79" t="s">
        <v>255</v>
      </c>
      <c r="C22" s="16"/>
      <c r="D22" s="16"/>
      <c r="H22" s="81">
        <v>8</v>
      </c>
      <c r="K22" s="80">
        <v>-5.0000000000000001E-4</v>
      </c>
      <c r="L22" s="81">
        <v>78131321</v>
      </c>
      <c r="N22" s="81">
        <v>0</v>
      </c>
      <c r="O22" s="81">
        <v>78445.665076599995</v>
      </c>
      <c r="Q22" s="80">
        <v>0.65039999999999998</v>
      </c>
      <c r="R22" s="80">
        <v>0.23200000000000001</v>
      </c>
    </row>
    <row r="23" spans="2:18">
      <c r="B23" t="s">
        <v>256</v>
      </c>
      <c r="C23" t="s">
        <v>257</v>
      </c>
      <c r="D23" t="s">
        <v>100</v>
      </c>
      <c r="E23" t="s">
        <v>246</v>
      </c>
      <c r="G23" t="s">
        <v>258</v>
      </c>
      <c r="H23" s="77">
        <v>3.67</v>
      </c>
      <c r="I23" t="s">
        <v>102</v>
      </c>
      <c r="J23" s="78">
        <v>0</v>
      </c>
      <c r="K23" s="78">
        <v>-1.2999999999999999E-3</v>
      </c>
      <c r="L23" s="77">
        <v>3031321</v>
      </c>
      <c r="M23" s="77">
        <v>100.46</v>
      </c>
      <c r="N23" s="77">
        <v>0</v>
      </c>
      <c r="O23" s="77">
        <v>3045.2650766000002</v>
      </c>
      <c r="P23" s="78">
        <v>1E-4</v>
      </c>
      <c r="Q23" s="78">
        <v>2.52E-2</v>
      </c>
      <c r="R23" s="78">
        <v>8.9999999999999993E-3</v>
      </c>
    </row>
    <row r="24" spans="2:18">
      <c r="B24" t="s">
        <v>259</v>
      </c>
      <c r="C24" t="s">
        <v>260</v>
      </c>
      <c r="D24" t="s">
        <v>100</v>
      </c>
      <c r="E24" t="s">
        <v>246</v>
      </c>
      <c r="G24" t="s">
        <v>261</v>
      </c>
      <c r="H24" s="77">
        <v>8.17</v>
      </c>
      <c r="I24" t="s">
        <v>102</v>
      </c>
      <c r="J24" s="78">
        <v>0</v>
      </c>
      <c r="K24" s="78">
        <v>-5.0000000000000001E-4</v>
      </c>
      <c r="L24" s="77">
        <v>75100000</v>
      </c>
      <c r="M24" s="77">
        <v>100.4</v>
      </c>
      <c r="N24" s="77">
        <v>0</v>
      </c>
      <c r="O24" s="77">
        <v>75400.399999999994</v>
      </c>
      <c r="P24" s="78">
        <v>3.8999999999999998E-3</v>
      </c>
      <c r="Q24" s="78">
        <v>0.62519999999999998</v>
      </c>
      <c r="R24" s="78">
        <v>0.223</v>
      </c>
    </row>
    <row r="25" spans="2:18">
      <c r="B25" s="79" t="s">
        <v>262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232</v>
      </c>
      <c r="C26" t="s">
        <v>232</v>
      </c>
      <c r="D26" s="16"/>
      <c r="E26" t="s">
        <v>232</v>
      </c>
      <c r="H26" s="77">
        <v>0</v>
      </c>
      <c r="I26" t="s">
        <v>232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237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s="79" t="s">
        <v>263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232</v>
      </c>
      <c r="C29" t="s">
        <v>232</v>
      </c>
      <c r="D29" s="16"/>
      <c r="E29" t="s">
        <v>232</v>
      </c>
      <c r="H29" s="77">
        <v>0</v>
      </c>
      <c r="I29" t="s">
        <v>232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264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232</v>
      </c>
      <c r="C31" t="s">
        <v>232</v>
      </c>
      <c r="D31" s="16"/>
      <c r="E31" t="s">
        <v>232</v>
      </c>
      <c r="H31" s="77">
        <v>0</v>
      </c>
      <c r="I31" t="s">
        <v>232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t="s">
        <v>265</v>
      </c>
      <c r="C32" s="16"/>
      <c r="D32" s="16"/>
    </row>
    <row r="33" spans="2:4">
      <c r="B33" t="s">
        <v>266</v>
      </c>
      <c r="C33" s="16"/>
      <c r="D33" s="16"/>
    </row>
    <row r="34" spans="2:4">
      <c r="B34" t="s">
        <v>267</v>
      </c>
      <c r="C34" s="16"/>
      <c r="D34" s="16"/>
    </row>
    <row r="35" spans="2:4">
      <c r="B35" t="s">
        <v>268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232</v>
      </c>
      <c r="C14" t="s">
        <v>232</v>
      </c>
      <c r="D14" s="16"/>
      <c r="E14" s="16"/>
      <c r="F14" s="16"/>
      <c r="G14" t="s">
        <v>232</v>
      </c>
      <c r="H14" t="s">
        <v>232</v>
      </c>
      <c r="K14" s="77">
        <v>0</v>
      </c>
      <c r="L14" t="s">
        <v>232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232</v>
      </c>
      <c r="C16" t="s">
        <v>232</v>
      </c>
      <c r="D16" s="16"/>
      <c r="E16" s="16"/>
      <c r="F16" s="16"/>
      <c r="G16" t="s">
        <v>232</v>
      </c>
      <c r="H16" t="s">
        <v>232</v>
      </c>
      <c r="K16" s="77">
        <v>0</v>
      </c>
      <c r="L16" t="s">
        <v>232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232</v>
      </c>
      <c r="C18" t="s">
        <v>232</v>
      </c>
      <c r="D18" s="16"/>
      <c r="E18" s="16"/>
      <c r="F18" s="16"/>
      <c r="G18" t="s">
        <v>232</v>
      </c>
      <c r="H18" t="s">
        <v>232</v>
      </c>
      <c r="K18" s="77">
        <v>0</v>
      </c>
      <c r="L18" t="s">
        <v>232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232</v>
      </c>
      <c r="C21" t="s">
        <v>232</v>
      </c>
      <c r="D21" s="16"/>
      <c r="E21" s="16"/>
      <c r="F21" s="16"/>
      <c r="G21" t="s">
        <v>232</v>
      </c>
      <c r="H21" t="s">
        <v>232</v>
      </c>
      <c r="K21" s="77">
        <v>0</v>
      </c>
      <c r="L21" t="s">
        <v>232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232</v>
      </c>
      <c r="C23" t="s">
        <v>232</v>
      </c>
      <c r="D23" s="16"/>
      <c r="E23" s="16"/>
      <c r="F23" s="16"/>
      <c r="G23" t="s">
        <v>232</v>
      </c>
      <c r="H23" t="s">
        <v>232</v>
      </c>
      <c r="K23" s="77">
        <v>0</v>
      </c>
      <c r="L23" t="s">
        <v>232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239</v>
      </c>
      <c r="C24" s="16"/>
      <c r="D24" s="16"/>
      <c r="E24" s="16"/>
      <c r="F24" s="16"/>
      <c r="G24" s="16"/>
    </row>
    <row r="25" spans="2:21">
      <c r="B25" t="s">
        <v>265</v>
      </c>
      <c r="C25" s="16"/>
      <c r="D25" s="16"/>
      <c r="E25" s="16"/>
      <c r="F25" s="16"/>
      <c r="G25" s="16"/>
    </row>
    <row r="26" spans="2:21">
      <c r="B26" t="s">
        <v>266</v>
      </c>
      <c r="C26" s="16"/>
      <c r="D26" s="16"/>
      <c r="E26" s="16"/>
      <c r="F26" s="16"/>
      <c r="G26" s="16"/>
    </row>
    <row r="27" spans="2:21">
      <c r="B27" t="s">
        <v>267</v>
      </c>
      <c r="C27" s="16"/>
      <c r="D27" s="16"/>
      <c r="E27" s="16"/>
      <c r="F27" s="16"/>
      <c r="G27" s="16"/>
    </row>
    <row r="28" spans="2:21">
      <c r="B28" t="s">
        <v>268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6"/>
  <sheetViews>
    <sheetView rightToLeft="1" workbookViewId="0">
      <selection activeCell="A12" sqref="A12:XFD4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2.0299999999999998</v>
      </c>
      <c r="L11" s="7"/>
      <c r="M11" s="7"/>
      <c r="N11" s="76">
        <v>0.1072</v>
      </c>
      <c r="O11" s="75">
        <f>O12+O36</f>
        <v>8206575.709999999</v>
      </c>
      <c r="P11" s="33"/>
      <c r="Q11" s="75">
        <v>70.569180000000003</v>
      </c>
      <c r="R11" s="75">
        <v>8413.7884844085147</v>
      </c>
      <c r="S11" s="7"/>
      <c r="T11" s="76">
        <v>1</v>
      </c>
      <c r="U11" s="76">
        <v>2.4899999999999999E-2</v>
      </c>
      <c r="V11" s="35"/>
      <c r="BI11" s="16"/>
      <c r="BJ11" s="19"/>
      <c r="BK11" s="16"/>
      <c r="BN11" s="16"/>
    </row>
    <row r="12" spans="2:66" s="99" customFormat="1">
      <c r="B12" s="98" t="s">
        <v>204</v>
      </c>
      <c r="K12" s="100">
        <v>1.95</v>
      </c>
      <c r="N12" s="101">
        <v>0.1076</v>
      </c>
      <c r="O12" s="100">
        <f>O13+O17+O32</f>
        <v>8156575.709999999</v>
      </c>
      <c r="Q12" s="100">
        <v>70.569180000000003</v>
      </c>
      <c r="R12" s="100">
        <v>8273.590407353875</v>
      </c>
      <c r="T12" s="101">
        <v>0.98329999999999995</v>
      </c>
      <c r="U12" s="101">
        <v>2.4500000000000001E-2</v>
      </c>
    </row>
    <row r="13" spans="2:66" s="99" customFormat="1">
      <c r="B13" s="98" t="s">
        <v>269</v>
      </c>
      <c r="K13" s="100">
        <v>0.5</v>
      </c>
      <c r="N13" s="101">
        <v>0.55840000000000001</v>
      </c>
      <c r="O13" s="100">
        <v>1138333</v>
      </c>
      <c r="Q13" s="100">
        <v>0</v>
      </c>
      <c r="R13" s="100">
        <v>1198.0204943000001</v>
      </c>
      <c r="T13" s="101">
        <v>0.1424</v>
      </c>
      <c r="U13" s="101">
        <v>3.5000000000000001E-3</v>
      </c>
    </row>
    <row r="14" spans="2:66" s="99" customFormat="1">
      <c r="B14" s="102" t="s">
        <v>273</v>
      </c>
      <c r="C14" s="102" t="s">
        <v>274</v>
      </c>
      <c r="D14" s="102" t="s">
        <v>100</v>
      </c>
      <c r="E14" s="102" t="s">
        <v>123</v>
      </c>
      <c r="F14" s="102" t="s">
        <v>275</v>
      </c>
      <c r="G14" s="102" t="s">
        <v>276</v>
      </c>
      <c r="H14" s="102" t="s">
        <v>277</v>
      </c>
      <c r="I14" s="102" t="s">
        <v>150</v>
      </c>
      <c r="J14" s="102" t="s">
        <v>278</v>
      </c>
      <c r="K14" s="103">
        <v>1.5</v>
      </c>
      <c r="L14" s="102" t="s">
        <v>102</v>
      </c>
      <c r="M14" s="104">
        <v>0.01</v>
      </c>
      <c r="N14" s="104">
        <v>8.8000000000000005E-3</v>
      </c>
      <c r="O14" s="103">
        <v>30000</v>
      </c>
      <c r="P14" s="103">
        <v>107.95</v>
      </c>
      <c r="Q14" s="103">
        <v>0</v>
      </c>
      <c r="R14" s="103">
        <v>32.384999999999998</v>
      </c>
      <c r="S14" s="104">
        <v>1E-4</v>
      </c>
      <c r="T14" s="104">
        <v>3.8E-3</v>
      </c>
      <c r="U14" s="104">
        <v>1E-4</v>
      </c>
    </row>
    <row r="15" spans="2:66" s="99" customFormat="1">
      <c r="B15" s="102" t="s">
        <v>279</v>
      </c>
      <c r="C15" s="102" t="s">
        <v>280</v>
      </c>
      <c r="D15" s="102" t="s">
        <v>123</v>
      </c>
      <c r="F15" s="102" t="s">
        <v>281</v>
      </c>
      <c r="G15" s="102" t="s">
        <v>282</v>
      </c>
      <c r="H15" s="102" t="s">
        <v>283</v>
      </c>
      <c r="I15" s="102" t="s">
        <v>210</v>
      </c>
      <c r="J15" s="102" t="s">
        <v>284</v>
      </c>
      <c r="K15" s="103">
        <v>1.18</v>
      </c>
      <c r="L15" s="102" t="s">
        <v>102</v>
      </c>
      <c r="M15" s="104">
        <v>3.2899999999999999E-2</v>
      </c>
      <c r="N15" s="104">
        <v>9.4899999999999998E-2</v>
      </c>
      <c r="O15" s="103">
        <v>458333</v>
      </c>
      <c r="P15" s="103">
        <v>101.71</v>
      </c>
      <c r="Q15" s="103">
        <v>0</v>
      </c>
      <c r="R15" s="103">
        <v>466.17049429999997</v>
      </c>
      <c r="S15" s="104">
        <v>6.9999999999999999E-4</v>
      </c>
      <c r="T15" s="104">
        <v>5.5399999999999998E-2</v>
      </c>
      <c r="U15" s="104">
        <v>1.4E-3</v>
      </c>
    </row>
    <row r="16" spans="2:66" s="99" customFormat="1">
      <c r="B16" s="102" t="s">
        <v>285</v>
      </c>
      <c r="C16" s="102" t="s">
        <v>286</v>
      </c>
      <c r="D16" s="102" t="s">
        <v>100</v>
      </c>
      <c r="E16" s="102" t="s">
        <v>123</v>
      </c>
      <c r="F16" s="102" t="s">
        <v>287</v>
      </c>
      <c r="G16" s="102" t="s">
        <v>288</v>
      </c>
      <c r="H16" s="102" t="s">
        <v>283</v>
      </c>
      <c r="I16" s="102" t="s">
        <v>210</v>
      </c>
      <c r="J16" s="102" t="s">
        <v>289</v>
      </c>
      <c r="K16" s="103">
        <v>0.01</v>
      </c>
      <c r="L16" s="102" t="s">
        <v>102</v>
      </c>
      <c r="M16" s="104">
        <v>0.03</v>
      </c>
      <c r="N16" s="104">
        <v>0.89280000000000004</v>
      </c>
      <c r="O16" s="103">
        <v>650000</v>
      </c>
      <c r="P16" s="103">
        <v>107.61</v>
      </c>
      <c r="Q16" s="103">
        <v>0</v>
      </c>
      <c r="R16" s="103">
        <v>699.46500000000003</v>
      </c>
      <c r="S16" s="104">
        <v>4.4000000000000003E-3</v>
      </c>
      <c r="T16" s="104">
        <v>8.3099999999999993E-2</v>
      </c>
      <c r="U16" s="104">
        <v>2.0999999999999999E-3</v>
      </c>
    </row>
    <row r="17" spans="2:21" s="99" customFormat="1">
      <c r="B17" s="98" t="s">
        <v>242</v>
      </c>
      <c r="K17" s="100">
        <v>2.2200000000000002</v>
      </c>
      <c r="N17" s="101">
        <v>3.0800000000000001E-2</v>
      </c>
      <c r="O17" s="100">
        <f>SUM(O18:O31)</f>
        <v>6865812.3299999991</v>
      </c>
      <c r="Q17" s="100">
        <v>70.569180000000003</v>
      </c>
      <c r="R17" s="100">
        <v>6933.047507753874</v>
      </c>
      <c r="T17" s="101">
        <v>0.82399999999999995</v>
      </c>
      <c r="U17" s="101">
        <v>2.0500000000000001E-2</v>
      </c>
    </row>
    <row r="18" spans="2:21" s="99" customFormat="1">
      <c r="B18" s="102" t="s">
        <v>290</v>
      </c>
      <c r="C18" s="102" t="s">
        <v>291</v>
      </c>
      <c r="D18" s="102" t="s">
        <v>100</v>
      </c>
      <c r="E18" s="102" t="s">
        <v>123</v>
      </c>
      <c r="F18" s="102" t="s">
        <v>292</v>
      </c>
      <c r="G18" s="102" t="s">
        <v>276</v>
      </c>
      <c r="H18" s="102" t="s">
        <v>209</v>
      </c>
      <c r="I18" s="102" t="s">
        <v>210</v>
      </c>
      <c r="J18" s="102" t="s">
        <v>293</v>
      </c>
      <c r="K18" s="103">
        <v>1.1499999999999999</v>
      </c>
      <c r="L18" s="102" t="s">
        <v>102</v>
      </c>
      <c r="M18" s="104">
        <v>1.8700000000000001E-2</v>
      </c>
      <c r="N18" s="104">
        <v>3.44E-2</v>
      </c>
      <c r="O18" s="103">
        <v>878739.38</v>
      </c>
      <c r="P18" s="103">
        <v>99.76</v>
      </c>
      <c r="Q18" s="103">
        <v>0</v>
      </c>
      <c r="R18" s="103">
        <v>876.63040548799995</v>
      </c>
      <c r="S18" s="104">
        <v>1.1000000000000001E-3</v>
      </c>
      <c r="T18" s="104">
        <v>0.1042</v>
      </c>
      <c r="U18" s="104">
        <v>2.5999999999999999E-3</v>
      </c>
    </row>
    <row r="19" spans="2:21" s="99" customFormat="1">
      <c r="B19" s="102" t="s">
        <v>294</v>
      </c>
      <c r="C19" s="102" t="s">
        <v>295</v>
      </c>
      <c r="D19" s="102" t="s">
        <v>100</v>
      </c>
      <c r="E19" s="102" t="s">
        <v>123</v>
      </c>
      <c r="F19" s="102" t="s">
        <v>296</v>
      </c>
      <c r="G19" s="102" t="s">
        <v>276</v>
      </c>
      <c r="H19" s="102" t="s">
        <v>209</v>
      </c>
      <c r="I19" s="102" t="s">
        <v>210</v>
      </c>
      <c r="J19" s="102" t="s">
        <v>297</v>
      </c>
      <c r="K19" s="103">
        <v>1.48</v>
      </c>
      <c r="L19" s="102" t="s">
        <v>102</v>
      </c>
      <c r="M19" s="104">
        <v>3.0099999999999998E-2</v>
      </c>
      <c r="N19" s="104">
        <v>3.5900000000000001E-2</v>
      </c>
      <c r="O19" s="103">
        <v>1200000</v>
      </c>
      <c r="P19" s="103">
        <v>99.2</v>
      </c>
      <c r="Q19" s="103">
        <v>0</v>
      </c>
      <c r="R19" s="103">
        <v>1190.4000000000001</v>
      </c>
      <c r="S19" s="104">
        <v>1E-3</v>
      </c>
      <c r="T19" s="104">
        <v>0.14149999999999999</v>
      </c>
      <c r="U19" s="104">
        <v>3.5000000000000001E-3</v>
      </c>
    </row>
    <row r="20" spans="2:21" s="99" customFormat="1">
      <c r="B20" s="102" t="s">
        <v>298</v>
      </c>
      <c r="C20" s="102" t="s">
        <v>299</v>
      </c>
      <c r="D20" s="102" t="s">
        <v>100</v>
      </c>
      <c r="E20" s="102" t="s">
        <v>123</v>
      </c>
      <c r="F20" s="102" t="s">
        <v>275</v>
      </c>
      <c r="G20" s="102" t="s">
        <v>276</v>
      </c>
      <c r="H20" s="102" t="s">
        <v>277</v>
      </c>
      <c r="I20" s="102" t="s">
        <v>150</v>
      </c>
      <c r="J20" s="102" t="s">
        <v>300</v>
      </c>
      <c r="K20" s="103">
        <v>1.92</v>
      </c>
      <c r="L20" s="102" t="s">
        <v>102</v>
      </c>
      <c r="M20" s="104">
        <v>1.09E-2</v>
      </c>
      <c r="N20" s="104">
        <v>3.4700000000000002E-2</v>
      </c>
      <c r="O20" s="103">
        <v>1000000</v>
      </c>
      <c r="P20" s="103">
        <v>95.7</v>
      </c>
      <c r="Q20" s="103">
        <v>0</v>
      </c>
      <c r="R20" s="103">
        <v>957</v>
      </c>
      <c r="S20" s="104">
        <v>1.2999999999999999E-3</v>
      </c>
      <c r="T20" s="104">
        <v>0.1137</v>
      </c>
      <c r="U20" s="104">
        <v>2.8E-3</v>
      </c>
    </row>
    <row r="21" spans="2:21" s="99" customFormat="1">
      <c r="B21" s="102" t="s">
        <v>301</v>
      </c>
      <c r="C21" s="102" t="s">
        <v>302</v>
      </c>
      <c r="D21" s="102" t="s">
        <v>100</v>
      </c>
      <c r="E21" s="102" t="s">
        <v>123</v>
      </c>
      <c r="F21" s="102" t="s">
        <v>275</v>
      </c>
      <c r="G21" s="102" t="s">
        <v>276</v>
      </c>
      <c r="H21" s="102" t="s">
        <v>209</v>
      </c>
      <c r="I21" s="102" t="s">
        <v>210</v>
      </c>
      <c r="J21" s="102" t="s">
        <v>303</v>
      </c>
      <c r="K21" s="103">
        <v>2.6</v>
      </c>
      <c r="L21" s="102" t="s">
        <v>102</v>
      </c>
      <c r="M21" s="104">
        <v>2.98E-2</v>
      </c>
      <c r="N21" s="104">
        <v>3.7600000000000001E-2</v>
      </c>
      <c r="O21" s="103">
        <v>903013</v>
      </c>
      <c r="P21" s="103">
        <v>98.95</v>
      </c>
      <c r="Q21" s="103">
        <v>0</v>
      </c>
      <c r="R21" s="103">
        <v>893.5313635</v>
      </c>
      <c r="S21" s="104">
        <v>4.0000000000000002E-4</v>
      </c>
      <c r="T21" s="104">
        <v>0.1062</v>
      </c>
      <c r="U21" s="104">
        <v>2.5999999999999999E-3</v>
      </c>
    </row>
    <row r="22" spans="2:21" s="99" customFormat="1">
      <c r="B22" s="102" t="s">
        <v>304</v>
      </c>
      <c r="C22" s="102" t="s">
        <v>305</v>
      </c>
      <c r="D22" s="102" t="s">
        <v>100</v>
      </c>
      <c r="E22" s="102" t="s">
        <v>123</v>
      </c>
      <c r="F22" s="102" t="s">
        <v>306</v>
      </c>
      <c r="G22" s="102" t="s">
        <v>307</v>
      </c>
      <c r="H22" s="102" t="s">
        <v>308</v>
      </c>
      <c r="I22" s="102" t="s">
        <v>150</v>
      </c>
      <c r="J22" s="102" t="s">
        <v>309</v>
      </c>
      <c r="K22" s="103">
        <v>1.02</v>
      </c>
      <c r="L22" s="102" t="s">
        <v>102</v>
      </c>
      <c r="M22" s="104">
        <v>4.8000000000000001E-2</v>
      </c>
      <c r="N22" s="104">
        <v>1.89E-2</v>
      </c>
      <c r="O22" s="103">
        <v>70569.17</v>
      </c>
      <c r="P22" s="103">
        <v>102.82</v>
      </c>
      <c r="Q22" s="103">
        <v>70.569180000000003</v>
      </c>
      <c r="R22" s="103">
        <v>143.128400594</v>
      </c>
      <c r="S22" s="104">
        <v>1E-4</v>
      </c>
      <c r="T22" s="104">
        <v>1.7000000000000001E-2</v>
      </c>
      <c r="U22" s="104">
        <v>4.0000000000000002E-4</v>
      </c>
    </row>
    <row r="23" spans="2:21" s="99" customFormat="1">
      <c r="B23" s="102" t="s">
        <v>310</v>
      </c>
      <c r="C23" s="102" t="s">
        <v>311</v>
      </c>
      <c r="D23" s="102" t="s">
        <v>100</v>
      </c>
      <c r="E23" s="102" t="s">
        <v>123</v>
      </c>
      <c r="F23" s="102" t="s">
        <v>312</v>
      </c>
      <c r="G23" s="102" t="s">
        <v>276</v>
      </c>
      <c r="H23" s="102" t="s">
        <v>313</v>
      </c>
      <c r="I23" s="102" t="s">
        <v>210</v>
      </c>
      <c r="J23" s="102" t="s">
        <v>309</v>
      </c>
      <c r="K23" s="103">
        <v>0.66</v>
      </c>
      <c r="L23" s="102" t="s">
        <v>102</v>
      </c>
      <c r="M23" s="104">
        <v>6.5000000000000002E-2</v>
      </c>
      <c r="N23" s="104">
        <v>2.6200000000000001E-2</v>
      </c>
      <c r="O23" s="103">
        <v>170821.34</v>
      </c>
      <c r="P23" s="103">
        <v>104.69</v>
      </c>
      <c r="Q23" s="103">
        <v>0</v>
      </c>
      <c r="R23" s="103">
        <v>178.83286084599999</v>
      </c>
      <c r="S23" s="104">
        <v>2.3E-3</v>
      </c>
      <c r="T23" s="104">
        <v>2.1299999999999999E-2</v>
      </c>
      <c r="U23" s="104">
        <v>5.0000000000000001E-4</v>
      </c>
    </row>
    <row r="24" spans="2:21" s="99" customFormat="1">
      <c r="B24" s="102" t="s">
        <v>314</v>
      </c>
      <c r="C24" s="102" t="s">
        <v>315</v>
      </c>
      <c r="D24" s="102" t="s">
        <v>100</v>
      </c>
      <c r="E24" s="102" t="s">
        <v>123</v>
      </c>
      <c r="F24" s="102" t="s">
        <v>316</v>
      </c>
      <c r="G24" s="102" t="s">
        <v>317</v>
      </c>
      <c r="H24" s="102" t="s">
        <v>313</v>
      </c>
      <c r="I24" s="102" t="s">
        <v>210</v>
      </c>
      <c r="J24" s="102" t="s">
        <v>318</v>
      </c>
      <c r="K24" s="103">
        <v>0.66</v>
      </c>
      <c r="L24" s="102" t="s">
        <v>102</v>
      </c>
      <c r="M24" s="104">
        <v>2.9499999999999998E-2</v>
      </c>
      <c r="N24" s="104">
        <v>1.6199999999999999E-2</v>
      </c>
      <c r="O24" s="103">
        <v>20000.099999999999</v>
      </c>
      <c r="P24" s="103">
        <v>101.64</v>
      </c>
      <c r="Q24" s="103">
        <v>0</v>
      </c>
      <c r="R24" s="103">
        <v>20.32810164</v>
      </c>
      <c r="S24" s="104">
        <v>1E-4</v>
      </c>
      <c r="T24" s="104">
        <v>2.3999999999999998E-3</v>
      </c>
      <c r="U24" s="104">
        <v>1E-4</v>
      </c>
    </row>
    <row r="25" spans="2:21" s="99" customFormat="1">
      <c r="B25" s="102" t="s">
        <v>319</v>
      </c>
      <c r="C25" s="102" t="s">
        <v>320</v>
      </c>
      <c r="D25" s="102" t="s">
        <v>100</v>
      </c>
      <c r="E25" s="102" t="s">
        <v>123</v>
      </c>
      <c r="F25" s="102" t="s">
        <v>321</v>
      </c>
      <c r="G25" s="102" t="s">
        <v>317</v>
      </c>
      <c r="H25" s="102" t="s">
        <v>322</v>
      </c>
      <c r="I25" s="102" t="s">
        <v>210</v>
      </c>
      <c r="J25" s="102" t="s">
        <v>303</v>
      </c>
      <c r="K25" s="103">
        <v>3.55</v>
      </c>
      <c r="L25" s="102" t="s">
        <v>102</v>
      </c>
      <c r="M25" s="104">
        <v>1.0800000000000001E-2</v>
      </c>
      <c r="N25" s="104">
        <v>3.8199999999999998E-2</v>
      </c>
      <c r="O25" s="103">
        <v>8750</v>
      </c>
      <c r="P25" s="103">
        <v>91.08</v>
      </c>
      <c r="Q25" s="103">
        <v>0</v>
      </c>
      <c r="R25" s="103">
        <v>7.9695</v>
      </c>
      <c r="S25" s="104">
        <v>0</v>
      </c>
      <c r="T25" s="104">
        <v>8.9999999999999998E-4</v>
      </c>
      <c r="U25" s="104">
        <v>0</v>
      </c>
    </row>
    <row r="26" spans="2:21" s="99" customFormat="1">
      <c r="B26" s="102" t="s">
        <v>323</v>
      </c>
      <c r="C26" s="102" t="s">
        <v>324</v>
      </c>
      <c r="D26" s="102" t="s">
        <v>100</v>
      </c>
      <c r="E26" s="102" t="s">
        <v>123</v>
      </c>
      <c r="F26" s="102" t="s">
        <v>325</v>
      </c>
      <c r="G26" s="102" t="s">
        <v>326</v>
      </c>
      <c r="H26" s="102" t="s">
        <v>322</v>
      </c>
      <c r="I26" s="102" t="s">
        <v>210</v>
      </c>
      <c r="J26" s="102" t="s">
        <v>327</v>
      </c>
      <c r="K26" s="103">
        <v>0.73</v>
      </c>
      <c r="L26" s="102" t="s">
        <v>102</v>
      </c>
      <c r="M26" s="104">
        <v>4.5999999999999999E-2</v>
      </c>
      <c r="N26" s="104">
        <v>4.1399999999999999E-2</v>
      </c>
      <c r="O26" s="103">
        <v>89676</v>
      </c>
      <c r="P26" s="103">
        <v>101.52</v>
      </c>
      <c r="Q26" s="103">
        <v>0</v>
      </c>
      <c r="R26" s="103">
        <v>91.039075199999999</v>
      </c>
      <c r="S26" s="104">
        <v>8.9999999999999998E-4</v>
      </c>
      <c r="T26" s="104">
        <v>1.0800000000000001E-2</v>
      </c>
      <c r="U26" s="104">
        <v>2.9999999999999997E-4</v>
      </c>
    </row>
    <row r="27" spans="2:21" s="99" customFormat="1">
      <c r="B27" s="102" t="s">
        <v>328</v>
      </c>
      <c r="C27" s="102" t="s">
        <v>329</v>
      </c>
      <c r="D27" s="102" t="s">
        <v>100</v>
      </c>
      <c r="E27" s="102" t="s">
        <v>123</v>
      </c>
      <c r="F27" s="102" t="s">
        <v>330</v>
      </c>
      <c r="G27" s="102" t="s">
        <v>331</v>
      </c>
      <c r="H27" s="102" t="s">
        <v>322</v>
      </c>
      <c r="I27" s="102" t="s">
        <v>210</v>
      </c>
      <c r="J27" s="102" t="s">
        <v>303</v>
      </c>
      <c r="K27" s="103">
        <v>0.99</v>
      </c>
      <c r="L27" s="102" t="s">
        <v>102</v>
      </c>
      <c r="M27" s="104">
        <v>2.4500000000000001E-2</v>
      </c>
      <c r="N27" s="104">
        <v>3.56E-2</v>
      </c>
      <c r="O27" s="103">
        <v>486674.83</v>
      </c>
      <c r="P27" s="103">
        <v>98.95</v>
      </c>
      <c r="Q27" s="103">
        <v>0</v>
      </c>
      <c r="R27" s="103">
        <v>481.56474428500002</v>
      </c>
      <c r="S27" s="104">
        <v>5.9999999999999995E-4</v>
      </c>
      <c r="T27" s="104">
        <v>5.7200000000000001E-2</v>
      </c>
      <c r="U27" s="104">
        <v>1.4E-3</v>
      </c>
    </row>
    <row r="28" spans="2:21" s="99" customFormat="1">
      <c r="B28" s="102" t="s">
        <v>332</v>
      </c>
      <c r="C28" s="102" t="s">
        <v>333</v>
      </c>
      <c r="D28" s="102" t="s">
        <v>100</v>
      </c>
      <c r="E28" s="102" t="s">
        <v>123</v>
      </c>
      <c r="F28" s="102" t="s">
        <v>334</v>
      </c>
      <c r="G28" s="102" t="s">
        <v>335</v>
      </c>
      <c r="H28" s="102" t="s">
        <v>336</v>
      </c>
      <c r="I28" s="102" t="s">
        <v>210</v>
      </c>
      <c r="J28" s="102" t="s">
        <v>293</v>
      </c>
      <c r="K28" s="103">
        <v>4.8099999999999996</v>
      </c>
      <c r="L28" s="102" t="s">
        <v>102</v>
      </c>
      <c r="M28" s="104">
        <v>2.5000000000000001E-3</v>
      </c>
      <c r="N28" s="104">
        <v>3.4799999999999998E-2</v>
      </c>
      <c r="O28" s="103">
        <v>695000</v>
      </c>
      <c r="P28" s="103">
        <v>85.9</v>
      </c>
      <c r="Q28" s="103">
        <v>0</v>
      </c>
      <c r="R28" s="103">
        <v>597.005</v>
      </c>
      <c r="S28" s="104">
        <v>1.1999999999999999E-3</v>
      </c>
      <c r="T28" s="104">
        <v>7.0999999999999994E-2</v>
      </c>
      <c r="U28" s="104">
        <v>1.8E-3</v>
      </c>
    </row>
    <row r="29" spans="2:21" s="99" customFormat="1">
      <c r="B29" s="102" t="s">
        <v>337</v>
      </c>
      <c r="C29" s="102" t="s">
        <v>338</v>
      </c>
      <c r="D29" s="102" t="s">
        <v>100</v>
      </c>
      <c r="E29" s="102" t="s">
        <v>123</v>
      </c>
      <c r="F29" s="102" t="s">
        <v>339</v>
      </c>
      <c r="G29" s="102" t="s">
        <v>340</v>
      </c>
      <c r="H29" s="102" t="s">
        <v>341</v>
      </c>
      <c r="I29" s="102" t="s">
        <v>150</v>
      </c>
      <c r="J29" s="102" t="s">
        <v>342</v>
      </c>
      <c r="K29" s="103">
        <v>3.54</v>
      </c>
      <c r="L29" s="102" t="s">
        <v>102</v>
      </c>
      <c r="M29" s="104">
        <v>0.04</v>
      </c>
      <c r="N29" s="104">
        <v>-1.0999999999999999E-2</v>
      </c>
      <c r="O29" s="103">
        <v>800000</v>
      </c>
      <c r="P29" s="103">
        <v>121</v>
      </c>
      <c r="Q29" s="103">
        <v>0</v>
      </c>
      <c r="R29" s="103">
        <v>968</v>
      </c>
      <c r="S29" s="104">
        <v>7.0000000000000001E-3</v>
      </c>
      <c r="T29" s="104">
        <v>0.115</v>
      </c>
      <c r="U29" s="104">
        <v>2.8999999999999998E-3</v>
      </c>
    </row>
    <row r="30" spans="2:21" s="99" customFormat="1">
      <c r="B30" s="102" t="s">
        <v>343</v>
      </c>
      <c r="C30" s="102" t="s">
        <v>344</v>
      </c>
      <c r="D30" s="102" t="s">
        <v>100</v>
      </c>
      <c r="E30" s="102" t="s">
        <v>123</v>
      </c>
      <c r="F30" s="102" t="s">
        <v>345</v>
      </c>
      <c r="G30" s="102" t="s">
        <v>346</v>
      </c>
      <c r="H30" s="102" t="s">
        <v>347</v>
      </c>
      <c r="I30" s="102" t="s">
        <v>210</v>
      </c>
      <c r="J30" s="102" t="s">
        <v>348</v>
      </c>
      <c r="K30" s="103">
        <v>2.06</v>
      </c>
      <c r="L30" s="102" t="s">
        <v>102</v>
      </c>
      <c r="M30" s="104">
        <v>4.8000000000000001E-2</v>
      </c>
      <c r="N30" s="104">
        <v>6.9099999999999995E-2</v>
      </c>
      <c r="O30" s="103">
        <v>210568.51</v>
      </c>
      <c r="P30" s="103">
        <v>97.2</v>
      </c>
      <c r="Q30" s="103">
        <v>0</v>
      </c>
      <c r="R30" s="103">
        <v>204.67259172000001</v>
      </c>
      <c r="S30" s="104">
        <v>1E-4</v>
      </c>
      <c r="T30" s="104">
        <v>2.4299999999999999E-2</v>
      </c>
      <c r="U30" s="104">
        <v>5.9999999999999995E-4</v>
      </c>
    </row>
    <row r="31" spans="2:21" s="99" customFormat="1">
      <c r="B31" s="102" t="s">
        <v>349</v>
      </c>
      <c r="C31" s="102">
        <v>11880440</v>
      </c>
      <c r="D31" s="102" t="s">
        <v>100</v>
      </c>
      <c r="E31" s="102" t="s">
        <v>123</v>
      </c>
      <c r="F31" s="102" t="s">
        <v>350</v>
      </c>
      <c r="G31" s="102" t="s">
        <v>288</v>
      </c>
      <c r="H31" s="102" t="s">
        <v>232</v>
      </c>
      <c r="I31" s="102" t="s">
        <v>351</v>
      </c>
      <c r="J31" s="102" t="s">
        <v>352</v>
      </c>
      <c r="K31" s="103">
        <v>2.67</v>
      </c>
      <c r="L31" s="102" t="s">
        <v>102</v>
      </c>
      <c r="M31" s="104">
        <v>0.06</v>
      </c>
      <c r="N31" s="104">
        <v>6.25E-2</v>
      </c>
      <c r="O31" s="103">
        <v>332000</v>
      </c>
      <c r="P31" s="103">
        <f>R31*1000/O31*100</f>
        <v>97.272730265323588</v>
      </c>
      <c r="Q31" s="103">
        <v>0</v>
      </c>
      <c r="R31" s="103">
        <f>333.992-11.0465355191257</f>
        <v>322.94546448087431</v>
      </c>
      <c r="S31" s="104">
        <v>1.2999999999999999E-3</v>
      </c>
      <c r="T31" s="104">
        <f>R31/$R$11</f>
        <v>3.8382883653341235E-2</v>
      </c>
      <c r="U31" s="104">
        <f>R31/'סכום נכסי הקרן'!$C$42</f>
        <v>9.4823849429006657E-4</v>
      </c>
    </row>
    <row r="32" spans="2:21" s="99" customFormat="1">
      <c r="B32" s="98" t="s">
        <v>270</v>
      </c>
      <c r="K32" s="100">
        <v>1.18</v>
      </c>
      <c r="N32" s="101">
        <v>5.33E-2</v>
      </c>
      <c r="O32" s="100">
        <v>152430.38</v>
      </c>
      <c r="Q32" s="100">
        <v>0</v>
      </c>
      <c r="R32" s="100">
        <v>142.5224053</v>
      </c>
      <c r="T32" s="101">
        <v>1.6899999999999998E-2</v>
      </c>
      <c r="U32" s="101">
        <v>4.0000000000000002E-4</v>
      </c>
    </row>
    <row r="33" spans="2:21" s="99" customFormat="1">
      <c r="B33" s="102" t="s">
        <v>353</v>
      </c>
      <c r="C33" s="102" t="s">
        <v>354</v>
      </c>
      <c r="D33" s="102" t="s">
        <v>100</v>
      </c>
      <c r="E33" s="102" t="s">
        <v>123</v>
      </c>
      <c r="F33" s="102" t="s">
        <v>355</v>
      </c>
      <c r="G33" s="102" t="s">
        <v>346</v>
      </c>
      <c r="H33" s="102" t="s">
        <v>336</v>
      </c>
      <c r="I33" s="102" t="s">
        <v>210</v>
      </c>
      <c r="J33" s="102" t="s">
        <v>356</v>
      </c>
      <c r="K33" s="103">
        <v>1.18</v>
      </c>
      <c r="L33" s="102" t="s">
        <v>102</v>
      </c>
      <c r="M33" s="104">
        <v>5.2499999999999998E-2</v>
      </c>
      <c r="N33" s="104">
        <v>5.33E-2</v>
      </c>
      <c r="O33" s="103">
        <v>152430.38</v>
      </c>
      <c r="P33" s="103">
        <v>93.5</v>
      </c>
      <c r="Q33" s="103">
        <v>0</v>
      </c>
      <c r="R33" s="103">
        <v>142.5224053</v>
      </c>
      <c r="S33" s="104">
        <v>2.9999999999999997E-4</v>
      </c>
      <c r="T33" s="104">
        <v>1.6899999999999998E-2</v>
      </c>
      <c r="U33" s="104">
        <v>4.0000000000000002E-4</v>
      </c>
    </row>
    <row r="34" spans="2:21" s="99" customFormat="1">
      <c r="B34" s="98" t="s">
        <v>357</v>
      </c>
      <c r="K34" s="100">
        <v>0</v>
      </c>
      <c r="N34" s="101">
        <v>0</v>
      </c>
      <c r="O34" s="100">
        <v>0</v>
      </c>
      <c r="Q34" s="100">
        <v>0</v>
      </c>
      <c r="R34" s="100">
        <v>0</v>
      </c>
      <c r="T34" s="101">
        <v>0</v>
      </c>
      <c r="U34" s="101">
        <v>0</v>
      </c>
    </row>
    <row r="35" spans="2:21" s="99" customFormat="1">
      <c r="B35" s="102" t="s">
        <v>232</v>
      </c>
      <c r="C35" s="102" t="s">
        <v>232</v>
      </c>
      <c r="G35" s="102" t="s">
        <v>232</v>
      </c>
      <c r="H35" s="102" t="s">
        <v>232</v>
      </c>
      <c r="K35" s="103">
        <v>0</v>
      </c>
      <c r="L35" s="102" t="s">
        <v>232</v>
      </c>
      <c r="M35" s="104">
        <v>0</v>
      </c>
      <c r="N35" s="104">
        <v>0</v>
      </c>
      <c r="O35" s="103">
        <v>0</v>
      </c>
      <c r="P35" s="103">
        <v>0</v>
      </c>
      <c r="R35" s="103">
        <v>0</v>
      </c>
      <c r="S35" s="104">
        <v>0</v>
      </c>
      <c r="T35" s="104">
        <v>0</v>
      </c>
      <c r="U35" s="104">
        <v>0</v>
      </c>
    </row>
    <row r="36" spans="2:21" s="99" customFormat="1">
      <c r="B36" s="98" t="s">
        <v>237</v>
      </c>
      <c r="K36" s="100">
        <v>6.26</v>
      </c>
      <c r="N36" s="101">
        <v>8.3500000000000005E-2</v>
      </c>
      <c r="O36" s="100">
        <v>50000</v>
      </c>
      <c r="Q36" s="100">
        <v>0</v>
      </c>
      <c r="R36" s="100">
        <v>140.19807705464001</v>
      </c>
      <c r="T36" s="101">
        <v>1.67E-2</v>
      </c>
      <c r="U36" s="101">
        <v>4.0000000000000002E-4</v>
      </c>
    </row>
    <row r="37" spans="2:21" s="99" customFormat="1">
      <c r="B37" s="98" t="s">
        <v>271</v>
      </c>
      <c r="K37" s="100">
        <v>6.26</v>
      </c>
      <c r="N37" s="101">
        <v>8.3500000000000005E-2</v>
      </c>
      <c r="O37" s="100">
        <v>50000</v>
      </c>
      <c r="Q37" s="100">
        <v>0</v>
      </c>
      <c r="R37" s="100">
        <v>140.19807705464001</v>
      </c>
      <c r="T37" s="101">
        <v>1.67E-2</v>
      </c>
      <c r="U37" s="101">
        <v>4.0000000000000002E-4</v>
      </c>
    </row>
    <row r="38" spans="2:21" s="99" customFormat="1">
      <c r="B38" s="102" t="s">
        <v>358</v>
      </c>
      <c r="C38" s="102" t="s">
        <v>359</v>
      </c>
      <c r="D38" s="102" t="s">
        <v>123</v>
      </c>
      <c r="E38" s="102" t="s">
        <v>360</v>
      </c>
      <c r="F38" s="102" t="s">
        <v>361</v>
      </c>
      <c r="G38" s="102" t="s">
        <v>362</v>
      </c>
      <c r="H38" s="102" t="s">
        <v>363</v>
      </c>
      <c r="I38" s="102" t="s">
        <v>364</v>
      </c>
      <c r="J38" s="102" t="s">
        <v>365</v>
      </c>
      <c r="K38" s="103">
        <v>6.26</v>
      </c>
      <c r="L38" s="102" t="s">
        <v>110</v>
      </c>
      <c r="M38" s="104">
        <v>4.3799999999999999E-2</v>
      </c>
      <c r="N38" s="104">
        <v>8.3500000000000005E-2</v>
      </c>
      <c r="O38" s="103">
        <v>50000</v>
      </c>
      <c r="P38" s="103">
        <v>80.439541599999998</v>
      </c>
      <c r="Q38" s="103">
        <v>0</v>
      </c>
      <c r="R38" s="103">
        <v>140.19807705464001</v>
      </c>
      <c r="S38" s="104">
        <v>0</v>
      </c>
      <c r="T38" s="104">
        <v>1.67E-2</v>
      </c>
      <c r="U38" s="104">
        <v>4.0000000000000002E-4</v>
      </c>
    </row>
    <row r="39" spans="2:21" s="99" customFormat="1">
      <c r="B39" s="98" t="s">
        <v>272</v>
      </c>
      <c r="K39" s="100">
        <v>0</v>
      </c>
      <c r="N39" s="101">
        <v>0</v>
      </c>
      <c r="O39" s="100">
        <v>0</v>
      </c>
      <c r="Q39" s="100">
        <v>0</v>
      </c>
      <c r="R39" s="100">
        <v>0</v>
      </c>
      <c r="T39" s="101">
        <v>0</v>
      </c>
      <c r="U39" s="101">
        <v>0</v>
      </c>
    </row>
    <row r="40" spans="2:21" s="99" customFormat="1">
      <c r="B40" s="102" t="s">
        <v>232</v>
      </c>
      <c r="C40" s="102" t="s">
        <v>232</v>
      </c>
      <c r="G40" s="102" t="s">
        <v>232</v>
      </c>
      <c r="H40" s="102" t="s">
        <v>232</v>
      </c>
      <c r="K40" s="103">
        <v>0</v>
      </c>
      <c r="L40" s="102" t="s">
        <v>232</v>
      </c>
      <c r="M40" s="104">
        <v>0</v>
      </c>
      <c r="N40" s="104">
        <v>0</v>
      </c>
      <c r="O40" s="103">
        <v>0</v>
      </c>
      <c r="P40" s="103">
        <v>0</v>
      </c>
      <c r="R40" s="103">
        <v>0</v>
      </c>
      <c r="S40" s="104">
        <v>0</v>
      </c>
      <c r="T40" s="104">
        <v>0</v>
      </c>
      <c r="U40" s="104">
        <v>0</v>
      </c>
    </row>
    <row r="41" spans="2:21" s="99" customFormat="1">
      <c r="B41" s="102" t="s">
        <v>239</v>
      </c>
    </row>
    <row r="42" spans="2:21" s="99" customFormat="1">
      <c r="B42" s="102" t="s">
        <v>265</v>
      </c>
    </row>
    <row r="43" spans="2:21" s="99" customFormat="1">
      <c r="B43" s="102" t="s">
        <v>266</v>
      </c>
    </row>
    <row r="44" spans="2:21" s="99" customFormat="1">
      <c r="B44" s="102" t="s">
        <v>267</v>
      </c>
    </row>
    <row r="45" spans="2:21" s="99" customFormat="1">
      <c r="B45" s="102" t="s">
        <v>268</v>
      </c>
    </row>
    <row r="46" spans="2:21" s="99" customFormat="1">
      <c r="B46" s="105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4">
      <formula1>$BN$7:$BN$11</formula1>
    </dataValidation>
    <dataValidation type="list" allowBlank="1" showInputMessage="1" showErrorMessage="1" sqref="E12:E798">
      <formula1>$BI$7:$BI$11</formula1>
    </dataValidation>
    <dataValidation type="list" allowBlank="1" showInputMessage="1" showErrorMessage="1" sqref="I12:I804">
      <formula1>$BM$7:$BM$10</formula1>
    </dataValidation>
    <dataValidation type="list" allowBlank="1" showInputMessage="1" showErrorMessage="1" sqref="G12:G804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abSelected="1" workbookViewId="0">
      <selection activeCell="A12" sqref="A12:XFD16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I12+I124</f>
        <v>9618438.9800000004</v>
      </c>
      <c r="J11" s="7"/>
      <c r="K11" s="75">
        <v>93.926019999999994</v>
      </c>
      <c r="L11" s="75">
        <v>114167.04453539511</v>
      </c>
      <c r="M11" s="7"/>
      <c r="N11" s="76">
        <v>1</v>
      </c>
      <c r="O11" s="76">
        <v>0.33760000000000001</v>
      </c>
      <c r="BF11" s="16"/>
      <c r="BG11" s="19"/>
      <c r="BH11" s="16"/>
      <c r="BJ11" s="16"/>
    </row>
    <row r="12" spans="2:62" s="99" customFormat="1">
      <c r="B12" s="98" t="s">
        <v>204</v>
      </c>
      <c r="C12" s="105"/>
      <c r="D12" s="105"/>
      <c r="I12" s="100">
        <f>I13+I35+I63+I122</f>
        <v>9340069.6799999997</v>
      </c>
      <c r="K12" s="100">
        <v>90.161950000000004</v>
      </c>
      <c r="L12" s="100">
        <v>101445.88563409011</v>
      </c>
      <c r="N12" s="101">
        <v>0.88859999999999995</v>
      </c>
      <c r="O12" s="101">
        <v>0.3</v>
      </c>
    </row>
    <row r="13" spans="2:62" s="99" customFormat="1">
      <c r="B13" s="98" t="s">
        <v>366</v>
      </c>
      <c r="C13" s="105"/>
      <c r="D13" s="105"/>
      <c r="I13" s="100">
        <v>1490544.4</v>
      </c>
      <c r="K13" s="100">
        <v>87.945689999999999</v>
      </c>
      <c r="L13" s="100">
        <v>44687.929277000003</v>
      </c>
      <c r="N13" s="101">
        <v>0.39140000000000003</v>
      </c>
      <c r="O13" s="101">
        <v>0.1321</v>
      </c>
    </row>
    <row r="14" spans="2:62" s="99" customFormat="1">
      <c r="B14" s="102" t="s">
        <v>367</v>
      </c>
      <c r="C14" s="102" t="s">
        <v>368</v>
      </c>
      <c r="D14" s="102" t="s">
        <v>100</v>
      </c>
      <c r="E14" s="102" t="s">
        <v>123</v>
      </c>
      <c r="F14" s="102" t="s">
        <v>369</v>
      </c>
      <c r="G14" s="102" t="s">
        <v>335</v>
      </c>
      <c r="H14" s="102" t="s">
        <v>102</v>
      </c>
      <c r="I14" s="103">
        <v>4300</v>
      </c>
      <c r="J14" s="103">
        <v>30850</v>
      </c>
      <c r="K14" s="103">
        <v>0</v>
      </c>
      <c r="L14" s="103">
        <v>1326.55</v>
      </c>
      <c r="M14" s="104">
        <v>1E-4</v>
      </c>
      <c r="N14" s="104">
        <v>1.1599999999999999E-2</v>
      </c>
      <c r="O14" s="104">
        <v>3.8999999999999998E-3</v>
      </c>
    </row>
    <row r="15" spans="2:62" s="99" customFormat="1">
      <c r="B15" s="102" t="s">
        <v>370</v>
      </c>
      <c r="C15" s="102" t="s">
        <v>371</v>
      </c>
      <c r="D15" s="102" t="s">
        <v>100</v>
      </c>
      <c r="E15" s="102" t="s">
        <v>123</v>
      </c>
      <c r="F15" s="102" t="s">
        <v>372</v>
      </c>
      <c r="G15" s="102" t="s">
        <v>373</v>
      </c>
      <c r="H15" s="102" t="s">
        <v>102</v>
      </c>
      <c r="I15" s="103">
        <v>36312</v>
      </c>
      <c r="J15" s="103">
        <v>3397</v>
      </c>
      <c r="K15" s="103">
        <v>0</v>
      </c>
      <c r="L15" s="103">
        <v>1233.51864</v>
      </c>
      <c r="M15" s="104">
        <v>1E-4</v>
      </c>
      <c r="N15" s="104">
        <v>1.0800000000000001E-2</v>
      </c>
      <c r="O15" s="104">
        <v>3.5999999999999999E-3</v>
      </c>
    </row>
    <row r="16" spans="2:62" s="99" customFormat="1">
      <c r="B16" s="102" t="s">
        <v>374</v>
      </c>
      <c r="C16" s="102" t="s">
        <v>375</v>
      </c>
      <c r="D16" s="102" t="s">
        <v>100</v>
      </c>
      <c r="E16" s="102" t="s">
        <v>123</v>
      </c>
      <c r="F16" s="102" t="s">
        <v>376</v>
      </c>
      <c r="G16" s="102" t="s">
        <v>373</v>
      </c>
      <c r="H16" s="102" t="s">
        <v>102</v>
      </c>
      <c r="I16" s="103">
        <v>95830</v>
      </c>
      <c r="J16" s="103">
        <v>3150</v>
      </c>
      <c r="K16" s="103">
        <v>0</v>
      </c>
      <c r="L16" s="103">
        <v>3018.645</v>
      </c>
      <c r="M16" s="104">
        <v>4.0000000000000002E-4</v>
      </c>
      <c r="N16" s="104">
        <v>2.64E-2</v>
      </c>
      <c r="O16" s="104">
        <v>8.8999999999999999E-3</v>
      </c>
    </row>
    <row r="17" spans="2:15" s="99" customFormat="1">
      <c r="B17" s="102" t="s">
        <v>377</v>
      </c>
      <c r="C17" s="102" t="s">
        <v>378</v>
      </c>
      <c r="D17" s="102" t="s">
        <v>100</v>
      </c>
      <c r="E17" s="102" t="s">
        <v>123</v>
      </c>
      <c r="F17" s="102" t="s">
        <v>321</v>
      </c>
      <c r="G17" s="102" t="s">
        <v>317</v>
      </c>
      <c r="H17" s="102" t="s">
        <v>102</v>
      </c>
      <c r="I17" s="103">
        <v>1390</v>
      </c>
      <c r="J17" s="103">
        <v>67700</v>
      </c>
      <c r="K17" s="103">
        <v>0</v>
      </c>
      <c r="L17" s="103">
        <v>941.03</v>
      </c>
      <c r="M17" s="104">
        <v>0</v>
      </c>
      <c r="N17" s="104">
        <v>8.2000000000000007E-3</v>
      </c>
      <c r="O17" s="104">
        <v>2.8E-3</v>
      </c>
    </row>
    <row r="18" spans="2:15" s="99" customFormat="1">
      <c r="B18" s="102" t="s">
        <v>379</v>
      </c>
      <c r="C18" s="102" t="s">
        <v>380</v>
      </c>
      <c r="D18" s="102" t="s">
        <v>100</v>
      </c>
      <c r="E18" s="102" t="s">
        <v>123</v>
      </c>
      <c r="F18" s="102" t="s">
        <v>381</v>
      </c>
      <c r="G18" s="102" t="s">
        <v>288</v>
      </c>
      <c r="H18" s="102" t="s">
        <v>102</v>
      </c>
      <c r="I18" s="103">
        <v>37438.400000000001</v>
      </c>
      <c r="J18" s="103">
        <v>1450</v>
      </c>
      <c r="K18" s="103">
        <v>0</v>
      </c>
      <c r="L18" s="103">
        <v>542.85680000000002</v>
      </c>
      <c r="M18" s="104">
        <v>1E-4</v>
      </c>
      <c r="N18" s="104">
        <v>4.7999999999999996E-3</v>
      </c>
      <c r="O18" s="104">
        <v>1.6000000000000001E-3</v>
      </c>
    </row>
    <row r="19" spans="2:15" s="99" customFormat="1">
      <c r="B19" s="102" t="s">
        <v>382</v>
      </c>
      <c r="C19" s="102" t="s">
        <v>383</v>
      </c>
      <c r="D19" s="102" t="s">
        <v>100</v>
      </c>
      <c r="E19" s="102" t="s">
        <v>123</v>
      </c>
      <c r="F19" s="102" t="s">
        <v>384</v>
      </c>
      <c r="G19" s="102" t="s">
        <v>276</v>
      </c>
      <c r="H19" s="102" t="s">
        <v>102</v>
      </c>
      <c r="I19" s="103">
        <v>19924</v>
      </c>
      <c r="J19" s="103">
        <v>14500</v>
      </c>
      <c r="K19" s="103">
        <v>0</v>
      </c>
      <c r="L19" s="103">
        <v>2888.98</v>
      </c>
      <c r="M19" s="104">
        <v>2.0000000000000001E-4</v>
      </c>
      <c r="N19" s="104">
        <v>2.53E-2</v>
      </c>
      <c r="O19" s="104">
        <v>8.5000000000000006E-3</v>
      </c>
    </row>
    <row r="20" spans="2:15" s="99" customFormat="1">
      <c r="B20" s="102" t="s">
        <v>385</v>
      </c>
      <c r="C20" s="102" t="s">
        <v>386</v>
      </c>
      <c r="D20" s="102" t="s">
        <v>100</v>
      </c>
      <c r="E20" s="102" t="s">
        <v>123</v>
      </c>
      <c r="F20" s="102" t="s">
        <v>387</v>
      </c>
      <c r="G20" s="102" t="s">
        <v>276</v>
      </c>
      <c r="H20" s="102" t="s">
        <v>102</v>
      </c>
      <c r="I20" s="103">
        <v>136518</v>
      </c>
      <c r="J20" s="103">
        <v>1806</v>
      </c>
      <c r="K20" s="103">
        <v>0</v>
      </c>
      <c r="L20" s="103">
        <v>2465.5150800000001</v>
      </c>
      <c r="M20" s="104">
        <v>1E-4</v>
      </c>
      <c r="N20" s="104">
        <v>2.1600000000000001E-2</v>
      </c>
      <c r="O20" s="104">
        <v>7.3000000000000001E-3</v>
      </c>
    </row>
    <row r="21" spans="2:15" s="99" customFormat="1">
      <c r="B21" s="102" t="s">
        <v>388</v>
      </c>
      <c r="C21" s="102" t="s">
        <v>389</v>
      </c>
      <c r="D21" s="102" t="s">
        <v>100</v>
      </c>
      <c r="E21" s="102" t="s">
        <v>123</v>
      </c>
      <c r="F21" s="102" t="s">
        <v>296</v>
      </c>
      <c r="G21" s="102" t="s">
        <v>276</v>
      </c>
      <c r="H21" s="102" t="s">
        <v>102</v>
      </c>
      <c r="I21" s="103">
        <v>183708</v>
      </c>
      <c r="J21" s="103">
        <v>3062</v>
      </c>
      <c r="K21" s="103">
        <v>0</v>
      </c>
      <c r="L21" s="103">
        <v>5625.1389600000002</v>
      </c>
      <c r="M21" s="104">
        <v>1E-4</v>
      </c>
      <c r="N21" s="104">
        <v>4.9299999999999997E-2</v>
      </c>
      <c r="O21" s="104">
        <v>1.66E-2</v>
      </c>
    </row>
    <row r="22" spans="2:15" s="99" customFormat="1">
      <c r="B22" s="102" t="s">
        <v>390</v>
      </c>
      <c r="C22" s="102" t="s">
        <v>391</v>
      </c>
      <c r="D22" s="102" t="s">
        <v>100</v>
      </c>
      <c r="E22" s="102" t="s">
        <v>123</v>
      </c>
      <c r="F22" s="102" t="s">
        <v>392</v>
      </c>
      <c r="G22" s="102" t="s">
        <v>276</v>
      </c>
      <c r="H22" s="102" t="s">
        <v>102</v>
      </c>
      <c r="I22" s="103">
        <v>24940</v>
      </c>
      <c r="J22" s="103">
        <v>12550</v>
      </c>
      <c r="K22" s="103">
        <v>0</v>
      </c>
      <c r="L22" s="103">
        <v>3129.97</v>
      </c>
      <c r="M22" s="104">
        <v>1E-4</v>
      </c>
      <c r="N22" s="104">
        <v>2.7400000000000001E-2</v>
      </c>
      <c r="O22" s="104">
        <v>9.2999999999999992E-3</v>
      </c>
    </row>
    <row r="23" spans="2:15" s="99" customFormat="1">
      <c r="B23" s="102" t="s">
        <v>393</v>
      </c>
      <c r="C23" s="102" t="s">
        <v>394</v>
      </c>
      <c r="D23" s="102" t="s">
        <v>100</v>
      </c>
      <c r="E23" s="102" t="s">
        <v>123</v>
      </c>
      <c r="F23" s="102" t="s">
        <v>395</v>
      </c>
      <c r="G23" s="102" t="s">
        <v>276</v>
      </c>
      <c r="H23" s="102" t="s">
        <v>102</v>
      </c>
      <c r="I23" s="103">
        <v>164390</v>
      </c>
      <c r="J23" s="103">
        <v>3025</v>
      </c>
      <c r="K23" s="103">
        <v>0</v>
      </c>
      <c r="L23" s="103">
        <v>4972.7974999999997</v>
      </c>
      <c r="M23" s="104">
        <v>1E-4</v>
      </c>
      <c r="N23" s="104">
        <v>4.36E-2</v>
      </c>
      <c r="O23" s="104">
        <v>1.47E-2</v>
      </c>
    </row>
    <row r="24" spans="2:15" s="99" customFormat="1">
      <c r="B24" s="102" t="s">
        <v>396</v>
      </c>
      <c r="C24" s="102" t="s">
        <v>397</v>
      </c>
      <c r="D24" s="102" t="s">
        <v>100</v>
      </c>
      <c r="E24" s="102" t="s">
        <v>123</v>
      </c>
      <c r="F24" s="102" t="s">
        <v>355</v>
      </c>
      <c r="G24" s="102" t="s">
        <v>346</v>
      </c>
      <c r="H24" s="102" t="s">
        <v>102</v>
      </c>
      <c r="I24" s="103">
        <v>1432</v>
      </c>
      <c r="J24" s="103">
        <v>138200</v>
      </c>
      <c r="K24" s="103">
        <v>51.992609999999999</v>
      </c>
      <c r="L24" s="103">
        <v>2031.0166099999999</v>
      </c>
      <c r="M24" s="104">
        <v>2.0000000000000001E-4</v>
      </c>
      <c r="N24" s="104">
        <v>1.78E-2</v>
      </c>
      <c r="O24" s="104">
        <v>6.0000000000000001E-3</v>
      </c>
    </row>
    <row r="25" spans="2:15" s="99" customFormat="1">
      <c r="B25" s="102" t="s">
        <v>398</v>
      </c>
      <c r="C25" s="102" t="s">
        <v>399</v>
      </c>
      <c r="D25" s="102" t="s">
        <v>100</v>
      </c>
      <c r="E25" s="102" t="s">
        <v>123</v>
      </c>
      <c r="F25" s="102" t="s">
        <v>400</v>
      </c>
      <c r="G25" s="102" t="s">
        <v>346</v>
      </c>
      <c r="H25" s="102" t="s">
        <v>102</v>
      </c>
      <c r="I25" s="103">
        <v>3779</v>
      </c>
      <c r="J25" s="103">
        <v>12230</v>
      </c>
      <c r="K25" s="103">
        <v>0</v>
      </c>
      <c r="L25" s="103">
        <v>462.17169999999999</v>
      </c>
      <c r="M25" s="104">
        <v>1E-4</v>
      </c>
      <c r="N25" s="104">
        <v>4.0000000000000001E-3</v>
      </c>
      <c r="O25" s="104">
        <v>1.4E-3</v>
      </c>
    </row>
    <row r="26" spans="2:15" s="99" customFormat="1">
      <c r="B26" s="102" t="s">
        <v>401</v>
      </c>
      <c r="C26" s="102" t="s">
        <v>402</v>
      </c>
      <c r="D26" s="102" t="s">
        <v>100</v>
      </c>
      <c r="E26" s="102" t="s">
        <v>123</v>
      </c>
      <c r="F26" s="102" t="s">
        <v>330</v>
      </c>
      <c r="G26" s="102" t="s">
        <v>331</v>
      </c>
      <c r="H26" s="102" t="s">
        <v>102</v>
      </c>
      <c r="I26" s="103">
        <v>110170</v>
      </c>
      <c r="J26" s="103">
        <v>2880</v>
      </c>
      <c r="K26" s="103">
        <v>0</v>
      </c>
      <c r="L26" s="103">
        <v>3172.8960000000002</v>
      </c>
      <c r="M26" s="104">
        <v>1E-4</v>
      </c>
      <c r="N26" s="104">
        <v>2.7799999999999998E-2</v>
      </c>
      <c r="O26" s="104">
        <v>9.4000000000000004E-3</v>
      </c>
    </row>
    <row r="27" spans="2:15" s="99" customFormat="1">
      <c r="B27" s="102" t="s">
        <v>403</v>
      </c>
      <c r="C27" s="102" t="s">
        <v>404</v>
      </c>
      <c r="D27" s="102" t="s">
        <v>100</v>
      </c>
      <c r="E27" s="102" t="s">
        <v>123</v>
      </c>
      <c r="F27" s="102" t="s">
        <v>405</v>
      </c>
      <c r="G27" s="102" t="s">
        <v>406</v>
      </c>
      <c r="H27" s="102" t="s">
        <v>102</v>
      </c>
      <c r="I27" s="103">
        <v>15050</v>
      </c>
      <c r="J27" s="103">
        <v>15580</v>
      </c>
      <c r="K27" s="103">
        <v>0</v>
      </c>
      <c r="L27" s="103">
        <v>2344.79</v>
      </c>
      <c r="M27" s="104">
        <v>1E-4</v>
      </c>
      <c r="N27" s="104">
        <v>2.0500000000000001E-2</v>
      </c>
      <c r="O27" s="104">
        <v>6.8999999999999999E-3</v>
      </c>
    </row>
    <row r="28" spans="2:15" s="99" customFormat="1">
      <c r="B28" s="102" t="s">
        <v>407</v>
      </c>
      <c r="C28" s="102" t="s">
        <v>408</v>
      </c>
      <c r="D28" s="102" t="s">
        <v>100</v>
      </c>
      <c r="E28" s="102" t="s">
        <v>123</v>
      </c>
      <c r="F28" s="102" t="s">
        <v>409</v>
      </c>
      <c r="G28" s="102" t="s">
        <v>406</v>
      </c>
      <c r="H28" s="102" t="s">
        <v>102</v>
      </c>
      <c r="I28" s="103">
        <v>3800</v>
      </c>
      <c r="J28" s="103">
        <v>30730</v>
      </c>
      <c r="K28" s="103">
        <v>0</v>
      </c>
      <c r="L28" s="103">
        <v>1167.74</v>
      </c>
      <c r="M28" s="104">
        <v>1E-4</v>
      </c>
      <c r="N28" s="104">
        <v>1.0200000000000001E-2</v>
      </c>
      <c r="O28" s="104">
        <v>3.5000000000000001E-3</v>
      </c>
    </row>
    <row r="29" spans="2:15" s="99" customFormat="1">
      <c r="B29" s="102" t="s">
        <v>410</v>
      </c>
      <c r="C29" s="102" t="s">
        <v>411</v>
      </c>
      <c r="D29" s="102" t="s">
        <v>100</v>
      </c>
      <c r="E29" s="102" t="s">
        <v>123</v>
      </c>
      <c r="F29" s="102" t="s">
        <v>412</v>
      </c>
      <c r="G29" s="102" t="s">
        <v>326</v>
      </c>
      <c r="H29" s="102" t="s">
        <v>102</v>
      </c>
      <c r="I29" s="103">
        <v>37268</v>
      </c>
      <c r="J29" s="103">
        <v>4275</v>
      </c>
      <c r="K29" s="103">
        <v>0</v>
      </c>
      <c r="L29" s="103">
        <v>1593.2070000000001</v>
      </c>
      <c r="M29" s="104">
        <v>2.0000000000000001E-4</v>
      </c>
      <c r="N29" s="104">
        <v>1.4E-2</v>
      </c>
      <c r="O29" s="104">
        <v>4.7000000000000002E-3</v>
      </c>
    </row>
    <row r="30" spans="2:15" s="99" customFormat="1">
      <c r="B30" s="102" t="s">
        <v>413</v>
      </c>
      <c r="C30" s="102" t="s">
        <v>414</v>
      </c>
      <c r="D30" s="102" t="s">
        <v>100</v>
      </c>
      <c r="E30" s="102" t="s">
        <v>123</v>
      </c>
      <c r="F30" s="102" t="s">
        <v>415</v>
      </c>
      <c r="G30" s="102" t="s">
        <v>326</v>
      </c>
      <c r="H30" s="102" t="s">
        <v>102</v>
      </c>
      <c r="I30" s="103">
        <v>70200</v>
      </c>
      <c r="J30" s="103">
        <v>2051</v>
      </c>
      <c r="K30" s="103">
        <v>0</v>
      </c>
      <c r="L30" s="103">
        <v>1439.8019999999999</v>
      </c>
      <c r="M30" s="104">
        <v>1E-4</v>
      </c>
      <c r="N30" s="104">
        <v>1.26E-2</v>
      </c>
      <c r="O30" s="104">
        <v>4.3E-3</v>
      </c>
    </row>
    <row r="31" spans="2:15" s="99" customFormat="1">
      <c r="B31" s="102" t="s">
        <v>416</v>
      </c>
      <c r="C31" s="102" t="s">
        <v>417</v>
      </c>
      <c r="D31" s="102" t="s">
        <v>100</v>
      </c>
      <c r="E31" s="102" t="s">
        <v>123</v>
      </c>
      <c r="F31" s="102" t="s">
        <v>418</v>
      </c>
      <c r="G31" s="102" t="s">
        <v>326</v>
      </c>
      <c r="H31" s="102" t="s">
        <v>102</v>
      </c>
      <c r="I31" s="103">
        <v>196573</v>
      </c>
      <c r="J31" s="103">
        <v>1051</v>
      </c>
      <c r="K31" s="103">
        <v>0</v>
      </c>
      <c r="L31" s="103">
        <v>2065.9822300000001</v>
      </c>
      <c r="M31" s="104">
        <v>2.0000000000000001E-4</v>
      </c>
      <c r="N31" s="104">
        <v>1.8100000000000002E-2</v>
      </c>
      <c r="O31" s="104">
        <v>6.1000000000000004E-3</v>
      </c>
    </row>
    <row r="32" spans="2:15" s="99" customFormat="1">
      <c r="B32" s="102" t="s">
        <v>419</v>
      </c>
      <c r="C32" s="102" t="s">
        <v>420</v>
      </c>
      <c r="D32" s="102" t="s">
        <v>100</v>
      </c>
      <c r="E32" s="102" t="s">
        <v>123</v>
      </c>
      <c r="F32" s="102" t="s">
        <v>421</v>
      </c>
      <c r="G32" s="102" t="s">
        <v>326</v>
      </c>
      <c r="H32" s="102" t="s">
        <v>102</v>
      </c>
      <c r="I32" s="103">
        <v>5525</v>
      </c>
      <c r="J32" s="103">
        <v>24000</v>
      </c>
      <c r="K32" s="103">
        <v>0</v>
      </c>
      <c r="L32" s="103">
        <v>1326</v>
      </c>
      <c r="M32" s="104">
        <v>1E-4</v>
      </c>
      <c r="N32" s="104">
        <v>1.1599999999999999E-2</v>
      </c>
      <c r="O32" s="104">
        <v>3.8999999999999998E-3</v>
      </c>
    </row>
    <row r="33" spans="2:15" s="99" customFormat="1">
      <c r="B33" s="102" t="s">
        <v>422</v>
      </c>
      <c r="C33" s="102" t="s">
        <v>423</v>
      </c>
      <c r="D33" s="102" t="s">
        <v>100</v>
      </c>
      <c r="E33" s="102" t="s">
        <v>123</v>
      </c>
      <c r="F33" s="102" t="s">
        <v>424</v>
      </c>
      <c r="G33" s="102" t="s">
        <v>326</v>
      </c>
      <c r="H33" s="102" t="s">
        <v>102</v>
      </c>
      <c r="I33" s="103">
        <v>3800</v>
      </c>
      <c r="J33" s="103">
        <v>24420</v>
      </c>
      <c r="K33" s="103">
        <v>0</v>
      </c>
      <c r="L33" s="103">
        <v>927.96</v>
      </c>
      <c r="M33" s="104">
        <v>0</v>
      </c>
      <c r="N33" s="104">
        <v>8.0999999999999996E-3</v>
      </c>
      <c r="O33" s="104">
        <v>2.7000000000000001E-3</v>
      </c>
    </row>
    <row r="34" spans="2:15" s="99" customFormat="1">
      <c r="B34" s="102" t="s">
        <v>425</v>
      </c>
      <c r="C34" s="102" t="s">
        <v>426</v>
      </c>
      <c r="D34" s="102" t="s">
        <v>100</v>
      </c>
      <c r="E34" s="102" t="s">
        <v>123</v>
      </c>
      <c r="F34" s="102" t="s">
        <v>427</v>
      </c>
      <c r="G34" s="102" t="s">
        <v>132</v>
      </c>
      <c r="H34" s="102" t="s">
        <v>102</v>
      </c>
      <c r="I34" s="103">
        <v>338197</v>
      </c>
      <c r="J34" s="103">
        <v>584.1</v>
      </c>
      <c r="K34" s="103">
        <v>35.95308</v>
      </c>
      <c r="L34" s="103">
        <v>2011.3617569999999</v>
      </c>
      <c r="M34" s="104">
        <v>1E-4</v>
      </c>
      <c r="N34" s="104">
        <v>1.7600000000000001E-2</v>
      </c>
      <c r="O34" s="104">
        <v>5.8999999999999999E-3</v>
      </c>
    </row>
    <row r="35" spans="2:15" s="99" customFormat="1">
      <c r="B35" s="98" t="s">
        <v>428</v>
      </c>
      <c r="C35" s="105"/>
      <c r="D35" s="105"/>
      <c r="I35" s="100">
        <v>1814703.45</v>
      </c>
      <c r="K35" s="100">
        <v>2.2162600000000001</v>
      </c>
      <c r="L35" s="100">
        <v>25952.708130499999</v>
      </c>
      <c r="N35" s="101">
        <v>0.2273</v>
      </c>
      <c r="O35" s="101">
        <v>7.6700000000000004E-2</v>
      </c>
    </row>
    <row r="36" spans="2:15" s="99" customFormat="1">
      <c r="B36" s="102" t="s">
        <v>429</v>
      </c>
      <c r="C36" s="102" t="s">
        <v>430</v>
      </c>
      <c r="D36" s="102" t="s">
        <v>100</v>
      </c>
      <c r="E36" s="102" t="s">
        <v>123</v>
      </c>
      <c r="F36" s="102" t="s">
        <v>431</v>
      </c>
      <c r="G36" s="102" t="s">
        <v>307</v>
      </c>
      <c r="H36" s="102" t="s">
        <v>102</v>
      </c>
      <c r="I36" s="103">
        <v>1079181</v>
      </c>
      <c r="J36" s="103">
        <v>122.4</v>
      </c>
      <c r="K36" s="103">
        <v>0</v>
      </c>
      <c r="L36" s="103">
        <v>1320.9175439999999</v>
      </c>
      <c r="M36" s="104">
        <v>8.9999999999999998E-4</v>
      </c>
      <c r="N36" s="104">
        <v>1.1599999999999999E-2</v>
      </c>
      <c r="O36" s="104">
        <v>3.8999999999999998E-3</v>
      </c>
    </row>
    <row r="37" spans="2:15" s="99" customFormat="1">
      <c r="B37" s="102" t="s">
        <v>432</v>
      </c>
      <c r="C37" s="102" t="s">
        <v>433</v>
      </c>
      <c r="D37" s="102" t="s">
        <v>100</v>
      </c>
      <c r="E37" s="102" t="s">
        <v>123</v>
      </c>
      <c r="F37" s="102" t="s">
        <v>434</v>
      </c>
      <c r="G37" s="102" t="s">
        <v>335</v>
      </c>
      <c r="H37" s="102" t="s">
        <v>102</v>
      </c>
      <c r="I37" s="103">
        <v>200005</v>
      </c>
      <c r="J37" s="103">
        <v>757.3</v>
      </c>
      <c r="K37" s="103">
        <v>0</v>
      </c>
      <c r="L37" s="103">
        <v>1514.6378649999999</v>
      </c>
      <c r="M37" s="104">
        <v>2.0000000000000001E-4</v>
      </c>
      <c r="N37" s="104">
        <v>1.3299999999999999E-2</v>
      </c>
      <c r="O37" s="104">
        <v>4.4999999999999997E-3</v>
      </c>
    </row>
    <row r="38" spans="2:15" s="99" customFormat="1">
      <c r="B38" s="102" t="s">
        <v>435</v>
      </c>
      <c r="C38" s="102" t="s">
        <v>436</v>
      </c>
      <c r="D38" s="102" t="s">
        <v>100</v>
      </c>
      <c r="E38" s="102" t="s">
        <v>123</v>
      </c>
      <c r="F38" s="102" t="s">
        <v>437</v>
      </c>
      <c r="G38" s="102" t="s">
        <v>335</v>
      </c>
      <c r="H38" s="102" t="s">
        <v>102</v>
      </c>
      <c r="I38" s="103">
        <v>17125</v>
      </c>
      <c r="J38" s="103">
        <v>10630</v>
      </c>
      <c r="K38" s="103">
        <v>0</v>
      </c>
      <c r="L38" s="103">
        <v>1820.3875</v>
      </c>
      <c r="M38" s="104">
        <v>5.0000000000000001E-4</v>
      </c>
      <c r="N38" s="104">
        <v>1.5900000000000001E-2</v>
      </c>
      <c r="O38" s="104">
        <v>5.4000000000000003E-3</v>
      </c>
    </row>
    <row r="39" spans="2:15" s="99" customFormat="1">
      <c r="B39" s="102" t="s">
        <v>438</v>
      </c>
      <c r="C39" s="102" t="s">
        <v>439</v>
      </c>
      <c r="D39" s="102" t="s">
        <v>100</v>
      </c>
      <c r="E39" s="102" t="s">
        <v>123</v>
      </c>
      <c r="F39" s="102" t="s">
        <v>440</v>
      </c>
      <c r="G39" s="102" t="s">
        <v>441</v>
      </c>
      <c r="H39" s="102" t="s">
        <v>102</v>
      </c>
      <c r="I39" s="103">
        <v>1380</v>
      </c>
      <c r="J39" s="103">
        <v>87750</v>
      </c>
      <c r="K39" s="103">
        <v>0</v>
      </c>
      <c r="L39" s="103">
        <v>1210.95</v>
      </c>
      <c r="M39" s="104">
        <v>5.0000000000000001E-4</v>
      </c>
      <c r="N39" s="104">
        <v>1.06E-2</v>
      </c>
      <c r="O39" s="104">
        <v>3.5999999999999999E-3</v>
      </c>
    </row>
    <row r="40" spans="2:15" s="99" customFormat="1">
      <c r="B40" s="102" t="s">
        <v>442</v>
      </c>
      <c r="C40" s="102" t="s">
        <v>443</v>
      </c>
      <c r="D40" s="102" t="s">
        <v>100</v>
      </c>
      <c r="E40" s="102" t="s">
        <v>123</v>
      </c>
      <c r="F40" s="102" t="s">
        <v>444</v>
      </c>
      <c r="G40" s="102" t="s">
        <v>373</v>
      </c>
      <c r="H40" s="102" t="s">
        <v>102</v>
      </c>
      <c r="I40" s="103">
        <v>12000</v>
      </c>
      <c r="J40" s="103">
        <v>6077</v>
      </c>
      <c r="K40" s="103">
        <v>0</v>
      </c>
      <c r="L40" s="103">
        <v>729.24</v>
      </c>
      <c r="M40" s="104">
        <v>2.0000000000000001E-4</v>
      </c>
      <c r="N40" s="104">
        <v>6.4000000000000003E-3</v>
      </c>
      <c r="O40" s="104">
        <v>2.2000000000000001E-3</v>
      </c>
    </row>
    <row r="41" spans="2:15" s="99" customFormat="1">
      <c r="B41" s="102" t="s">
        <v>445</v>
      </c>
      <c r="C41" s="102" t="s">
        <v>446</v>
      </c>
      <c r="D41" s="102" t="s">
        <v>100</v>
      </c>
      <c r="E41" s="102" t="s">
        <v>123</v>
      </c>
      <c r="F41" s="102" t="s">
        <v>287</v>
      </c>
      <c r="G41" s="102" t="s">
        <v>288</v>
      </c>
      <c r="H41" s="102" t="s">
        <v>102</v>
      </c>
      <c r="I41" s="103">
        <v>108754.45</v>
      </c>
      <c r="J41" s="103">
        <v>1887</v>
      </c>
      <c r="K41" s="103">
        <v>0</v>
      </c>
      <c r="L41" s="103">
        <v>2052.1964714999999</v>
      </c>
      <c r="M41" s="104">
        <v>1.8E-3</v>
      </c>
      <c r="N41" s="104">
        <v>1.7999999999999999E-2</v>
      </c>
      <c r="O41" s="104">
        <v>6.1000000000000004E-3</v>
      </c>
    </row>
    <row r="42" spans="2:15" s="99" customFormat="1">
      <c r="B42" s="102" t="s">
        <v>447</v>
      </c>
      <c r="C42" s="102" t="s">
        <v>448</v>
      </c>
      <c r="D42" s="102" t="s">
        <v>100</v>
      </c>
      <c r="E42" s="102" t="s">
        <v>123</v>
      </c>
      <c r="F42" s="102" t="s">
        <v>449</v>
      </c>
      <c r="G42" s="102" t="s">
        <v>288</v>
      </c>
      <c r="H42" s="102" t="s">
        <v>102</v>
      </c>
      <c r="I42" s="103">
        <v>8768</v>
      </c>
      <c r="J42" s="103">
        <v>1180</v>
      </c>
      <c r="K42" s="103">
        <v>0</v>
      </c>
      <c r="L42" s="103">
        <v>103.4624</v>
      </c>
      <c r="M42" s="104">
        <v>0</v>
      </c>
      <c r="N42" s="104">
        <v>8.9999999999999998E-4</v>
      </c>
      <c r="O42" s="104">
        <v>2.9999999999999997E-4</v>
      </c>
    </row>
    <row r="43" spans="2:15" s="99" customFormat="1">
      <c r="B43" s="102" t="s">
        <v>450</v>
      </c>
      <c r="C43" s="102" t="s">
        <v>451</v>
      </c>
      <c r="D43" s="102" t="s">
        <v>100</v>
      </c>
      <c r="E43" s="102" t="s">
        <v>123</v>
      </c>
      <c r="F43" s="102" t="s">
        <v>452</v>
      </c>
      <c r="G43" s="102" t="s">
        <v>331</v>
      </c>
      <c r="H43" s="102" t="s">
        <v>102</v>
      </c>
      <c r="I43" s="103">
        <v>91191</v>
      </c>
      <c r="J43" s="103">
        <v>1253</v>
      </c>
      <c r="K43" s="103">
        <v>0</v>
      </c>
      <c r="L43" s="103">
        <v>1142.6232299999999</v>
      </c>
      <c r="M43" s="104">
        <v>8.9999999999999998E-4</v>
      </c>
      <c r="N43" s="104">
        <v>0.01</v>
      </c>
      <c r="O43" s="104">
        <v>3.3999999999999998E-3</v>
      </c>
    </row>
    <row r="44" spans="2:15" s="99" customFormat="1">
      <c r="B44" s="102" t="s">
        <v>453</v>
      </c>
      <c r="C44" s="102" t="s">
        <v>454</v>
      </c>
      <c r="D44" s="102" t="s">
        <v>100</v>
      </c>
      <c r="E44" s="102" t="s">
        <v>123</v>
      </c>
      <c r="F44" s="102" t="s">
        <v>455</v>
      </c>
      <c r="G44" s="102" t="s">
        <v>406</v>
      </c>
      <c r="H44" s="102" t="s">
        <v>102</v>
      </c>
      <c r="I44" s="103">
        <v>13754</v>
      </c>
      <c r="J44" s="103">
        <v>8268</v>
      </c>
      <c r="K44" s="103">
        <v>0</v>
      </c>
      <c r="L44" s="103">
        <v>1137.1807200000001</v>
      </c>
      <c r="M44" s="104">
        <v>2.9999999999999997E-4</v>
      </c>
      <c r="N44" s="104">
        <v>0.01</v>
      </c>
      <c r="O44" s="104">
        <v>3.3999999999999998E-3</v>
      </c>
    </row>
    <row r="45" spans="2:15" s="99" customFormat="1">
      <c r="B45" s="102" t="s">
        <v>456</v>
      </c>
      <c r="C45" s="102" t="s">
        <v>457</v>
      </c>
      <c r="D45" s="102" t="s">
        <v>100</v>
      </c>
      <c r="E45" s="102" t="s">
        <v>123</v>
      </c>
      <c r="F45" s="102" t="s">
        <v>458</v>
      </c>
      <c r="G45" s="102" t="s">
        <v>459</v>
      </c>
      <c r="H45" s="102" t="s">
        <v>102</v>
      </c>
      <c r="I45" s="103">
        <v>18975</v>
      </c>
      <c r="J45" s="103">
        <v>11000</v>
      </c>
      <c r="K45" s="103">
        <v>0</v>
      </c>
      <c r="L45" s="103">
        <v>2087.25</v>
      </c>
      <c r="M45" s="104">
        <v>8.9999999999999998E-4</v>
      </c>
      <c r="N45" s="104">
        <v>1.83E-2</v>
      </c>
      <c r="O45" s="104">
        <v>6.1999999999999998E-3</v>
      </c>
    </row>
    <row r="46" spans="2:15" s="99" customFormat="1">
      <c r="B46" s="102" t="s">
        <v>460</v>
      </c>
      <c r="C46" s="102" t="s">
        <v>461</v>
      </c>
      <c r="D46" s="102" t="s">
        <v>100</v>
      </c>
      <c r="E46" s="102" t="s">
        <v>123</v>
      </c>
      <c r="F46" s="102" t="s">
        <v>462</v>
      </c>
      <c r="G46" s="102" t="s">
        <v>459</v>
      </c>
      <c r="H46" s="102" t="s">
        <v>102</v>
      </c>
      <c r="I46" s="103">
        <v>4890</v>
      </c>
      <c r="J46" s="103">
        <v>15520</v>
      </c>
      <c r="K46" s="103">
        <v>0</v>
      </c>
      <c r="L46" s="103">
        <v>758.928</v>
      </c>
      <c r="M46" s="104">
        <v>4.0000000000000002E-4</v>
      </c>
      <c r="N46" s="104">
        <v>6.6E-3</v>
      </c>
      <c r="O46" s="104">
        <v>2.2000000000000001E-3</v>
      </c>
    </row>
    <row r="47" spans="2:15" s="99" customFormat="1">
      <c r="B47" s="102" t="s">
        <v>463</v>
      </c>
      <c r="C47" s="102" t="s">
        <v>464</v>
      </c>
      <c r="D47" s="102" t="s">
        <v>100</v>
      </c>
      <c r="E47" s="102" t="s">
        <v>123</v>
      </c>
      <c r="F47" s="102" t="s">
        <v>465</v>
      </c>
      <c r="G47" s="102" t="s">
        <v>459</v>
      </c>
      <c r="H47" s="102" t="s">
        <v>102</v>
      </c>
      <c r="I47" s="103">
        <v>2554</v>
      </c>
      <c r="J47" s="103">
        <v>50150</v>
      </c>
      <c r="K47" s="103">
        <v>0</v>
      </c>
      <c r="L47" s="103">
        <v>1280.8309999999999</v>
      </c>
      <c r="M47" s="104">
        <v>2.9999999999999997E-4</v>
      </c>
      <c r="N47" s="104">
        <v>1.12E-2</v>
      </c>
      <c r="O47" s="104">
        <v>3.8E-3</v>
      </c>
    </row>
    <row r="48" spans="2:15" s="99" customFormat="1">
      <c r="B48" s="102" t="s">
        <v>466</v>
      </c>
      <c r="C48" s="102" t="s">
        <v>467</v>
      </c>
      <c r="D48" s="102" t="s">
        <v>100</v>
      </c>
      <c r="E48" s="102" t="s">
        <v>123</v>
      </c>
      <c r="F48" s="102" t="s">
        <v>468</v>
      </c>
      <c r="G48" s="102" t="s">
        <v>469</v>
      </c>
      <c r="H48" s="102" t="s">
        <v>102</v>
      </c>
      <c r="I48" s="103">
        <v>61000</v>
      </c>
      <c r="J48" s="103">
        <v>1415</v>
      </c>
      <c r="K48" s="103">
        <v>0</v>
      </c>
      <c r="L48" s="103">
        <v>863.15</v>
      </c>
      <c r="M48" s="104">
        <v>5.0000000000000001E-4</v>
      </c>
      <c r="N48" s="104">
        <v>7.6E-3</v>
      </c>
      <c r="O48" s="104">
        <v>2.5999999999999999E-3</v>
      </c>
    </row>
    <row r="49" spans="2:15" s="99" customFormat="1">
      <c r="B49" s="102" t="s">
        <v>470</v>
      </c>
      <c r="C49" s="102" t="s">
        <v>471</v>
      </c>
      <c r="D49" s="102" t="s">
        <v>100</v>
      </c>
      <c r="E49" s="102" t="s">
        <v>123</v>
      </c>
      <c r="F49" s="102" t="s">
        <v>472</v>
      </c>
      <c r="G49" s="102" t="s">
        <v>282</v>
      </c>
      <c r="H49" s="102" t="s">
        <v>102</v>
      </c>
      <c r="I49" s="103">
        <v>11000</v>
      </c>
      <c r="J49" s="103">
        <v>7700</v>
      </c>
      <c r="K49" s="103">
        <v>0</v>
      </c>
      <c r="L49" s="103">
        <v>847</v>
      </c>
      <c r="M49" s="104">
        <v>5.9999999999999995E-4</v>
      </c>
      <c r="N49" s="104">
        <v>7.4000000000000003E-3</v>
      </c>
      <c r="O49" s="104">
        <v>2.5000000000000001E-3</v>
      </c>
    </row>
    <row r="50" spans="2:15" s="99" customFormat="1">
      <c r="B50" s="102" t="s">
        <v>473</v>
      </c>
      <c r="C50" s="102" t="s">
        <v>474</v>
      </c>
      <c r="D50" s="102" t="s">
        <v>100</v>
      </c>
      <c r="E50" s="102" t="s">
        <v>123</v>
      </c>
      <c r="F50" s="102" t="s">
        <v>475</v>
      </c>
      <c r="G50" s="102" t="s">
        <v>326</v>
      </c>
      <c r="H50" s="102" t="s">
        <v>102</v>
      </c>
      <c r="I50" s="103">
        <v>47110</v>
      </c>
      <c r="J50" s="103">
        <v>1805</v>
      </c>
      <c r="K50" s="103">
        <v>0</v>
      </c>
      <c r="L50" s="103">
        <v>850.33550000000002</v>
      </c>
      <c r="M50" s="104">
        <v>2.0000000000000001E-4</v>
      </c>
      <c r="N50" s="104">
        <v>7.4000000000000003E-3</v>
      </c>
      <c r="O50" s="104">
        <v>2.5000000000000001E-3</v>
      </c>
    </row>
    <row r="51" spans="2:15" s="99" customFormat="1">
      <c r="B51" s="102" t="s">
        <v>476</v>
      </c>
      <c r="C51" s="102" t="s">
        <v>477</v>
      </c>
      <c r="D51" s="102" t="s">
        <v>100</v>
      </c>
      <c r="E51" s="102" t="s">
        <v>123</v>
      </c>
      <c r="F51" s="102" t="s">
        <v>478</v>
      </c>
      <c r="G51" s="102" t="s">
        <v>326</v>
      </c>
      <c r="H51" s="102" t="s">
        <v>102</v>
      </c>
      <c r="I51" s="103">
        <v>2827</v>
      </c>
      <c r="J51" s="103">
        <v>26700</v>
      </c>
      <c r="K51" s="103">
        <v>0</v>
      </c>
      <c r="L51" s="103">
        <v>754.80899999999997</v>
      </c>
      <c r="M51" s="104">
        <v>2.9999999999999997E-4</v>
      </c>
      <c r="N51" s="104">
        <v>6.6E-3</v>
      </c>
      <c r="O51" s="104">
        <v>2.2000000000000001E-3</v>
      </c>
    </row>
    <row r="52" spans="2:15" s="99" customFormat="1">
      <c r="B52" s="102" t="s">
        <v>479</v>
      </c>
      <c r="C52" s="102" t="s">
        <v>480</v>
      </c>
      <c r="D52" s="102" t="s">
        <v>100</v>
      </c>
      <c r="E52" s="102" t="s">
        <v>123</v>
      </c>
      <c r="F52" s="102" t="s">
        <v>481</v>
      </c>
      <c r="G52" s="102" t="s">
        <v>482</v>
      </c>
      <c r="H52" s="102" t="s">
        <v>102</v>
      </c>
      <c r="I52" s="103">
        <v>3300</v>
      </c>
      <c r="J52" s="103">
        <v>33170</v>
      </c>
      <c r="K52" s="103">
        <v>0</v>
      </c>
      <c r="L52" s="103">
        <v>1094.6099999999999</v>
      </c>
      <c r="M52" s="104">
        <v>5.0000000000000001E-4</v>
      </c>
      <c r="N52" s="104">
        <v>9.5999999999999992E-3</v>
      </c>
      <c r="O52" s="104">
        <v>3.2000000000000002E-3</v>
      </c>
    </row>
    <row r="53" spans="2:15" s="99" customFormat="1">
      <c r="B53" s="102" t="s">
        <v>483</v>
      </c>
      <c r="C53" s="102" t="s">
        <v>484</v>
      </c>
      <c r="D53" s="102" t="s">
        <v>100</v>
      </c>
      <c r="E53" s="102" t="s">
        <v>123</v>
      </c>
      <c r="F53" s="102" t="s">
        <v>485</v>
      </c>
      <c r="G53" s="102" t="s">
        <v>125</v>
      </c>
      <c r="H53" s="102" t="s">
        <v>102</v>
      </c>
      <c r="I53" s="103">
        <v>35449</v>
      </c>
      <c r="J53" s="103">
        <v>3320</v>
      </c>
      <c r="K53" s="103">
        <v>0</v>
      </c>
      <c r="L53" s="103">
        <v>1176.9068</v>
      </c>
      <c r="M53" s="104">
        <v>2.9999999999999997E-4</v>
      </c>
      <c r="N53" s="104">
        <v>1.03E-2</v>
      </c>
      <c r="O53" s="104">
        <v>3.5000000000000001E-3</v>
      </c>
    </row>
    <row r="54" spans="2:15" s="99" customFormat="1">
      <c r="B54" s="102" t="s">
        <v>486</v>
      </c>
      <c r="C54" s="102" t="s">
        <v>487</v>
      </c>
      <c r="D54" s="102" t="s">
        <v>100</v>
      </c>
      <c r="E54" s="102" t="s">
        <v>123</v>
      </c>
      <c r="F54" s="102" t="s">
        <v>488</v>
      </c>
      <c r="G54" s="102" t="s">
        <v>489</v>
      </c>
      <c r="H54" s="102" t="s">
        <v>102</v>
      </c>
      <c r="I54" s="103">
        <v>1604</v>
      </c>
      <c r="J54" s="103">
        <v>13000</v>
      </c>
      <c r="K54" s="103">
        <v>2.2162600000000001</v>
      </c>
      <c r="L54" s="103">
        <v>210.73625999999999</v>
      </c>
      <c r="M54" s="104">
        <v>1E-4</v>
      </c>
      <c r="N54" s="104">
        <v>1.8E-3</v>
      </c>
      <c r="O54" s="104">
        <v>5.9999999999999995E-4</v>
      </c>
    </row>
    <row r="55" spans="2:15" s="99" customFormat="1">
      <c r="B55" s="102" t="s">
        <v>490</v>
      </c>
      <c r="C55" s="102" t="s">
        <v>491</v>
      </c>
      <c r="D55" s="102" t="s">
        <v>100</v>
      </c>
      <c r="E55" s="102" t="s">
        <v>123</v>
      </c>
      <c r="F55" s="102" t="s">
        <v>492</v>
      </c>
      <c r="G55" s="102" t="s">
        <v>489</v>
      </c>
      <c r="H55" s="102" t="s">
        <v>102</v>
      </c>
      <c r="I55" s="103">
        <v>6550</v>
      </c>
      <c r="J55" s="103">
        <v>20390</v>
      </c>
      <c r="K55" s="103">
        <v>0</v>
      </c>
      <c r="L55" s="103">
        <v>1335.5450000000001</v>
      </c>
      <c r="M55" s="104">
        <v>5.0000000000000001E-4</v>
      </c>
      <c r="N55" s="104">
        <v>1.17E-2</v>
      </c>
      <c r="O55" s="104">
        <v>3.8999999999999998E-3</v>
      </c>
    </row>
    <row r="56" spans="2:15" s="99" customFormat="1">
      <c r="B56" s="102" t="s">
        <v>493</v>
      </c>
      <c r="C56" s="102" t="s">
        <v>494</v>
      </c>
      <c r="D56" s="102" t="s">
        <v>100</v>
      </c>
      <c r="E56" s="102" t="s">
        <v>123</v>
      </c>
      <c r="F56" s="102" t="s">
        <v>495</v>
      </c>
      <c r="G56" s="102" t="s">
        <v>489</v>
      </c>
      <c r="H56" s="102" t="s">
        <v>102</v>
      </c>
      <c r="I56" s="103">
        <v>855</v>
      </c>
      <c r="J56" s="103">
        <v>40220</v>
      </c>
      <c r="K56" s="103">
        <v>0</v>
      </c>
      <c r="L56" s="103">
        <v>343.88099999999997</v>
      </c>
      <c r="M56" s="104">
        <v>1E-4</v>
      </c>
      <c r="N56" s="104">
        <v>3.0000000000000001E-3</v>
      </c>
      <c r="O56" s="104">
        <v>1E-3</v>
      </c>
    </row>
    <row r="57" spans="2:15" s="99" customFormat="1">
      <c r="B57" s="102" t="s">
        <v>496</v>
      </c>
      <c r="C57" s="102" t="s">
        <v>497</v>
      </c>
      <c r="D57" s="102" t="s">
        <v>100</v>
      </c>
      <c r="E57" s="102" t="s">
        <v>123</v>
      </c>
      <c r="F57" s="102" t="s">
        <v>498</v>
      </c>
      <c r="G57" s="102" t="s">
        <v>489</v>
      </c>
      <c r="H57" s="102" t="s">
        <v>102</v>
      </c>
      <c r="I57" s="103">
        <v>14716</v>
      </c>
      <c r="J57" s="103">
        <v>7387</v>
      </c>
      <c r="K57" s="103">
        <v>0</v>
      </c>
      <c r="L57" s="103">
        <v>1087.0709199999999</v>
      </c>
      <c r="M57" s="104">
        <v>2.9999999999999997E-4</v>
      </c>
      <c r="N57" s="104">
        <v>9.4999999999999998E-3</v>
      </c>
      <c r="O57" s="104">
        <v>3.2000000000000002E-3</v>
      </c>
    </row>
    <row r="58" spans="2:15" s="99" customFormat="1">
      <c r="B58" s="102" t="s">
        <v>499</v>
      </c>
      <c r="C58" s="102" t="s">
        <v>500</v>
      </c>
      <c r="D58" s="102" t="s">
        <v>100</v>
      </c>
      <c r="E58" s="102" t="s">
        <v>123</v>
      </c>
      <c r="F58" s="102" t="s">
        <v>501</v>
      </c>
      <c r="G58" s="102" t="s">
        <v>502</v>
      </c>
      <c r="H58" s="102" t="s">
        <v>102</v>
      </c>
      <c r="I58" s="103">
        <v>18728</v>
      </c>
      <c r="J58" s="103">
        <v>5400</v>
      </c>
      <c r="K58" s="103">
        <v>0</v>
      </c>
      <c r="L58" s="103">
        <v>1011.312</v>
      </c>
      <c r="M58" s="104">
        <v>2.9999999999999997E-4</v>
      </c>
      <c r="N58" s="104">
        <v>8.8999999999999999E-3</v>
      </c>
      <c r="O58" s="104">
        <v>3.0000000000000001E-3</v>
      </c>
    </row>
    <row r="59" spans="2:15" s="99" customFormat="1">
      <c r="B59" s="102" t="s">
        <v>503</v>
      </c>
      <c r="C59" s="102" t="s">
        <v>504</v>
      </c>
      <c r="D59" s="102" t="s">
        <v>100</v>
      </c>
      <c r="E59" s="102" t="s">
        <v>123</v>
      </c>
      <c r="F59" s="102" t="s">
        <v>505</v>
      </c>
      <c r="G59" s="102" t="s">
        <v>506</v>
      </c>
      <c r="H59" s="102" t="s">
        <v>102</v>
      </c>
      <c r="I59" s="103">
        <v>1317</v>
      </c>
      <c r="J59" s="103">
        <v>37480</v>
      </c>
      <c r="K59" s="103">
        <v>0</v>
      </c>
      <c r="L59" s="103">
        <v>493.61160000000001</v>
      </c>
      <c r="M59" s="104">
        <v>2.0000000000000001E-4</v>
      </c>
      <c r="N59" s="104">
        <v>4.3E-3</v>
      </c>
      <c r="O59" s="104">
        <v>1.5E-3</v>
      </c>
    </row>
    <row r="60" spans="2:15" s="99" customFormat="1">
      <c r="B60" s="102" t="s">
        <v>507</v>
      </c>
      <c r="C60" s="102" t="s">
        <v>508</v>
      </c>
      <c r="D60" s="102" t="s">
        <v>100</v>
      </c>
      <c r="E60" s="102" t="s">
        <v>123</v>
      </c>
      <c r="F60" s="102" t="s">
        <v>509</v>
      </c>
      <c r="G60" s="102" t="s">
        <v>510</v>
      </c>
      <c r="H60" s="102" t="s">
        <v>102</v>
      </c>
      <c r="I60" s="103">
        <v>29500</v>
      </c>
      <c r="J60" s="103">
        <v>771.3</v>
      </c>
      <c r="K60" s="103">
        <v>0</v>
      </c>
      <c r="L60" s="103">
        <v>227.5335</v>
      </c>
      <c r="M60" s="104">
        <v>1E-4</v>
      </c>
      <c r="N60" s="104">
        <v>2E-3</v>
      </c>
      <c r="O60" s="104">
        <v>6.9999999999999999E-4</v>
      </c>
    </row>
    <row r="61" spans="2:15" s="99" customFormat="1">
      <c r="B61" s="102" t="s">
        <v>511</v>
      </c>
      <c r="C61" s="102" t="s">
        <v>512</v>
      </c>
      <c r="D61" s="102" t="s">
        <v>100</v>
      </c>
      <c r="E61" s="102" t="s">
        <v>123</v>
      </c>
      <c r="F61" s="102" t="s">
        <v>513</v>
      </c>
      <c r="G61" s="102" t="s">
        <v>132</v>
      </c>
      <c r="H61" s="102" t="s">
        <v>102</v>
      </c>
      <c r="I61" s="103">
        <v>9658</v>
      </c>
      <c r="J61" s="103">
        <v>1815</v>
      </c>
      <c r="K61" s="103">
        <v>0</v>
      </c>
      <c r="L61" s="103">
        <v>175.2927</v>
      </c>
      <c r="M61" s="104">
        <v>1E-4</v>
      </c>
      <c r="N61" s="104">
        <v>1.5E-3</v>
      </c>
      <c r="O61" s="104">
        <v>5.0000000000000001E-4</v>
      </c>
    </row>
    <row r="62" spans="2:15" s="99" customFormat="1">
      <c r="B62" s="102" t="s">
        <v>514</v>
      </c>
      <c r="C62" s="102" t="s">
        <v>515</v>
      </c>
      <c r="D62" s="102" t="s">
        <v>100</v>
      </c>
      <c r="E62" s="102" t="s">
        <v>123</v>
      </c>
      <c r="F62" s="102" t="s">
        <v>516</v>
      </c>
      <c r="G62" s="102" t="s">
        <v>132</v>
      </c>
      <c r="H62" s="102" t="s">
        <v>102</v>
      </c>
      <c r="I62" s="103">
        <v>12512</v>
      </c>
      <c r="J62" s="103">
        <v>2576</v>
      </c>
      <c r="K62" s="103">
        <v>0</v>
      </c>
      <c r="L62" s="103">
        <v>322.30912000000001</v>
      </c>
      <c r="M62" s="104">
        <v>1E-4</v>
      </c>
      <c r="N62" s="104">
        <v>2.8E-3</v>
      </c>
      <c r="O62" s="104">
        <v>1E-3</v>
      </c>
    </row>
    <row r="63" spans="2:15" s="99" customFormat="1">
      <c r="B63" s="98" t="s">
        <v>517</v>
      </c>
      <c r="C63" s="105"/>
      <c r="D63" s="105"/>
      <c r="I63" s="100">
        <f>SUM(I64:I121)</f>
        <v>6034821.8300000001</v>
      </c>
      <c r="K63" s="100">
        <v>0</v>
      </c>
      <c r="L63" s="100">
        <v>30805.248226590109</v>
      </c>
      <c r="N63" s="101">
        <v>0.26979999999999998</v>
      </c>
      <c r="O63" s="101">
        <v>9.11E-2</v>
      </c>
    </row>
    <row r="64" spans="2:15" s="99" customFormat="1">
      <c r="B64" s="102" t="s">
        <v>518</v>
      </c>
      <c r="C64" s="102" t="s">
        <v>519</v>
      </c>
      <c r="D64" s="102" t="s">
        <v>100</v>
      </c>
      <c r="E64" s="102" t="s">
        <v>123</v>
      </c>
      <c r="F64" s="102" t="s">
        <v>520</v>
      </c>
      <c r="G64" s="102" t="s">
        <v>521</v>
      </c>
      <c r="H64" s="102" t="s">
        <v>102</v>
      </c>
      <c r="I64" s="103">
        <v>23800</v>
      </c>
      <c r="J64" s="103">
        <v>837.3</v>
      </c>
      <c r="K64" s="103">
        <v>0</v>
      </c>
      <c r="L64" s="103">
        <v>199.2774</v>
      </c>
      <c r="M64" s="104">
        <v>8.0000000000000004E-4</v>
      </c>
      <c r="N64" s="104">
        <v>1.6999999999999999E-3</v>
      </c>
      <c r="O64" s="104">
        <v>5.9999999999999995E-4</v>
      </c>
    </row>
    <row r="65" spans="2:15" s="99" customFormat="1">
      <c r="B65" s="102" t="s">
        <v>522</v>
      </c>
      <c r="C65" s="102" t="s">
        <v>523</v>
      </c>
      <c r="D65" s="102" t="s">
        <v>100</v>
      </c>
      <c r="E65" s="102" t="s">
        <v>123</v>
      </c>
      <c r="F65" s="102" t="s">
        <v>524</v>
      </c>
      <c r="G65" s="102" t="s">
        <v>521</v>
      </c>
      <c r="H65" s="102" t="s">
        <v>102</v>
      </c>
      <c r="I65" s="103">
        <v>3433</v>
      </c>
      <c r="J65" s="103">
        <v>4359</v>
      </c>
      <c r="K65" s="103">
        <v>0</v>
      </c>
      <c r="L65" s="103">
        <v>149.64447000000001</v>
      </c>
      <c r="M65" s="104">
        <v>1E-4</v>
      </c>
      <c r="N65" s="104">
        <v>1.2999999999999999E-3</v>
      </c>
      <c r="O65" s="104">
        <v>4.0000000000000002E-4</v>
      </c>
    </row>
    <row r="66" spans="2:15" s="99" customFormat="1">
      <c r="B66" s="102" t="s">
        <v>525</v>
      </c>
      <c r="C66" s="102" t="s">
        <v>526</v>
      </c>
      <c r="D66" s="102" t="s">
        <v>100</v>
      </c>
      <c r="E66" s="102" t="s">
        <v>123</v>
      </c>
      <c r="F66" s="102" t="s">
        <v>527</v>
      </c>
      <c r="G66" s="102" t="s">
        <v>521</v>
      </c>
      <c r="H66" s="102" t="s">
        <v>102</v>
      </c>
      <c r="I66" s="103">
        <v>75760</v>
      </c>
      <c r="J66" s="103">
        <v>151.6</v>
      </c>
      <c r="K66" s="103">
        <v>0</v>
      </c>
      <c r="L66" s="103">
        <v>114.85216</v>
      </c>
      <c r="M66" s="104">
        <v>1.4E-3</v>
      </c>
      <c r="N66" s="104">
        <v>1E-3</v>
      </c>
      <c r="O66" s="104">
        <v>2.9999999999999997E-4</v>
      </c>
    </row>
    <row r="67" spans="2:15" s="99" customFormat="1">
      <c r="B67" s="102" t="s">
        <v>528</v>
      </c>
      <c r="C67" s="102" t="s">
        <v>529</v>
      </c>
      <c r="D67" s="102" t="s">
        <v>100</v>
      </c>
      <c r="E67" s="102" t="s">
        <v>123</v>
      </c>
      <c r="F67" s="102" t="s">
        <v>530</v>
      </c>
      <c r="G67" s="102" t="s">
        <v>521</v>
      </c>
      <c r="H67" s="102" t="s">
        <v>102</v>
      </c>
      <c r="I67" s="103">
        <v>9000</v>
      </c>
      <c r="J67" s="103">
        <v>3844</v>
      </c>
      <c r="K67" s="103">
        <v>0</v>
      </c>
      <c r="L67" s="103">
        <v>345.96</v>
      </c>
      <c r="M67" s="104">
        <v>1.8E-3</v>
      </c>
      <c r="N67" s="104">
        <v>3.0000000000000001E-3</v>
      </c>
      <c r="O67" s="104">
        <v>1E-3</v>
      </c>
    </row>
    <row r="68" spans="2:15" s="99" customFormat="1">
      <c r="B68" s="102" t="s">
        <v>531</v>
      </c>
      <c r="C68" s="102" t="s">
        <v>532</v>
      </c>
      <c r="D68" s="102" t="s">
        <v>100</v>
      </c>
      <c r="E68" s="102" t="s">
        <v>123</v>
      </c>
      <c r="F68" s="102" t="s">
        <v>533</v>
      </c>
      <c r="G68" s="102" t="s">
        <v>521</v>
      </c>
      <c r="H68" s="102" t="s">
        <v>102</v>
      </c>
      <c r="I68" s="103">
        <v>155658</v>
      </c>
      <c r="J68" s="103">
        <v>801.3</v>
      </c>
      <c r="K68" s="103">
        <v>0</v>
      </c>
      <c r="L68" s="103">
        <v>1247.287554</v>
      </c>
      <c r="M68" s="104">
        <v>2E-3</v>
      </c>
      <c r="N68" s="104">
        <v>1.09E-2</v>
      </c>
      <c r="O68" s="104">
        <v>3.7000000000000002E-3</v>
      </c>
    </row>
    <row r="69" spans="2:15" s="99" customFormat="1">
      <c r="B69" s="102" t="s">
        <v>534</v>
      </c>
      <c r="C69" s="102" t="s">
        <v>535</v>
      </c>
      <c r="D69" s="102" t="s">
        <v>100</v>
      </c>
      <c r="E69" s="102" t="s">
        <v>123</v>
      </c>
      <c r="F69" s="102" t="s">
        <v>536</v>
      </c>
      <c r="G69" s="102" t="s">
        <v>521</v>
      </c>
      <c r="H69" s="102" t="s">
        <v>102</v>
      </c>
      <c r="I69" s="103">
        <v>6200</v>
      </c>
      <c r="J69" s="103">
        <v>646.20000000000005</v>
      </c>
      <c r="K69" s="103">
        <v>0</v>
      </c>
      <c r="L69" s="103">
        <v>40.064399999999999</v>
      </c>
      <c r="M69" s="104">
        <v>4.0000000000000002E-4</v>
      </c>
      <c r="N69" s="104">
        <v>4.0000000000000002E-4</v>
      </c>
      <c r="O69" s="104">
        <v>1E-4</v>
      </c>
    </row>
    <row r="70" spans="2:15" s="99" customFormat="1">
      <c r="B70" s="102" t="s">
        <v>537</v>
      </c>
      <c r="C70" s="102" t="s">
        <v>538</v>
      </c>
      <c r="D70" s="102" t="s">
        <v>100</v>
      </c>
      <c r="E70" s="102" t="s">
        <v>123</v>
      </c>
      <c r="F70" s="102" t="s">
        <v>539</v>
      </c>
      <c r="G70" s="102" t="s">
        <v>441</v>
      </c>
      <c r="H70" s="102" t="s">
        <v>102</v>
      </c>
      <c r="I70" s="103">
        <v>91194</v>
      </c>
      <c r="J70" s="103">
        <v>713.3</v>
      </c>
      <c r="K70" s="103">
        <v>0</v>
      </c>
      <c r="L70" s="103">
        <v>650.48680200000001</v>
      </c>
      <c r="M70" s="104">
        <v>2.2000000000000001E-3</v>
      </c>
      <c r="N70" s="104">
        <v>5.7000000000000002E-3</v>
      </c>
      <c r="O70" s="104">
        <v>1.9E-3</v>
      </c>
    </row>
    <row r="71" spans="2:15" s="99" customFormat="1">
      <c r="B71" s="102" t="s">
        <v>540</v>
      </c>
      <c r="C71" s="102" t="s">
        <v>541</v>
      </c>
      <c r="D71" s="102" t="s">
        <v>100</v>
      </c>
      <c r="E71" s="102" t="s">
        <v>123</v>
      </c>
      <c r="F71" s="102" t="s">
        <v>542</v>
      </c>
      <c r="G71" s="102" t="s">
        <v>441</v>
      </c>
      <c r="H71" s="102" t="s">
        <v>102</v>
      </c>
      <c r="I71" s="103">
        <v>48274.44</v>
      </c>
      <c r="J71" s="103">
        <v>939.3</v>
      </c>
      <c r="K71" s="103">
        <v>0</v>
      </c>
      <c r="L71" s="103">
        <v>453.44181492000001</v>
      </c>
      <c r="M71" s="104">
        <v>1.6000000000000001E-3</v>
      </c>
      <c r="N71" s="104">
        <v>4.0000000000000001E-3</v>
      </c>
      <c r="O71" s="104">
        <v>1.2999999999999999E-3</v>
      </c>
    </row>
    <row r="72" spans="2:15" s="99" customFormat="1">
      <c r="B72" s="102" t="s">
        <v>543</v>
      </c>
      <c r="C72" s="102" t="s">
        <v>544</v>
      </c>
      <c r="D72" s="102" t="s">
        <v>100</v>
      </c>
      <c r="E72" s="102" t="s">
        <v>123</v>
      </c>
      <c r="F72" s="102" t="s">
        <v>545</v>
      </c>
      <c r="G72" s="102" t="s">
        <v>317</v>
      </c>
      <c r="H72" s="102" t="s">
        <v>102</v>
      </c>
      <c r="I72" s="103">
        <v>22000</v>
      </c>
      <c r="J72" s="103">
        <v>1368</v>
      </c>
      <c r="K72" s="103">
        <v>0</v>
      </c>
      <c r="L72" s="103">
        <v>300.95999999999998</v>
      </c>
      <c r="M72" s="104">
        <v>4.0000000000000002E-4</v>
      </c>
      <c r="N72" s="104">
        <v>2.5999999999999999E-3</v>
      </c>
      <c r="O72" s="104">
        <v>8.9999999999999998E-4</v>
      </c>
    </row>
    <row r="73" spans="2:15" s="99" customFormat="1">
      <c r="B73" s="102" t="s">
        <v>546</v>
      </c>
      <c r="C73" s="102" t="s">
        <v>547</v>
      </c>
      <c r="D73" s="102" t="s">
        <v>100</v>
      </c>
      <c r="E73" s="102" t="s">
        <v>123</v>
      </c>
      <c r="F73" s="102" t="s">
        <v>548</v>
      </c>
      <c r="G73" s="102" t="s">
        <v>288</v>
      </c>
      <c r="H73" s="102" t="s">
        <v>102</v>
      </c>
      <c r="I73" s="103">
        <v>49231</v>
      </c>
      <c r="J73" s="103">
        <v>792.1</v>
      </c>
      <c r="K73" s="103">
        <v>0</v>
      </c>
      <c r="L73" s="103">
        <v>389.95875100000001</v>
      </c>
      <c r="M73" s="104">
        <v>1.1999999999999999E-3</v>
      </c>
      <c r="N73" s="104">
        <v>3.3999999999999998E-3</v>
      </c>
      <c r="O73" s="104">
        <v>1.1999999999999999E-3</v>
      </c>
    </row>
    <row r="74" spans="2:15" s="99" customFormat="1">
      <c r="B74" s="102" t="s">
        <v>549</v>
      </c>
      <c r="C74" s="102" t="s">
        <v>550</v>
      </c>
      <c r="D74" s="102" t="s">
        <v>100</v>
      </c>
      <c r="E74" s="102" t="s">
        <v>123</v>
      </c>
      <c r="F74" s="102" t="s">
        <v>551</v>
      </c>
      <c r="G74" s="102" t="s">
        <v>288</v>
      </c>
      <c r="H74" s="102" t="s">
        <v>102</v>
      </c>
      <c r="I74" s="103">
        <v>11754</v>
      </c>
      <c r="J74" s="103">
        <v>153.1</v>
      </c>
      <c r="K74" s="103">
        <v>0</v>
      </c>
      <c r="L74" s="103">
        <v>17.995374000000002</v>
      </c>
      <c r="M74" s="104">
        <v>0</v>
      </c>
      <c r="N74" s="104">
        <v>2.0000000000000001E-4</v>
      </c>
      <c r="O74" s="104">
        <v>1E-4</v>
      </c>
    </row>
    <row r="75" spans="2:15" s="99" customFormat="1">
      <c r="B75" s="102" t="s">
        <v>552</v>
      </c>
      <c r="C75" s="102" t="s">
        <v>553</v>
      </c>
      <c r="D75" s="102" t="s">
        <v>100</v>
      </c>
      <c r="E75" s="102" t="s">
        <v>123</v>
      </c>
      <c r="F75" s="102" t="s">
        <v>554</v>
      </c>
      <c r="G75" s="102" t="s">
        <v>346</v>
      </c>
      <c r="H75" s="102" t="s">
        <v>102</v>
      </c>
      <c r="I75" s="103">
        <v>8000</v>
      </c>
      <c r="J75" s="103">
        <v>10010</v>
      </c>
      <c r="K75" s="103">
        <v>0</v>
      </c>
      <c r="L75" s="103">
        <v>800.8</v>
      </c>
      <c r="M75" s="104">
        <v>2E-3</v>
      </c>
      <c r="N75" s="104">
        <v>7.0000000000000001E-3</v>
      </c>
      <c r="O75" s="104">
        <v>2.3999999999999998E-3</v>
      </c>
    </row>
    <row r="76" spans="2:15" s="99" customFormat="1">
      <c r="B76" s="102" t="s">
        <v>555</v>
      </c>
      <c r="C76" s="102" t="s">
        <v>556</v>
      </c>
      <c r="D76" s="102" t="s">
        <v>100</v>
      </c>
      <c r="E76" s="102" t="s">
        <v>123</v>
      </c>
      <c r="F76" s="102" t="s">
        <v>557</v>
      </c>
      <c r="G76" s="102" t="s">
        <v>346</v>
      </c>
      <c r="H76" s="102" t="s">
        <v>102</v>
      </c>
      <c r="I76" s="103">
        <v>1077120</v>
      </c>
      <c r="J76" s="103">
        <v>65.3</v>
      </c>
      <c r="K76" s="103">
        <v>0</v>
      </c>
      <c r="L76" s="103">
        <v>703.35936000000004</v>
      </c>
      <c r="M76" s="104">
        <v>4.1999999999999997E-3</v>
      </c>
      <c r="N76" s="104">
        <v>6.1999999999999998E-3</v>
      </c>
      <c r="O76" s="104">
        <v>2.0999999999999999E-3</v>
      </c>
    </row>
    <row r="77" spans="2:15" s="99" customFormat="1">
      <c r="B77" s="102" t="s">
        <v>558</v>
      </c>
      <c r="C77" s="102" t="s">
        <v>559</v>
      </c>
      <c r="D77" s="102" t="s">
        <v>100</v>
      </c>
      <c r="E77" s="102" t="s">
        <v>123</v>
      </c>
      <c r="F77" s="102" t="s">
        <v>560</v>
      </c>
      <c r="G77" s="102" t="s">
        <v>561</v>
      </c>
      <c r="H77" s="102" t="s">
        <v>102</v>
      </c>
      <c r="I77" s="103">
        <v>93305.2</v>
      </c>
      <c r="J77" s="103">
        <v>265.5</v>
      </c>
      <c r="K77" s="103">
        <v>0</v>
      </c>
      <c r="L77" s="103">
        <v>247.72530599999999</v>
      </c>
      <c r="M77" s="104">
        <v>6.7000000000000002E-3</v>
      </c>
      <c r="N77" s="104">
        <v>2.2000000000000001E-3</v>
      </c>
      <c r="O77" s="104">
        <v>6.9999999999999999E-4</v>
      </c>
    </row>
    <row r="78" spans="2:15" s="99" customFormat="1">
      <c r="B78" s="102" t="s">
        <v>562</v>
      </c>
      <c r="C78" s="102" t="s">
        <v>563</v>
      </c>
      <c r="D78" s="102" t="s">
        <v>100</v>
      </c>
      <c r="E78" s="102" t="s">
        <v>123</v>
      </c>
      <c r="F78" s="102" t="s">
        <v>564</v>
      </c>
      <c r="G78" s="102" t="s">
        <v>561</v>
      </c>
      <c r="H78" s="102" t="s">
        <v>102</v>
      </c>
      <c r="I78" s="103">
        <v>990000</v>
      </c>
      <c r="J78" s="103">
        <v>39</v>
      </c>
      <c r="K78" s="103">
        <v>0</v>
      </c>
      <c r="L78" s="103">
        <v>386.1</v>
      </c>
      <c r="M78" s="104">
        <v>2.8299999999999999E-2</v>
      </c>
      <c r="N78" s="104">
        <v>3.3999999999999998E-3</v>
      </c>
      <c r="O78" s="104">
        <v>1.1000000000000001E-3</v>
      </c>
    </row>
    <row r="79" spans="2:15" s="99" customFormat="1">
      <c r="B79" s="102" t="s">
        <v>565</v>
      </c>
      <c r="C79" s="102" t="s">
        <v>566</v>
      </c>
      <c r="D79" s="102" t="s">
        <v>100</v>
      </c>
      <c r="E79" s="102" t="s">
        <v>123</v>
      </c>
      <c r="F79" s="102" t="s">
        <v>567</v>
      </c>
      <c r="G79" s="102" t="s">
        <v>561</v>
      </c>
      <c r="H79" s="102" t="s">
        <v>102</v>
      </c>
      <c r="I79" s="103">
        <v>50000</v>
      </c>
      <c r="J79" s="103">
        <v>520.9</v>
      </c>
      <c r="K79" s="103">
        <v>0</v>
      </c>
      <c r="L79" s="103">
        <v>260.45</v>
      </c>
      <c r="M79" s="104">
        <v>1.09E-2</v>
      </c>
      <c r="N79" s="104">
        <v>2.3E-3</v>
      </c>
      <c r="O79" s="104">
        <v>8.0000000000000004E-4</v>
      </c>
    </row>
    <row r="80" spans="2:15" s="99" customFormat="1">
      <c r="B80" s="102" t="s">
        <v>568</v>
      </c>
      <c r="C80" s="102" t="s">
        <v>569</v>
      </c>
      <c r="D80" s="102" t="s">
        <v>100</v>
      </c>
      <c r="E80" s="102" t="s">
        <v>123</v>
      </c>
      <c r="F80" s="102" t="s">
        <v>570</v>
      </c>
      <c r="G80" s="102" t="s">
        <v>571</v>
      </c>
      <c r="H80" s="102" t="s">
        <v>102</v>
      </c>
      <c r="I80" s="103">
        <v>84130</v>
      </c>
      <c r="J80" s="103">
        <v>240.9</v>
      </c>
      <c r="K80" s="103">
        <v>0</v>
      </c>
      <c r="L80" s="103">
        <v>202.66917000000001</v>
      </c>
      <c r="M80" s="104">
        <v>6.7999999999999996E-3</v>
      </c>
      <c r="N80" s="104">
        <v>1.8E-3</v>
      </c>
      <c r="O80" s="104">
        <v>5.9999999999999995E-4</v>
      </c>
    </row>
    <row r="81" spans="2:15" s="99" customFormat="1">
      <c r="B81" s="102" t="s">
        <v>572</v>
      </c>
      <c r="C81" s="102" t="s">
        <v>573</v>
      </c>
      <c r="D81" s="102" t="s">
        <v>100</v>
      </c>
      <c r="E81" s="102" t="s">
        <v>123</v>
      </c>
      <c r="F81" s="102" t="s">
        <v>574</v>
      </c>
      <c r="G81" s="102" t="s">
        <v>331</v>
      </c>
      <c r="H81" s="102" t="s">
        <v>102</v>
      </c>
      <c r="I81" s="103">
        <v>1680</v>
      </c>
      <c r="J81" s="103">
        <v>24550</v>
      </c>
      <c r="K81" s="103">
        <v>0</v>
      </c>
      <c r="L81" s="103">
        <v>412.44</v>
      </c>
      <c r="M81" s="104">
        <v>1E-4</v>
      </c>
      <c r="N81" s="104">
        <v>3.5999999999999999E-3</v>
      </c>
      <c r="O81" s="104">
        <v>1.1999999999999999E-3</v>
      </c>
    </row>
    <row r="82" spans="2:15" s="99" customFormat="1">
      <c r="B82" s="102" t="s">
        <v>575</v>
      </c>
      <c r="C82" s="102" t="s">
        <v>576</v>
      </c>
      <c r="D82" s="102" t="s">
        <v>100</v>
      </c>
      <c r="E82" s="102" t="s">
        <v>123</v>
      </c>
      <c r="F82" s="102" t="s">
        <v>577</v>
      </c>
      <c r="G82" s="102" t="s">
        <v>578</v>
      </c>
      <c r="H82" s="102" t="s">
        <v>102</v>
      </c>
      <c r="I82" s="103">
        <v>35000</v>
      </c>
      <c r="J82" s="103">
        <v>1991</v>
      </c>
      <c r="K82" s="103">
        <v>0</v>
      </c>
      <c r="L82" s="103">
        <v>696.85</v>
      </c>
      <c r="M82" s="104">
        <v>1.1999999999999999E-3</v>
      </c>
      <c r="N82" s="104">
        <v>6.1000000000000004E-3</v>
      </c>
      <c r="O82" s="104">
        <v>2.0999999999999999E-3</v>
      </c>
    </row>
    <row r="83" spans="2:15" s="99" customFormat="1">
      <c r="B83" s="102" t="s">
        <v>579</v>
      </c>
      <c r="C83" s="102" t="s">
        <v>580</v>
      </c>
      <c r="D83" s="102" t="s">
        <v>100</v>
      </c>
      <c r="E83" s="102" t="s">
        <v>123</v>
      </c>
      <c r="F83" s="102" t="s">
        <v>581</v>
      </c>
      <c r="G83" s="102" t="s">
        <v>578</v>
      </c>
      <c r="H83" s="102" t="s">
        <v>102</v>
      </c>
      <c r="I83" s="103">
        <v>140700</v>
      </c>
      <c r="J83" s="103">
        <v>25.9</v>
      </c>
      <c r="K83" s="103">
        <v>0</v>
      </c>
      <c r="L83" s="103">
        <v>36.441299999999998</v>
      </c>
      <c r="M83" s="104">
        <v>1.4E-3</v>
      </c>
      <c r="N83" s="104">
        <v>2.9999999999999997E-4</v>
      </c>
      <c r="O83" s="104">
        <v>1E-4</v>
      </c>
    </row>
    <row r="84" spans="2:15" s="99" customFormat="1">
      <c r="B84" s="102" t="s">
        <v>582</v>
      </c>
      <c r="C84" s="102" t="s">
        <v>583</v>
      </c>
      <c r="D84" s="102" t="s">
        <v>100</v>
      </c>
      <c r="E84" s="102" t="s">
        <v>123</v>
      </c>
      <c r="F84" s="102" t="s">
        <v>584</v>
      </c>
      <c r="G84" s="102" t="s">
        <v>578</v>
      </c>
      <c r="H84" s="102" t="s">
        <v>102</v>
      </c>
      <c r="I84" s="103">
        <v>54146</v>
      </c>
      <c r="J84" s="103">
        <v>150.1</v>
      </c>
      <c r="K84" s="103">
        <v>0</v>
      </c>
      <c r="L84" s="103">
        <v>81.273145999999997</v>
      </c>
      <c r="M84" s="104">
        <v>2E-3</v>
      </c>
      <c r="N84" s="104">
        <v>6.9999999999999999E-4</v>
      </c>
      <c r="O84" s="104">
        <v>2.0000000000000001E-4</v>
      </c>
    </row>
    <row r="85" spans="2:15" s="99" customFormat="1">
      <c r="B85" s="102" t="s">
        <v>585</v>
      </c>
      <c r="C85" s="102" t="s">
        <v>586</v>
      </c>
      <c r="D85" s="102" t="s">
        <v>100</v>
      </c>
      <c r="E85" s="102" t="s">
        <v>123</v>
      </c>
      <c r="F85" s="102" t="s">
        <v>587</v>
      </c>
      <c r="G85" s="102" t="s">
        <v>459</v>
      </c>
      <c r="H85" s="102" t="s">
        <v>102</v>
      </c>
      <c r="I85" s="103">
        <v>242578</v>
      </c>
      <c r="J85" s="103">
        <v>342.3</v>
      </c>
      <c r="K85" s="103">
        <v>0</v>
      </c>
      <c r="L85" s="103">
        <v>830.34449400000005</v>
      </c>
      <c r="M85" s="104">
        <v>1.6000000000000001E-3</v>
      </c>
      <c r="N85" s="104">
        <v>7.3000000000000001E-3</v>
      </c>
      <c r="O85" s="104">
        <v>2.5000000000000001E-3</v>
      </c>
    </row>
    <row r="86" spans="2:15" s="99" customFormat="1">
      <c r="B86" s="102" t="s">
        <v>588</v>
      </c>
      <c r="C86" s="102" t="s">
        <v>589</v>
      </c>
      <c r="D86" s="102" t="s">
        <v>100</v>
      </c>
      <c r="E86" s="102" t="s">
        <v>123</v>
      </c>
      <c r="F86" s="102" t="s">
        <v>590</v>
      </c>
      <c r="G86" s="102" t="s">
        <v>459</v>
      </c>
      <c r="H86" s="102" t="s">
        <v>102</v>
      </c>
      <c r="I86" s="103">
        <v>3475</v>
      </c>
      <c r="J86" s="103">
        <v>37810</v>
      </c>
      <c r="K86" s="103">
        <v>0</v>
      </c>
      <c r="L86" s="103">
        <v>1313.8975</v>
      </c>
      <c r="M86" s="104">
        <v>2.8E-3</v>
      </c>
      <c r="N86" s="104">
        <v>1.15E-2</v>
      </c>
      <c r="O86" s="104">
        <v>3.8999999999999998E-3</v>
      </c>
    </row>
    <row r="87" spans="2:15" s="99" customFormat="1">
      <c r="B87" s="102" t="s">
        <v>591</v>
      </c>
      <c r="C87" s="102" t="s">
        <v>592</v>
      </c>
      <c r="D87" s="102" t="s">
        <v>100</v>
      </c>
      <c r="E87" s="102" t="s">
        <v>123</v>
      </c>
      <c r="F87" s="102" t="s">
        <v>593</v>
      </c>
      <c r="G87" s="102" t="s">
        <v>459</v>
      </c>
      <c r="H87" s="102" t="s">
        <v>102</v>
      </c>
      <c r="I87" s="103">
        <v>19020</v>
      </c>
      <c r="J87" s="103">
        <v>1476</v>
      </c>
      <c r="K87" s="103">
        <v>0</v>
      </c>
      <c r="L87" s="103">
        <v>280.73520000000002</v>
      </c>
      <c r="M87" s="104">
        <v>1.2999999999999999E-3</v>
      </c>
      <c r="N87" s="104">
        <v>2.5000000000000001E-3</v>
      </c>
      <c r="O87" s="104">
        <v>8.0000000000000004E-4</v>
      </c>
    </row>
    <row r="88" spans="2:15" s="99" customFormat="1">
      <c r="B88" s="102" t="s">
        <v>594</v>
      </c>
      <c r="C88" s="102" t="s">
        <v>595</v>
      </c>
      <c r="D88" s="102" t="s">
        <v>100</v>
      </c>
      <c r="E88" s="102" t="s">
        <v>123</v>
      </c>
      <c r="F88" s="102" t="s">
        <v>596</v>
      </c>
      <c r="G88" s="102" t="s">
        <v>469</v>
      </c>
      <c r="H88" s="102" t="s">
        <v>102</v>
      </c>
      <c r="I88" s="103">
        <v>8341</v>
      </c>
      <c r="J88" s="103">
        <v>8430</v>
      </c>
      <c r="K88" s="103">
        <v>0</v>
      </c>
      <c r="L88" s="103">
        <v>703.1463</v>
      </c>
      <c r="M88" s="104">
        <v>8.9999999999999998E-4</v>
      </c>
      <c r="N88" s="104">
        <v>6.1999999999999998E-3</v>
      </c>
      <c r="O88" s="104">
        <v>2.0999999999999999E-3</v>
      </c>
    </row>
    <row r="89" spans="2:15" s="99" customFormat="1">
      <c r="B89" s="102" t="s">
        <v>597</v>
      </c>
      <c r="C89" s="102" t="s">
        <v>598</v>
      </c>
      <c r="D89" s="102" t="s">
        <v>100</v>
      </c>
      <c r="E89" s="102" t="s">
        <v>123</v>
      </c>
      <c r="F89" s="102" t="s">
        <v>599</v>
      </c>
      <c r="G89" s="102" t="s">
        <v>469</v>
      </c>
      <c r="H89" s="102" t="s">
        <v>102</v>
      </c>
      <c r="I89" s="103">
        <v>59160</v>
      </c>
      <c r="J89" s="103">
        <v>2973</v>
      </c>
      <c r="K89" s="103">
        <v>0</v>
      </c>
      <c r="L89" s="103">
        <v>1758.8268</v>
      </c>
      <c r="M89" s="104">
        <v>1.6000000000000001E-3</v>
      </c>
      <c r="N89" s="104">
        <v>1.54E-2</v>
      </c>
      <c r="O89" s="104">
        <v>5.1999999999999998E-3</v>
      </c>
    </row>
    <row r="90" spans="2:15" s="99" customFormat="1">
      <c r="B90" s="102" t="s">
        <v>600</v>
      </c>
      <c r="C90" s="102" t="s">
        <v>601</v>
      </c>
      <c r="D90" s="102" t="s">
        <v>100</v>
      </c>
      <c r="E90" s="102" t="s">
        <v>123</v>
      </c>
      <c r="F90" s="102" t="s">
        <v>602</v>
      </c>
      <c r="G90" s="102" t="s">
        <v>326</v>
      </c>
      <c r="H90" s="102" t="s">
        <v>102</v>
      </c>
      <c r="I90" s="103">
        <v>82000</v>
      </c>
      <c r="J90" s="103">
        <v>1130</v>
      </c>
      <c r="K90" s="103">
        <v>0</v>
      </c>
      <c r="L90" s="103">
        <v>926.6</v>
      </c>
      <c r="M90" s="104">
        <v>1.1999999999999999E-3</v>
      </c>
      <c r="N90" s="104">
        <v>8.0999999999999996E-3</v>
      </c>
      <c r="O90" s="104">
        <v>2.7000000000000001E-3</v>
      </c>
    </row>
    <row r="91" spans="2:15" s="99" customFormat="1">
      <c r="B91" s="102" t="s">
        <v>603</v>
      </c>
      <c r="C91" s="102" t="s">
        <v>604</v>
      </c>
      <c r="D91" s="102" t="s">
        <v>100</v>
      </c>
      <c r="E91" s="102" t="s">
        <v>123</v>
      </c>
      <c r="F91" s="102" t="s">
        <v>605</v>
      </c>
      <c r="G91" s="102" t="s">
        <v>326</v>
      </c>
      <c r="H91" s="102" t="s">
        <v>102</v>
      </c>
      <c r="I91" s="103">
        <v>124670</v>
      </c>
      <c r="J91" s="103">
        <v>643</v>
      </c>
      <c r="K91" s="103">
        <v>0</v>
      </c>
      <c r="L91" s="103">
        <v>801.62810000000002</v>
      </c>
      <c r="M91" s="104">
        <v>1E-3</v>
      </c>
      <c r="N91" s="104">
        <v>7.0000000000000001E-3</v>
      </c>
      <c r="O91" s="104">
        <v>2.3999999999999998E-3</v>
      </c>
    </row>
    <row r="92" spans="2:15" s="99" customFormat="1">
      <c r="B92" s="102" t="s">
        <v>606</v>
      </c>
      <c r="C92" s="102" t="s">
        <v>607</v>
      </c>
      <c r="D92" s="102" t="s">
        <v>100</v>
      </c>
      <c r="E92" s="102" t="s">
        <v>123</v>
      </c>
      <c r="F92" s="102" t="s">
        <v>608</v>
      </c>
      <c r="G92" s="102" t="s">
        <v>326</v>
      </c>
      <c r="H92" s="102" t="s">
        <v>102</v>
      </c>
      <c r="I92" s="103">
        <v>542123</v>
      </c>
      <c r="J92" s="103">
        <v>530</v>
      </c>
      <c r="K92" s="103">
        <v>0</v>
      </c>
      <c r="L92" s="103">
        <v>2873.2519000000002</v>
      </c>
      <c r="M92" s="104">
        <v>3.7000000000000002E-3</v>
      </c>
      <c r="N92" s="104">
        <v>2.52E-2</v>
      </c>
      <c r="O92" s="104">
        <v>8.5000000000000006E-3</v>
      </c>
    </row>
    <row r="93" spans="2:15" s="99" customFormat="1">
      <c r="B93" s="102" t="s">
        <v>609</v>
      </c>
      <c r="C93" s="102" t="s">
        <v>610</v>
      </c>
      <c r="D93" s="102" t="s">
        <v>100</v>
      </c>
      <c r="E93" s="102" t="s">
        <v>123</v>
      </c>
      <c r="F93" s="102" t="s">
        <v>611</v>
      </c>
      <c r="G93" s="102" t="s">
        <v>612</v>
      </c>
      <c r="H93" s="102" t="s">
        <v>102</v>
      </c>
      <c r="I93" s="103">
        <v>104308</v>
      </c>
      <c r="J93" s="103">
        <v>1140</v>
      </c>
      <c r="K93" s="103">
        <v>0</v>
      </c>
      <c r="L93" s="103">
        <v>1189.1112000000001</v>
      </c>
      <c r="M93" s="104">
        <v>1.1000000000000001E-3</v>
      </c>
      <c r="N93" s="104">
        <v>1.04E-2</v>
      </c>
      <c r="O93" s="104">
        <v>3.5000000000000001E-3</v>
      </c>
    </row>
    <row r="94" spans="2:15" s="99" customFormat="1">
      <c r="B94" s="102" t="s">
        <v>613</v>
      </c>
      <c r="C94" s="102" t="s">
        <v>614</v>
      </c>
      <c r="D94" s="102" t="s">
        <v>100</v>
      </c>
      <c r="E94" s="102" t="s">
        <v>123</v>
      </c>
      <c r="F94" s="102" t="s">
        <v>615</v>
      </c>
      <c r="G94" s="102" t="s">
        <v>612</v>
      </c>
      <c r="H94" s="102" t="s">
        <v>102</v>
      </c>
      <c r="I94" s="103">
        <v>1999</v>
      </c>
      <c r="J94" s="103">
        <v>3473</v>
      </c>
      <c r="K94" s="103">
        <v>0</v>
      </c>
      <c r="L94" s="103">
        <v>69.425269999999998</v>
      </c>
      <c r="M94" s="104">
        <v>8.9999999999999998E-4</v>
      </c>
      <c r="N94" s="104">
        <v>5.9999999999999995E-4</v>
      </c>
      <c r="O94" s="104">
        <v>2.0000000000000001E-4</v>
      </c>
    </row>
    <row r="95" spans="2:15" s="99" customFormat="1">
      <c r="B95" s="102" t="s">
        <v>616</v>
      </c>
      <c r="C95" s="102" t="s">
        <v>617</v>
      </c>
      <c r="D95" s="102" t="s">
        <v>100</v>
      </c>
      <c r="E95" s="102" t="s">
        <v>123</v>
      </c>
      <c r="F95" s="102" t="s">
        <v>618</v>
      </c>
      <c r="G95" s="102" t="s">
        <v>125</v>
      </c>
      <c r="H95" s="102" t="s">
        <v>102</v>
      </c>
      <c r="I95" s="103">
        <v>3660</v>
      </c>
      <c r="J95" s="103">
        <v>621.6</v>
      </c>
      <c r="K95" s="103">
        <v>0</v>
      </c>
      <c r="L95" s="103">
        <v>22.75056</v>
      </c>
      <c r="M95" s="104">
        <v>2.0000000000000001E-4</v>
      </c>
      <c r="N95" s="104">
        <v>2.0000000000000001E-4</v>
      </c>
      <c r="O95" s="104">
        <v>1E-4</v>
      </c>
    </row>
    <row r="96" spans="2:15" s="99" customFormat="1">
      <c r="B96" s="102" t="s">
        <v>619</v>
      </c>
      <c r="C96" s="102" t="s">
        <v>620</v>
      </c>
      <c r="D96" s="102" t="s">
        <v>100</v>
      </c>
      <c r="E96" s="102" t="s">
        <v>123</v>
      </c>
      <c r="F96" s="102" t="s">
        <v>621</v>
      </c>
      <c r="G96" s="102" t="s">
        <v>125</v>
      </c>
      <c r="H96" s="102" t="s">
        <v>102</v>
      </c>
      <c r="I96" s="103">
        <v>29625</v>
      </c>
      <c r="J96" s="103">
        <v>3572</v>
      </c>
      <c r="K96" s="103">
        <v>0</v>
      </c>
      <c r="L96" s="103">
        <v>1058.2049999999999</v>
      </c>
      <c r="M96" s="104">
        <v>6.9999999999999999E-4</v>
      </c>
      <c r="N96" s="104">
        <v>9.2999999999999992E-3</v>
      </c>
      <c r="O96" s="104">
        <v>3.0999999999999999E-3</v>
      </c>
    </row>
    <row r="97" spans="2:15" s="99" customFormat="1">
      <c r="B97" s="102" t="s">
        <v>622</v>
      </c>
      <c r="C97" s="102" t="s">
        <v>623</v>
      </c>
      <c r="D97" s="102" t="s">
        <v>100</v>
      </c>
      <c r="E97" s="102" t="s">
        <v>123</v>
      </c>
      <c r="F97" s="102" t="s">
        <v>624</v>
      </c>
      <c r="G97" s="102" t="s">
        <v>125</v>
      </c>
      <c r="H97" s="102" t="s">
        <v>102</v>
      </c>
      <c r="I97" s="103">
        <v>3858</v>
      </c>
      <c r="J97" s="103">
        <v>300.7</v>
      </c>
      <c r="K97" s="103">
        <v>0</v>
      </c>
      <c r="L97" s="103">
        <v>11.601006</v>
      </c>
      <c r="M97" s="104">
        <v>0</v>
      </c>
      <c r="N97" s="104">
        <v>1E-4</v>
      </c>
      <c r="O97" s="104">
        <v>0</v>
      </c>
    </row>
    <row r="98" spans="2:15" s="99" customFormat="1">
      <c r="B98" s="102" t="s">
        <v>625</v>
      </c>
      <c r="C98" s="102" t="s">
        <v>626</v>
      </c>
      <c r="D98" s="102" t="s">
        <v>100</v>
      </c>
      <c r="E98" s="102" t="s">
        <v>123</v>
      </c>
      <c r="F98" s="102" t="s">
        <v>627</v>
      </c>
      <c r="G98" s="102" t="s">
        <v>125</v>
      </c>
      <c r="H98" s="102" t="s">
        <v>102</v>
      </c>
      <c r="I98" s="103">
        <v>221000</v>
      </c>
      <c r="J98" s="103">
        <v>161.1</v>
      </c>
      <c r="K98" s="103">
        <v>0</v>
      </c>
      <c r="L98" s="103">
        <v>356.03100000000001</v>
      </c>
      <c r="M98" s="104">
        <v>3.3E-3</v>
      </c>
      <c r="N98" s="104">
        <v>3.0999999999999999E-3</v>
      </c>
      <c r="O98" s="104">
        <v>1.1000000000000001E-3</v>
      </c>
    </row>
    <row r="99" spans="2:15" s="99" customFormat="1">
      <c r="B99" s="102" t="s">
        <v>628</v>
      </c>
      <c r="C99" s="102" t="s">
        <v>629</v>
      </c>
      <c r="D99" s="102" t="s">
        <v>100</v>
      </c>
      <c r="E99" s="102" t="s">
        <v>123</v>
      </c>
      <c r="F99" s="102" t="s">
        <v>630</v>
      </c>
      <c r="G99" s="102" t="s">
        <v>631</v>
      </c>
      <c r="H99" s="102" t="s">
        <v>102</v>
      </c>
      <c r="I99" s="103">
        <v>78693</v>
      </c>
      <c r="J99" s="103">
        <v>86.2</v>
      </c>
      <c r="K99" s="103">
        <v>0</v>
      </c>
      <c r="L99" s="103">
        <v>67.833365999999998</v>
      </c>
      <c r="M99" s="104">
        <v>8.9999999999999998E-4</v>
      </c>
      <c r="N99" s="104">
        <v>5.9999999999999995E-4</v>
      </c>
      <c r="O99" s="104">
        <v>2.0000000000000001E-4</v>
      </c>
    </row>
    <row r="100" spans="2:15" s="99" customFormat="1">
      <c r="B100" s="102" t="s">
        <v>632</v>
      </c>
      <c r="C100" s="102" t="s">
        <v>633</v>
      </c>
      <c r="D100" s="102" t="s">
        <v>100</v>
      </c>
      <c r="E100" s="102" t="s">
        <v>123</v>
      </c>
      <c r="F100" s="102" t="s">
        <v>634</v>
      </c>
      <c r="G100" s="102" t="s">
        <v>631</v>
      </c>
      <c r="H100" s="102" t="s">
        <v>102</v>
      </c>
      <c r="I100" s="103">
        <v>59700</v>
      </c>
      <c r="J100" s="103">
        <v>924.7</v>
      </c>
      <c r="K100" s="103">
        <v>0</v>
      </c>
      <c r="L100" s="103">
        <v>552.04589999999996</v>
      </c>
      <c r="M100" s="104">
        <v>2.7000000000000001E-3</v>
      </c>
      <c r="N100" s="104">
        <v>4.7999999999999996E-3</v>
      </c>
      <c r="O100" s="104">
        <v>1.6000000000000001E-3</v>
      </c>
    </row>
    <row r="101" spans="2:15" s="99" customFormat="1">
      <c r="B101" s="102" t="s">
        <v>635</v>
      </c>
      <c r="C101" s="102" t="s">
        <v>636</v>
      </c>
      <c r="D101" s="102" t="s">
        <v>100</v>
      </c>
      <c r="E101" s="102" t="s">
        <v>123</v>
      </c>
      <c r="F101" s="102" t="s">
        <v>637</v>
      </c>
      <c r="G101" s="102" t="s">
        <v>489</v>
      </c>
      <c r="H101" s="102" t="s">
        <v>102</v>
      </c>
      <c r="I101" s="103">
        <v>3313</v>
      </c>
      <c r="J101" s="103">
        <v>763</v>
      </c>
      <c r="K101" s="103">
        <v>0</v>
      </c>
      <c r="L101" s="103">
        <v>25.278189999999999</v>
      </c>
      <c r="M101" s="104">
        <v>0</v>
      </c>
      <c r="N101" s="104">
        <v>2.0000000000000001E-4</v>
      </c>
      <c r="O101" s="104">
        <v>1E-4</v>
      </c>
    </row>
    <row r="102" spans="2:15" s="99" customFormat="1">
      <c r="B102" s="102" t="s">
        <v>638</v>
      </c>
      <c r="C102" s="102" t="s">
        <v>639</v>
      </c>
      <c r="D102" s="102" t="s">
        <v>100</v>
      </c>
      <c r="E102" s="102" t="s">
        <v>123</v>
      </c>
      <c r="F102" s="102" t="s">
        <v>640</v>
      </c>
      <c r="G102" s="102" t="s">
        <v>489</v>
      </c>
      <c r="H102" s="102" t="s">
        <v>102</v>
      </c>
      <c r="I102" s="103">
        <v>77543</v>
      </c>
      <c r="J102" s="103">
        <v>950</v>
      </c>
      <c r="K102" s="103">
        <v>0</v>
      </c>
      <c r="L102" s="103">
        <v>736.6585</v>
      </c>
      <c r="M102" s="104">
        <v>5.9999999999999995E-4</v>
      </c>
      <c r="N102" s="104">
        <v>6.4999999999999997E-3</v>
      </c>
      <c r="O102" s="104">
        <v>2.2000000000000001E-3</v>
      </c>
    </row>
    <row r="103" spans="2:15" s="99" customFormat="1">
      <c r="B103" s="102" t="s">
        <v>641</v>
      </c>
      <c r="C103" s="102" t="s">
        <v>642</v>
      </c>
      <c r="D103" s="102" t="s">
        <v>100</v>
      </c>
      <c r="E103" s="102" t="s">
        <v>123</v>
      </c>
      <c r="F103" s="102" t="s">
        <v>643</v>
      </c>
      <c r="G103" s="102" t="s">
        <v>489</v>
      </c>
      <c r="H103" s="102" t="s">
        <v>102</v>
      </c>
      <c r="I103" s="103">
        <v>69430</v>
      </c>
      <c r="J103" s="103">
        <v>1833</v>
      </c>
      <c r="K103" s="103">
        <v>0</v>
      </c>
      <c r="L103" s="103">
        <v>1272.6519000000001</v>
      </c>
      <c r="M103" s="104">
        <v>3.0000000000000001E-3</v>
      </c>
      <c r="N103" s="104">
        <v>1.11E-2</v>
      </c>
      <c r="O103" s="104">
        <v>3.8E-3</v>
      </c>
    </row>
    <row r="104" spans="2:15" s="99" customFormat="1">
      <c r="B104" s="102" t="s">
        <v>644</v>
      </c>
      <c r="C104" s="102" t="s">
        <v>645</v>
      </c>
      <c r="D104" s="102" t="s">
        <v>100</v>
      </c>
      <c r="E104" s="102" t="s">
        <v>123</v>
      </c>
      <c r="F104" s="102" t="s">
        <v>646</v>
      </c>
      <c r="G104" s="102" t="s">
        <v>502</v>
      </c>
      <c r="H104" s="102" t="s">
        <v>102</v>
      </c>
      <c r="I104" s="103">
        <v>62442.19</v>
      </c>
      <c r="J104" s="103">
        <v>541.9</v>
      </c>
      <c r="K104" s="103">
        <v>0</v>
      </c>
      <c r="L104" s="103">
        <v>338.37422760999999</v>
      </c>
      <c r="M104" s="104">
        <v>5.0000000000000001E-4</v>
      </c>
      <c r="N104" s="104">
        <v>3.0000000000000001E-3</v>
      </c>
      <c r="O104" s="104">
        <v>1E-3</v>
      </c>
    </row>
    <row r="105" spans="2:15" s="99" customFormat="1">
      <c r="B105" s="102" t="s">
        <v>647</v>
      </c>
      <c r="C105" s="102" t="s">
        <v>648</v>
      </c>
      <c r="D105" s="102" t="s">
        <v>100</v>
      </c>
      <c r="E105" s="102" t="s">
        <v>123</v>
      </c>
      <c r="F105" s="102" t="s">
        <v>649</v>
      </c>
      <c r="G105" s="102" t="s">
        <v>506</v>
      </c>
      <c r="H105" s="102" t="s">
        <v>102</v>
      </c>
      <c r="I105" s="103">
        <v>37359</v>
      </c>
      <c r="J105" s="103">
        <v>3525</v>
      </c>
      <c r="K105" s="103">
        <v>0</v>
      </c>
      <c r="L105" s="103">
        <v>1316.9047499999999</v>
      </c>
      <c r="M105" s="104">
        <v>2.2000000000000001E-3</v>
      </c>
      <c r="N105" s="104">
        <v>1.15E-2</v>
      </c>
      <c r="O105" s="104">
        <v>3.8999999999999998E-3</v>
      </c>
    </row>
    <row r="106" spans="2:15" s="99" customFormat="1">
      <c r="B106" s="102" t="s">
        <v>650</v>
      </c>
      <c r="C106" s="102" t="s">
        <v>651</v>
      </c>
      <c r="D106" s="102" t="s">
        <v>100</v>
      </c>
      <c r="E106" s="102" t="s">
        <v>123</v>
      </c>
      <c r="F106" s="102" t="s">
        <v>652</v>
      </c>
      <c r="G106" s="102" t="s">
        <v>506</v>
      </c>
      <c r="H106" s="102" t="s">
        <v>102</v>
      </c>
      <c r="I106" s="103">
        <v>23999</v>
      </c>
      <c r="J106" s="103">
        <v>2455</v>
      </c>
      <c r="K106" s="103">
        <v>0</v>
      </c>
      <c r="L106" s="103">
        <v>589.17544999999996</v>
      </c>
      <c r="M106" s="104">
        <v>1.1000000000000001E-3</v>
      </c>
      <c r="N106" s="104">
        <v>5.1999999999999998E-3</v>
      </c>
      <c r="O106" s="104">
        <v>1.6999999999999999E-3</v>
      </c>
    </row>
    <row r="107" spans="2:15" s="99" customFormat="1">
      <c r="B107" s="102" t="s">
        <v>653</v>
      </c>
      <c r="C107" s="102" t="s">
        <v>654</v>
      </c>
      <c r="D107" s="102" t="s">
        <v>100</v>
      </c>
      <c r="E107" s="102" t="s">
        <v>123</v>
      </c>
      <c r="F107" s="102" t="s">
        <v>655</v>
      </c>
      <c r="G107" s="102" t="s">
        <v>506</v>
      </c>
      <c r="H107" s="102" t="s">
        <v>102</v>
      </c>
      <c r="I107" s="103">
        <v>66734</v>
      </c>
      <c r="J107" s="103">
        <v>444.1</v>
      </c>
      <c r="K107" s="103">
        <v>0</v>
      </c>
      <c r="L107" s="103">
        <v>296.36569400000002</v>
      </c>
      <c r="M107" s="104">
        <v>8.0000000000000004E-4</v>
      </c>
      <c r="N107" s="104">
        <v>2.5999999999999999E-3</v>
      </c>
      <c r="O107" s="104">
        <v>8.9999999999999998E-4</v>
      </c>
    </row>
    <row r="108" spans="2:15" s="99" customFormat="1">
      <c r="B108" s="102" t="s">
        <v>657</v>
      </c>
      <c r="C108" s="102">
        <v>1138379</v>
      </c>
      <c r="D108" s="102" t="s">
        <v>100</v>
      </c>
      <c r="E108" s="102" t="s">
        <v>123</v>
      </c>
      <c r="F108" s="102" t="s">
        <v>656</v>
      </c>
      <c r="G108" s="102" t="s">
        <v>506</v>
      </c>
      <c r="H108" s="102" t="s">
        <v>102</v>
      </c>
      <c r="I108" s="103">
        <v>41589</v>
      </c>
      <c r="J108" s="103">
        <f>L108*1000/I108*100</f>
        <v>1698</v>
      </c>
      <c r="K108" s="103">
        <v>0</v>
      </c>
      <c r="L108" s="103">
        <f>706181.22/1000</f>
        <v>706.18121999999994</v>
      </c>
      <c r="M108" s="104">
        <v>0</v>
      </c>
      <c r="N108" s="104">
        <f>L108/$L$11</f>
        <v>6.1855084615163461E-3</v>
      </c>
      <c r="O108" s="104">
        <f>L108/'סכום נכסי הקרן'!$C$42</f>
        <v>2.073502465269579E-3</v>
      </c>
    </row>
    <row r="109" spans="2:15" s="99" customFormat="1">
      <c r="B109" s="102" t="s">
        <v>657</v>
      </c>
      <c r="C109" s="102">
        <v>11383790</v>
      </c>
      <c r="D109" s="102" t="s">
        <v>100</v>
      </c>
      <c r="E109" s="102" t="s">
        <v>123</v>
      </c>
      <c r="F109" s="102" t="s">
        <v>656</v>
      </c>
      <c r="G109" s="102" t="s">
        <v>506</v>
      </c>
      <c r="H109" s="102" t="s">
        <v>102</v>
      </c>
      <c r="I109" s="103">
        <v>40000</v>
      </c>
      <c r="J109" s="103">
        <f>L109*1000/I109*100</f>
        <v>1639.8142076502727</v>
      </c>
      <c r="K109" s="103">
        <v>0</v>
      </c>
      <c r="L109" s="103">
        <f>655925.683060109/1000</f>
        <v>655.92568306010901</v>
      </c>
      <c r="M109" s="104">
        <v>7.7999999999999996E-3</v>
      </c>
      <c r="N109" s="104">
        <f>L109/$L$11</f>
        <v>5.7453154343217929E-3</v>
      </c>
      <c r="O109" s="104">
        <f>L109/'סכום נכסי הקרן'!$C$42</f>
        <v>1.9259412206667982E-3</v>
      </c>
    </row>
    <row r="110" spans="2:15" s="99" customFormat="1">
      <c r="B110" s="102" t="s">
        <v>658</v>
      </c>
      <c r="C110" s="102" t="s">
        <v>659</v>
      </c>
      <c r="D110" s="102" t="s">
        <v>100</v>
      </c>
      <c r="E110" s="102" t="s">
        <v>123</v>
      </c>
      <c r="F110" s="102" t="s">
        <v>660</v>
      </c>
      <c r="G110" s="102" t="s">
        <v>510</v>
      </c>
      <c r="H110" s="102" t="s">
        <v>102</v>
      </c>
      <c r="I110" s="103">
        <v>585400</v>
      </c>
      <c r="J110" s="103">
        <v>245.9</v>
      </c>
      <c r="K110" s="103">
        <v>0</v>
      </c>
      <c r="L110" s="103">
        <v>1439.4985999999999</v>
      </c>
      <c r="M110" s="104">
        <v>4.8999999999999998E-3</v>
      </c>
      <c r="N110" s="104">
        <v>1.26E-2</v>
      </c>
      <c r="O110" s="104">
        <v>4.3E-3</v>
      </c>
    </row>
    <row r="111" spans="2:15" s="99" customFormat="1">
      <c r="B111" s="102" t="s">
        <v>661</v>
      </c>
      <c r="C111" s="102" t="s">
        <v>662</v>
      </c>
      <c r="D111" s="102" t="s">
        <v>100</v>
      </c>
      <c r="E111" s="102" t="s">
        <v>123</v>
      </c>
      <c r="F111" s="102" t="s">
        <v>663</v>
      </c>
      <c r="G111" s="102" t="s">
        <v>129</v>
      </c>
      <c r="H111" s="102" t="s">
        <v>102</v>
      </c>
      <c r="I111" s="103">
        <v>62830</v>
      </c>
      <c r="J111" s="103">
        <v>262.10000000000002</v>
      </c>
      <c r="K111" s="103">
        <v>0</v>
      </c>
      <c r="L111" s="103">
        <v>164.67742999999999</v>
      </c>
      <c r="M111" s="104">
        <v>3.7000000000000002E-3</v>
      </c>
      <c r="N111" s="104">
        <v>1.4E-3</v>
      </c>
      <c r="O111" s="104">
        <v>5.0000000000000001E-4</v>
      </c>
    </row>
    <row r="112" spans="2:15" s="99" customFormat="1">
      <c r="B112" s="102" t="s">
        <v>664</v>
      </c>
      <c r="C112" s="102" t="s">
        <v>665</v>
      </c>
      <c r="D112" s="102" t="s">
        <v>100</v>
      </c>
      <c r="E112" s="102" t="s">
        <v>123</v>
      </c>
      <c r="F112" s="102" t="s">
        <v>666</v>
      </c>
      <c r="G112" s="102" t="s">
        <v>129</v>
      </c>
      <c r="H112" s="102" t="s">
        <v>102</v>
      </c>
      <c r="I112" s="103">
        <v>2194</v>
      </c>
      <c r="J112" s="103">
        <v>413.8</v>
      </c>
      <c r="K112" s="103">
        <v>0</v>
      </c>
      <c r="L112" s="103">
        <v>9.0787720000000007</v>
      </c>
      <c r="M112" s="104">
        <v>2.0000000000000001E-4</v>
      </c>
      <c r="N112" s="104">
        <v>1E-4</v>
      </c>
      <c r="O112" s="104">
        <v>0</v>
      </c>
    </row>
    <row r="113" spans="2:15" s="99" customFormat="1">
      <c r="B113" s="102" t="s">
        <v>667</v>
      </c>
      <c r="C113" s="102" t="s">
        <v>668</v>
      </c>
      <c r="D113" s="102" t="s">
        <v>100</v>
      </c>
      <c r="E113" s="102" t="s">
        <v>123</v>
      </c>
      <c r="F113" s="102" t="s">
        <v>669</v>
      </c>
      <c r="G113" s="102" t="s">
        <v>129</v>
      </c>
      <c r="H113" s="102" t="s">
        <v>102</v>
      </c>
      <c r="I113" s="103">
        <v>29500</v>
      </c>
      <c r="J113" s="103">
        <v>463</v>
      </c>
      <c r="K113" s="103">
        <v>0</v>
      </c>
      <c r="L113" s="103">
        <v>136.58500000000001</v>
      </c>
      <c r="M113" s="104">
        <v>2.3E-3</v>
      </c>
      <c r="N113" s="104">
        <v>1.1999999999999999E-3</v>
      </c>
      <c r="O113" s="104">
        <v>4.0000000000000002E-4</v>
      </c>
    </row>
    <row r="114" spans="2:15" s="99" customFormat="1">
      <c r="B114" s="102" t="s">
        <v>670</v>
      </c>
      <c r="C114" s="102" t="s">
        <v>671</v>
      </c>
      <c r="D114" s="102" t="s">
        <v>100</v>
      </c>
      <c r="E114" s="102" t="s">
        <v>123</v>
      </c>
      <c r="F114" s="102" t="s">
        <v>672</v>
      </c>
      <c r="G114" s="102" t="s">
        <v>129</v>
      </c>
      <c r="H114" s="102" t="s">
        <v>102</v>
      </c>
      <c r="I114" s="103">
        <v>24220</v>
      </c>
      <c r="J114" s="103">
        <v>1247</v>
      </c>
      <c r="K114" s="103">
        <v>0</v>
      </c>
      <c r="L114" s="103">
        <v>302.02339999999998</v>
      </c>
      <c r="M114" s="104">
        <v>1.1000000000000001E-3</v>
      </c>
      <c r="N114" s="104">
        <v>2.5999999999999999E-3</v>
      </c>
      <c r="O114" s="104">
        <v>8.9999999999999998E-4</v>
      </c>
    </row>
    <row r="115" spans="2:15" s="99" customFormat="1">
      <c r="B115" s="102" t="s">
        <v>673</v>
      </c>
      <c r="C115" s="102" t="s">
        <v>674</v>
      </c>
      <c r="D115" s="102" t="s">
        <v>100</v>
      </c>
      <c r="E115" s="102" t="s">
        <v>123</v>
      </c>
      <c r="F115" s="102" t="s">
        <v>675</v>
      </c>
      <c r="G115" s="102" t="s">
        <v>129</v>
      </c>
      <c r="H115" s="102" t="s">
        <v>102</v>
      </c>
      <c r="I115" s="103">
        <v>40926</v>
      </c>
      <c r="J115" s="103">
        <v>425.6</v>
      </c>
      <c r="K115" s="103">
        <v>0</v>
      </c>
      <c r="L115" s="103">
        <v>174.18105600000001</v>
      </c>
      <c r="M115" s="104">
        <v>2.0999999999999999E-3</v>
      </c>
      <c r="N115" s="104">
        <v>1.5E-3</v>
      </c>
      <c r="O115" s="104">
        <v>5.0000000000000001E-4</v>
      </c>
    </row>
    <row r="116" spans="2:15" s="99" customFormat="1">
      <c r="B116" s="102" t="s">
        <v>676</v>
      </c>
      <c r="C116" s="102" t="s">
        <v>677</v>
      </c>
      <c r="D116" s="102" t="s">
        <v>100</v>
      </c>
      <c r="E116" s="102" t="s">
        <v>123</v>
      </c>
      <c r="F116" s="102" t="s">
        <v>678</v>
      </c>
      <c r="G116" s="102" t="s">
        <v>129</v>
      </c>
      <c r="H116" s="102" t="s">
        <v>102</v>
      </c>
      <c r="I116" s="103">
        <v>9400</v>
      </c>
      <c r="J116" s="103">
        <v>2576</v>
      </c>
      <c r="K116" s="103">
        <v>0</v>
      </c>
      <c r="L116" s="103">
        <v>242.14400000000001</v>
      </c>
      <c r="M116" s="104">
        <v>2.5999999999999999E-3</v>
      </c>
      <c r="N116" s="104">
        <v>2.0999999999999999E-3</v>
      </c>
      <c r="O116" s="104">
        <v>6.9999999999999999E-4</v>
      </c>
    </row>
    <row r="117" spans="2:15" s="99" customFormat="1">
      <c r="B117" s="102" t="s">
        <v>679</v>
      </c>
      <c r="C117" s="102" t="s">
        <v>680</v>
      </c>
      <c r="D117" s="102" t="s">
        <v>100</v>
      </c>
      <c r="E117" s="102" t="s">
        <v>123</v>
      </c>
      <c r="F117" s="102" t="s">
        <v>681</v>
      </c>
      <c r="G117" s="102" t="s">
        <v>129</v>
      </c>
      <c r="H117" s="102" t="s">
        <v>102</v>
      </c>
      <c r="I117" s="103">
        <v>88450</v>
      </c>
      <c r="J117" s="103">
        <v>1151</v>
      </c>
      <c r="K117" s="103">
        <v>0</v>
      </c>
      <c r="L117" s="103">
        <v>1018.0595</v>
      </c>
      <c r="M117" s="104">
        <v>6.4000000000000003E-3</v>
      </c>
      <c r="N117" s="104">
        <v>8.8999999999999999E-3</v>
      </c>
      <c r="O117" s="104">
        <v>3.0000000000000001E-3</v>
      </c>
    </row>
    <row r="118" spans="2:15" s="99" customFormat="1">
      <c r="B118" s="102" t="s">
        <v>682</v>
      </c>
      <c r="C118" s="102" t="s">
        <v>683</v>
      </c>
      <c r="D118" s="102" t="s">
        <v>100</v>
      </c>
      <c r="E118" s="102" t="s">
        <v>123</v>
      </c>
      <c r="F118" s="102" t="s">
        <v>684</v>
      </c>
      <c r="G118" s="102" t="s">
        <v>129</v>
      </c>
      <c r="H118" s="102" t="s">
        <v>102</v>
      </c>
      <c r="I118" s="103">
        <v>127700</v>
      </c>
      <c r="J118" s="103">
        <v>512.5</v>
      </c>
      <c r="K118" s="103">
        <v>0</v>
      </c>
      <c r="L118" s="103">
        <v>654.46249999999998</v>
      </c>
      <c r="M118" s="104">
        <v>3.5000000000000001E-3</v>
      </c>
      <c r="N118" s="104">
        <v>5.7000000000000002E-3</v>
      </c>
      <c r="O118" s="104">
        <v>1.9E-3</v>
      </c>
    </row>
    <row r="119" spans="2:15" s="99" customFormat="1">
      <c r="B119" s="102" t="s">
        <v>685</v>
      </c>
      <c r="C119" s="102" t="s">
        <v>686</v>
      </c>
      <c r="D119" s="102" t="s">
        <v>100</v>
      </c>
      <c r="E119" s="102" t="s">
        <v>123</v>
      </c>
      <c r="F119" s="102" t="s">
        <v>687</v>
      </c>
      <c r="G119" s="102" t="s">
        <v>129</v>
      </c>
      <c r="H119" s="102" t="s">
        <v>102</v>
      </c>
      <c r="I119" s="103">
        <v>4401</v>
      </c>
      <c r="J119" s="103">
        <v>1855</v>
      </c>
      <c r="K119" s="103">
        <v>0</v>
      </c>
      <c r="L119" s="103">
        <v>81.638549999999995</v>
      </c>
      <c r="M119" s="104">
        <v>1.4E-3</v>
      </c>
      <c r="N119" s="104">
        <v>6.9999999999999999E-4</v>
      </c>
      <c r="O119" s="104">
        <v>2.0000000000000001E-4</v>
      </c>
    </row>
    <row r="120" spans="2:15" s="99" customFormat="1">
      <c r="B120" s="102" t="s">
        <v>688</v>
      </c>
      <c r="C120" s="102" t="s">
        <v>689</v>
      </c>
      <c r="D120" s="102" t="s">
        <v>100</v>
      </c>
      <c r="E120" s="102" t="s">
        <v>123</v>
      </c>
      <c r="F120" s="102" t="s">
        <v>690</v>
      </c>
      <c r="G120" s="102" t="s">
        <v>129</v>
      </c>
      <c r="H120" s="102" t="s">
        <v>102</v>
      </c>
      <c r="I120" s="103">
        <v>15300</v>
      </c>
      <c r="J120" s="103">
        <v>524.79999999999995</v>
      </c>
      <c r="K120" s="103">
        <v>0</v>
      </c>
      <c r="L120" s="103">
        <v>80.294399999999996</v>
      </c>
      <c r="M120" s="104">
        <v>2.3E-3</v>
      </c>
      <c r="N120" s="104">
        <v>6.9999999999999999E-4</v>
      </c>
      <c r="O120" s="104">
        <v>2.0000000000000001E-4</v>
      </c>
    </row>
    <row r="121" spans="2:15" s="99" customFormat="1">
      <c r="B121" s="102" t="s">
        <v>691</v>
      </c>
      <c r="C121" s="102" t="s">
        <v>692</v>
      </c>
      <c r="D121" s="102" t="s">
        <v>100</v>
      </c>
      <c r="E121" s="102" t="s">
        <v>123</v>
      </c>
      <c r="F121" s="102" t="s">
        <v>693</v>
      </c>
      <c r="G121" s="102" t="s">
        <v>129</v>
      </c>
      <c r="H121" s="102" t="s">
        <v>102</v>
      </c>
      <c r="I121" s="103">
        <v>7496</v>
      </c>
      <c r="J121" s="103">
        <v>155</v>
      </c>
      <c r="K121" s="103">
        <v>0</v>
      </c>
      <c r="L121" s="103">
        <v>11.6188</v>
      </c>
      <c r="M121" s="104">
        <v>1.1000000000000001E-3</v>
      </c>
      <c r="N121" s="104">
        <v>1E-4</v>
      </c>
      <c r="O121" s="104">
        <v>0</v>
      </c>
    </row>
    <row r="122" spans="2:15" s="99" customFormat="1">
      <c r="B122" s="98" t="s">
        <v>694</v>
      </c>
      <c r="C122" s="105"/>
      <c r="D122" s="105"/>
      <c r="I122" s="100">
        <v>0</v>
      </c>
      <c r="K122" s="100">
        <v>0</v>
      </c>
      <c r="L122" s="100">
        <v>0</v>
      </c>
      <c r="N122" s="101">
        <v>0</v>
      </c>
      <c r="O122" s="101">
        <v>0</v>
      </c>
    </row>
    <row r="123" spans="2:15" s="99" customFormat="1">
      <c r="B123" s="102" t="s">
        <v>232</v>
      </c>
      <c r="C123" s="102" t="s">
        <v>232</v>
      </c>
      <c r="D123" s="105"/>
      <c r="G123" s="102" t="s">
        <v>232</v>
      </c>
      <c r="H123" s="102" t="s">
        <v>232</v>
      </c>
      <c r="I123" s="103">
        <v>0</v>
      </c>
      <c r="J123" s="103">
        <v>0</v>
      </c>
      <c r="L123" s="103">
        <v>0</v>
      </c>
      <c r="M123" s="104">
        <v>0</v>
      </c>
      <c r="N123" s="104">
        <v>0</v>
      </c>
      <c r="O123" s="104">
        <v>0</v>
      </c>
    </row>
    <row r="124" spans="2:15" s="99" customFormat="1">
      <c r="B124" s="98" t="s">
        <v>237</v>
      </c>
      <c r="C124" s="105"/>
      <c r="D124" s="105"/>
      <c r="I124" s="100">
        <v>278369.3</v>
      </c>
      <c r="K124" s="100">
        <v>3.7640699999999998</v>
      </c>
      <c r="L124" s="100">
        <v>12721.158901305</v>
      </c>
      <c r="N124" s="101">
        <v>0.1114</v>
      </c>
      <c r="O124" s="101">
        <v>3.7600000000000001E-2</v>
      </c>
    </row>
    <row r="125" spans="2:15" s="99" customFormat="1">
      <c r="B125" s="98" t="s">
        <v>271</v>
      </c>
      <c r="C125" s="105"/>
      <c r="D125" s="105"/>
      <c r="I125" s="100">
        <v>109197.3</v>
      </c>
      <c r="K125" s="100">
        <v>0</v>
      </c>
      <c r="L125" s="100">
        <v>4281.3320568749996</v>
      </c>
      <c r="N125" s="101">
        <v>3.7499999999999999E-2</v>
      </c>
      <c r="O125" s="101">
        <v>1.2699999999999999E-2</v>
      </c>
    </row>
    <row r="126" spans="2:15" s="99" customFormat="1">
      <c r="B126" s="102" t="s">
        <v>695</v>
      </c>
      <c r="C126" s="102" t="s">
        <v>696</v>
      </c>
      <c r="D126" s="102" t="s">
        <v>697</v>
      </c>
      <c r="E126" s="102" t="s">
        <v>360</v>
      </c>
      <c r="F126" s="102" t="s">
        <v>698</v>
      </c>
      <c r="G126" s="102" t="s">
        <v>699</v>
      </c>
      <c r="H126" s="102" t="s">
        <v>106</v>
      </c>
      <c r="I126" s="103">
        <v>17150</v>
      </c>
      <c r="J126" s="103">
        <v>963</v>
      </c>
      <c r="K126" s="103">
        <v>0</v>
      </c>
      <c r="L126" s="103">
        <v>585.14239350000003</v>
      </c>
      <c r="M126" s="104">
        <v>2.9999999999999997E-4</v>
      </c>
      <c r="N126" s="104">
        <v>5.1000000000000004E-3</v>
      </c>
      <c r="O126" s="104">
        <v>1.6999999999999999E-3</v>
      </c>
    </row>
    <row r="127" spans="2:15" s="99" customFormat="1">
      <c r="B127" s="102" t="s">
        <v>700</v>
      </c>
      <c r="C127" s="102" t="s">
        <v>701</v>
      </c>
      <c r="D127" s="102" t="s">
        <v>697</v>
      </c>
      <c r="E127" s="102" t="s">
        <v>360</v>
      </c>
      <c r="F127" s="102" t="s">
        <v>702</v>
      </c>
      <c r="G127" s="102" t="s">
        <v>703</v>
      </c>
      <c r="H127" s="102" t="s">
        <v>106</v>
      </c>
      <c r="I127" s="103">
        <v>36</v>
      </c>
      <c r="J127" s="103">
        <v>1344</v>
      </c>
      <c r="K127" s="103">
        <v>0</v>
      </c>
      <c r="L127" s="103">
        <v>1.71424512</v>
      </c>
      <c r="M127" s="104">
        <v>0</v>
      </c>
      <c r="N127" s="104">
        <v>0</v>
      </c>
      <c r="O127" s="104">
        <v>0</v>
      </c>
    </row>
    <row r="128" spans="2:15" s="99" customFormat="1">
      <c r="B128" s="102" t="s">
        <v>704</v>
      </c>
      <c r="C128" s="102" t="s">
        <v>705</v>
      </c>
      <c r="D128" s="102" t="s">
        <v>697</v>
      </c>
      <c r="E128" s="102" t="s">
        <v>360</v>
      </c>
      <c r="F128" s="102" t="s">
        <v>706</v>
      </c>
      <c r="G128" s="102" t="s">
        <v>707</v>
      </c>
      <c r="H128" s="102" t="s">
        <v>106</v>
      </c>
      <c r="I128" s="103">
        <v>3971.3</v>
      </c>
      <c r="J128" s="103">
        <v>195</v>
      </c>
      <c r="K128" s="103">
        <v>0</v>
      </c>
      <c r="L128" s="103">
        <v>27.437116005</v>
      </c>
      <c r="M128" s="104">
        <v>2.9999999999999997E-4</v>
      </c>
      <c r="N128" s="104">
        <v>2.0000000000000001E-4</v>
      </c>
      <c r="O128" s="104">
        <v>1E-4</v>
      </c>
    </row>
    <row r="129" spans="2:15" s="99" customFormat="1">
      <c r="B129" s="102" t="s">
        <v>708</v>
      </c>
      <c r="C129" s="102" t="s">
        <v>709</v>
      </c>
      <c r="D129" s="102" t="s">
        <v>123</v>
      </c>
      <c r="E129" s="102" t="s">
        <v>360</v>
      </c>
      <c r="F129" s="102" t="s">
        <v>710</v>
      </c>
      <c r="G129" s="102" t="s">
        <v>711</v>
      </c>
      <c r="H129" s="102" t="s">
        <v>200</v>
      </c>
      <c r="I129" s="103">
        <v>46115</v>
      </c>
      <c r="J129" s="103">
        <v>1620</v>
      </c>
      <c r="K129" s="103">
        <v>0</v>
      </c>
      <c r="L129" s="103">
        <v>2710.9422144</v>
      </c>
      <c r="M129" s="104">
        <v>3.2000000000000002E-3</v>
      </c>
      <c r="N129" s="104">
        <v>2.3699999999999999E-2</v>
      </c>
      <c r="O129" s="104">
        <v>8.0000000000000002E-3</v>
      </c>
    </row>
    <row r="130" spans="2:15" s="99" customFormat="1">
      <c r="B130" s="102" t="s">
        <v>712</v>
      </c>
      <c r="C130" s="102" t="s">
        <v>713</v>
      </c>
      <c r="D130" s="102" t="s">
        <v>714</v>
      </c>
      <c r="E130" s="102" t="s">
        <v>360</v>
      </c>
      <c r="F130" s="102" t="s">
        <v>715</v>
      </c>
      <c r="G130" s="102" t="s">
        <v>362</v>
      </c>
      <c r="H130" s="102" t="s">
        <v>106</v>
      </c>
      <c r="I130" s="103">
        <v>1500</v>
      </c>
      <c r="J130" s="103">
        <v>2998</v>
      </c>
      <c r="K130" s="103">
        <v>0</v>
      </c>
      <c r="L130" s="103">
        <v>159.32871</v>
      </c>
      <c r="M130" s="104">
        <v>0</v>
      </c>
      <c r="N130" s="104">
        <v>1.4E-3</v>
      </c>
      <c r="O130" s="104">
        <v>5.0000000000000001E-4</v>
      </c>
    </row>
    <row r="131" spans="2:15" s="99" customFormat="1">
      <c r="B131" s="102" t="s">
        <v>716</v>
      </c>
      <c r="C131" s="102" t="s">
        <v>717</v>
      </c>
      <c r="D131" s="102" t="s">
        <v>714</v>
      </c>
      <c r="E131" s="102" t="s">
        <v>360</v>
      </c>
      <c r="F131" s="102" t="s">
        <v>718</v>
      </c>
      <c r="G131" s="102" t="s">
        <v>362</v>
      </c>
      <c r="H131" s="102" t="s">
        <v>106</v>
      </c>
      <c r="I131" s="103">
        <v>39000</v>
      </c>
      <c r="J131" s="103">
        <v>104.14</v>
      </c>
      <c r="K131" s="103">
        <v>0</v>
      </c>
      <c r="L131" s="103">
        <v>143.89752780000001</v>
      </c>
      <c r="M131" s="104">
        <v>8.0000000000000004E-4</v>
      </c>
      <c r="N131" s="104">
        <v>1.2999999999999999E-3</v>
      </c>
      <c r="O131" s="104">
        <v>4.0000000000000002E-4</v>
      </c>
    </row>
    <row r="132" spans="2:15" s="99" customFormat="1">
      <c r="B132" s="102" t="s">
        <v>719</v>
      </c>
      <c r="C132" s="102" t="s">
        <v>720</v>
      </c>
      <c r="D132" s="102" t="s">
        <v>123</v>
      </c>
      <c r="E132" s="102" t="s">
        <v>360</v>
      </c>
      <c r="F132" s="102" t="s">
        <v>721</v>
      </c>
      <c r="G132" s="102" t="s">
        <v>722</v>
      </c>
      <c r="H132" s="102" t="s">
        <v>106</v>
      </c>
      <c r="I132" s="103">
        <v>445</v>
      </c>
      <c r="J132" s="103">
        <v>599</v>
      </c>
      <c r="K132" s="103">
        <v>0</v>
      </c>
      <c r="L132" s="103">
        <v>9.4440436499999993</v>
      </c>
      <c r="M132" s="104">
        <v>1E-4</v>
      </c>
      <c r="N132" s="104">
        <v>1E-4</v>
      </c>
      <c r="O132" s="104">
        <v>0</v>
      </c>
    </row>
    <row r="133" spans="2:15" s="99" customFormat="1">
      <c r="B133" s="102" t="s">
        <v>723</v>
      </c>
      <c r="C133" s="102" t="s">
        <v>724</v>
      </c>
      <c r="D133" s="102" t="s">
        <v>714</v>
      </c>
      <c r="E133" s="102" t="s">
        <v>360</v>
      </c>
      <c r="F133" s="102" t="s">
        <v>725</v>
      </c>
      <c r="G133" s="102" t="s">
        <v>722</v>
      </c>
      <c r="H133" s="102" t="s">
        <v>106</v>
      </c>
      <c r="I133" s="103">
        <v>780</v>
      </c>
      <c r="J133" s="103">
        <v>23146</v>
      </c>
      <c r="K133" s="103">
        <v>0</v>
      </c>
      <c r="L133" s="103">
        <v>639.64896839999994</v>
      </c>
      <c r="M133" s="104">
        <v>0</v>
      </c>
      <c r="N133" s="104">
        <v>5.5999999999999999E-3</v>
      </c>
      <c r="O133" s="104">
        <v>1.9E-3</v>
      </c>
    </row>
    <row r="134" spans="2:15" s="99" customFormat="1">
      <c r="B134" s="102" t="s">
        <v>726</v>
      </c>
      <c r="C134" s="102" t="s">
        <v>727</v>
      </c>
      <c r="D134" s="102" t="s">
        <v>697</v>
      </c>
      <c r="E134" s="102" t="s">
        <v>360</v>
      </c>
      <c r="F134" s="102" t="s">
        <v>728</v>
      </c>
      <c r="G134" s="102" t="s">
        <v>722</v>
      </c>
      <c r="H134" s="102" t="s">
        <v>106</v>
      </c>
      <c r="I134" s="103">
        <v>200</v>
      </c>
      <c r="J134" s="103">
        <v>533</v>
      </c>
      <c r="K134" s="103">
        <v>0</v>
      </c>
      <c r="L134" s="103">
        <v>3.7768380000000001</v>
      </c>
      <c r="M134" s="104">
        <v>0</v>
      </c>
      <c r="N134" s="104">
        <v>0</v>
      </c>
      <c r="O134" s="104">
        <v>0</v>
      </c>
    </row>
    <row r="135" spans="2:15" s="99" customFormat="1">
      <c r="B135" s="98" t="s">
        <v>272</v>
      </c>
      <c r="C135" s="105"/>
      <c r="D135" s="105"/>
      <c r="I135" s="100">
        <v>169172</v>
      </c>
      <c r="K135" s="100">
        <v>3.7640699999999998</v>
      </c>
      <c r="L135" s="100">
        <v>8439.8268444299993</v>
      </c>
      <c r="N135" s="101">
        <v>7.3899999999999993E-2</v>
      </c>
      <c r="O135" s="101">
        <v>2.5000000000000001E-2</v>
      </c>
    </row>
    <row r="136" spans="2:15" s="99" customFormat="1">
      <c r="B136" s="102" t="s">
        <v>729</v>
      </c>
      <c r="C136" s="102" t="s">
        <v>730</v>
      </c>
      <c r="D136" s="102" t="s">
        <v>697</v>
      </c>
      <c r="E136" s="102" t="s">
        <v>360</v>
      </c>
      <c r="F136" s="102" t="s">
        <v>731</v>
      </c>
      <c r="G136" s="102" t="s">
        <v>732</v>
      </c>
      <c r="H136" s="102" t="s">
        <v>106</v>
      </c>
      <c r="I136" s="103">
        <v>500</v>
      </c>
      <c r="J136" s="103">
        <v>31821</v>
      </c>
      <c r="K136" s="103">
        <v>0</v>
      </c>
      <c r="L136" s="103">
        <v>563.70901500000002</v>
      </c>
      <c r="M136" s="104">
        <v>0</v>
      </c>
      <c r="N136" s="104">
        <v>4.8999999999999998E-3</v>
      </c>
      <c r="O136" s="104">
        <v>1.6999999999999999E-3</v>
      </c>
    </row>
    <row r="137" spans="2:15" s="99" customFormat="1">
      <c r="B137" s="102" t="s">
        <v>733</v>
      </c>
      <c r="C137" s="102" t="s">
        <v>734</v>
      </c>
      <c r="D137" s="102" t="s">
        <v>697</v>
      </c>
      <c r="E137" s="102" t="s">
        <v>360</v>
      </c>
      <c r="G137" s="102" t="s">
        <v>735</v>
      </c>
      <c r="H137" s="102" t="s">
        <v>106</v>
      </c>
      <c r="I137" s="103">
        <v>3500</v>
      </c>
      <c r="J137" s="103">
        <v>2759</v>
      </c>
      <c r="K137" s="103">
        <v>0</v>
      </c>
      <c r="L137" s="103">
        <v>342.129795</v>
      </c>
      <c r="M137" s="104">
        <v>0</v>
      </c>
      <c r="N137" s="104">
        <v>3.0000000000000001E-3</v>
      </c>
      <c r="O137" s="104">
        <v>1E-3</v>
      </c>
    </row>
    <row r="138" spans="2:15" s="99" customFormat="1">
      <c r="B138" s="102" t="s">
        <v>736</v>
      </c>
      <c r="C138" s="102" t="s">
        <v>737</v>
      </c>
      <c r="D138" s="102" t="s">
        <v>123</v>
      </c>
      <c r="E138" s="102" t="s">
        <v>360</v>
      </c>
      <c r="F138" s="102" t="s">
        <v>738</v>
      </c>
      <c r="G138" s="102" t="s">
        <v>735</v>
      </c>
      <c r="H138" s="102" t="s">
        <v>110</v>
      </c>
      <c r="I138" s="103">
        <v>6750</v>
      </c>
      <c r="J138" s="103">
        <v>3434</v>
      </c>
      <c r="K138" s="103">
        <v>0</v>
      </c>
      <c r="L138" s="103">
        <v>807.99101099999996</v>
      </c>
      <c r="M138" s="104">
        <v>1E-4</v>
      </c>
      <c r="N138" s="104">
        <v>7.1000000000000004E-3</v>
      </c>
      <c r="O138" s="104">
        <v>2.3999999999999998E-3</v>
      </c>
    </row>
    <row r="139" spans="2:15" s="99" customFormat="1">
      <c r="B139" s="102" t="s">
        <v>739</v>
      </c>
      <c r="C139" s="102" t="s">
        <v>740</v>
      </c>
      <c r="D139" s="102" t="s">
        <v>123</v>
      </c>
      <c r="E139" s="102" t="s">
        <v>360</v>
      </c>
      <c r="F139" s="102" t="s">
        <v>741</v>
      </c>
      <c r="G139" s="102" t="s">
        <v>735</v>
      </c>
      <c r="H139" s="102" t="s">
        <v>201</v>
      </c>
      <c r="I139" s="103">
        <v>900</v>
      </c>
      <c r="J139" s="103">
        <v>60750</v>
      </c>
      <c r="K139" s="103">
        <v>0</v>
      </c>
      <c r="L139" s="103">
        <v>256.26172500000001</v>
      </c>
      <c r="M139" s="104">
        <v>0</v>
      </c>
      <c r="N139" s="104">
        <v>2.2000000000000001E-3</v>
      </c>
      <c r="O139" s="104">
        <v>8.0000000000000004E-4</v>
      </c>
    </row>
    <row r="140" spans="2:15" s="99" customFormat="1">
      <c r="B140" s="102" t="s">
        <v>742</v>
      </c>
      <c r="C140" s="102" t="s">
        <v>743</v>
      </c>
      <c r="D140" s="102" t="s">
        <v>123</v>
      </c>
      <c r="E140" s="102" t="s">
        <v>360</v>
      </c>
      <c r="F140" s="102" t="s">
        <v>744</v>
      </c>
      <c r="G140" s="102" t="s">
        <v>735</v>
      </c>
      <c r="H140" s="102" t="s">
        <v>110</v>
      </c>
      <c r="I140" s="103">
        <v>6000</v>
      </c>
      <c r="J140" s="103">
        <v>3742</v>
      </c>
      <c r="K140" s="103">
        <v>0</v>
      </c>
      <c r="L140" s="103">
        <v>782.63181599999996</v>
      </c>
      <c r="M140" s="104">
        <v>0</v>
      </c>
      <c r="N140" s="104">
        <v>6.8999999999999999E-3</v>
      </c>
      <c r="O140" s="104">
        <v>2.3E-3</v>
      </c>
    </row>
    <row r="141" spans="2:15" s="99" customFormat="1">
      <c r="B141" s="102" t="s">
        <v>745</v>
      </c>
      <c r="C141" s="102" t="s">
        <v>743</v>
      </c>
      <c r="D141" s="102" t="s">
        <v>123</v>
      </c>
      <c r="E141" s="102" t="s">
        <v>360</v>
      </c>
      <c r="F141" s="102" t="s">
        <v>744</v>
      </c>
      <c r="G141" s="102" t="s">
        <v>735</v>
      </c>
      <c r="H141" s="102" t="s">
        <v>110</v>
      </c>
      <c r="I141" s="103">
        <v>6000</v>
      </c>
      <c r="J141" s="103">
        <v>3779</v>
      </c>
      <c r="K141" s="103">
        <v>0</v>
      </c>
      <c r="L141" s="103">
        <v>790.37029199999995</v>
      </c>
      <c r="M141" s="104">
        <v>0</v>
      </c>
      <c r="N141" s="104">
        <v>6.8999999999999999E-3</v>
      </c>
      <c r="O141" s="104">
        <v>2.3E-3</v>
      </c>
    </row>
    <row r="142" spans="2:15" s="99" customFormat="1">
      <c r="B142" s="102" t="s">
        <v>746</v>
      </c>
      <c r="C142" s="102" t="s">
        <v>747</v>
      </c>
      <c r="D142" s="102" t="s">
        <v>697</v>
      </c>
      <c r="E142" s="102" t="s">
        <v>360</v>
      </c>
      <c r="F142" s="102" t="s">
        <v>748</v>
      </c>
      <c r="G142" s="102" t="s">
        <v>711</v>
      </c>
      <c r="H142" s="102" t="s">
        <v>106</v>
      </c>
      <c r="I142" s="103">
        <v>60210</v>
      </c>
      <c r="J142" s="103">
        <v>463</v>
      </c>
      <c r="K142" s="103">
        <v>0</v>
      </c>
      <c r="L142" s="103">
        <v>987.6902589</v>
      </c>
      <c r="M142" s="104">
        <v>2.5999999999999999E-3</v>
      </c>
      <c r="N142" s="104">
        <v>8.6999999999999994E-3</v>
      </c>
      <c r="O142" s="104">
        <v>2.8999999999999998E-3</v>
      </c>
    </row>
    <row r="143" spans="2:15" s="99" customFormat="1">
      <c r="B143" s="102" t="s">
        <v>749</v>
      </c>
      <c r="C143" s="102" t="s">
        <v>750</v>
      </c>
      <c r="D143" s="102" t="s">
        <v>714</v>
      </c>
      <c r="E143" s="102" t="s">
        <v>360</v>
      </c>
      <c r="F143" s="102" t="s">
        <v>751</v>
      </c>
      <c r="G143" s="102" t="s">
        <v>752</v>
      </c>
      <c r="H143" s="102" t="s">
        <v>106</v>
      </c>
      <c r="I143" s="103">
        <v>968</v>
      </c>
      <c r="J143" s="103">
        <v>9615</v>
      </c>
      <c r="K143" s="103">
        <v>0</v>
      </c>
      <c r="L143" s="103">
        <v>329.75834759999998</v>
      </c>
      <c r="M143" s="104">
        <v>0</v>
      </c>
      <c r="N143" s="104">
        <v>2.8999999999999998E-3</v>
      </c>
      <c r="O143" s="104">
        <v>1E-3</v>
      </c>
    </row>
    <row r="144" spans="2:15" s="99" customFormat="1">
      <c r="B144" s="102" t="s">
        <v>753</v>
      </c>
      <c r="C144" s="102" t="s">
        <v>754</v>
      </c>
      <c r="D144" s="102" t="s">
        <v>714</v>
      </c>
      <c r="E144" s="102" t="s">
        <v>360</v>
      </c>
      <c r="F144" s="102" t="s">
        <v>755</v>
      </c>
      <c r="G144" s="102" t="s">
        <v>362</v>
      </c>
      <c r="H144" s="102" t="s">
        <v>106</v>
      </c>
      <c r="I144" s="103">
        <v>0</v>
      </c>
      <c r="J144" s="103">
        <v>0</v>
      </c>
      <c r="K144" s="103">
        <v>3.3608500000000001</v>
      </c>
      <c r="L144" s="103">
        <v>3.3608500000000001</v>
      </c>
      <c r="M144" s="104">
        <v>0</v>
      </c>
      <c r="N144" s="104">
        <v>0</v>
      </c>
      <c r="O144" s="104">
        <v>0</v>
      </c>
    </row>
    <row r="145" spans="2:15" s="99" customFormat="1">
      <c r="B145" s="102" t="s">
        <v>756</v>
      </c>
      <c r="C145" s="102" t="s">
        <v>757</v>
      </c>
      <c r="D145" s="102" t="s">
        <v>714</v>
      </c>
      <c r="E145" s="102" t="s">
        <v>360</v>
      </c>
      <c r="F145" s="102" t="s">
        <v>758</v>
      </c>
      <c r="G145" s="102" t="s">
        <v>362</v>
      </c>
      <c r="H145" s="102" t="s">
        <v>106</v>
      </c>
      <c r="I145" s="103">
        <v>11300</v>
      </c>
      <c r="J145" s="103">
        <v>4376</v>
      </c>
      <c r="K145" s="103">
        <v>0</v>
      </c>
      <c r="L145" s="103">
        <v>1751.970984</v>
      </c>
      <c r="M145" s="104">
        <v>0</v>
      </c>
      <c r="N145" s="104">
        <v>1.5299999999999999E-2</v>
      </c>
      <c r="O145" s="104">
        <v>5.1999999999999998E-3</v>
      </c>
    </row>
    <row r="146" spans="2:15" s="99" customFormat="1">
      <c r="B146" s="102" t="s">
        <v>759</v>
      </c>
      <c r="C146" s="102" t="s">
        <v>760</v>
      </c>
      <c r="D146" s="102" t="s">
        <v>761</v>
      </c>
      <c r="E146" s="102" t="s">
        <v>360</v>
      </c>
      <c r="F146" s="102" t="s">
        <v>762</v>
      </c>
      <c r="G146" s="102" t="s">
        <v>763</v>
      </c>
      <c r="H146" s="102" t="s">
        <v>113</v>
      </c>
      <c r="I146" s="103">
        <v>0</v>
      </c>
      <c r="J146" s="103">
        <v>0</v>
      </c>
      <c r="K146" s="103">
        <v>0.40322000000000002</v>
      </c>
      <c r="L146" s="103">
        <v>0.40322000000000002</v>
      </c>
      <c r="M146" s="104">
        <v>0</v>
      </c>
      <c r="N146" s="104">
        <v>0</v>
      </c>
      <c r="O146" s="104">
        <v>0</v>
      </c>
    </row>
    <row r="147" spans="2:15" s="99" customFormat="1">
      <c r="B147" s="102" t="s">
        <v>764</v>
      </c>
      <c r="C147" s="102" t="s">
        <v>765</v>
      </c>
      <c r="D147" s="102" t="s">
        <v>123</v>
      </c>
      <c r="E147" s="102" t="s">
        <v>360</v>
      </c>
      <c r="F147" s="102" t="s">
        <v>766</v>
      </c>
      <c r="G147" s="102" t="s">
        <v>763</v>
      </c>
      <c r="H147" s="102" t="s">
        <v>106</v>
      </c>
      <c r="I147" s="103">
        <v>41559</v>
      </c>
      <c r="J147" s="103">
        <v>54</v>
      </c>
      <c r="K147" s="103">
        <v>0</v>
      </c>
      <c r="L147" s="103">
        <v>79.51150998</v>
      </c>
      <c r="M147" s="104">
        <v>0</v>
      </c>
      <c r="N147" s="104">
        <v>6.9999999999999999E-4</v>
      </c>
      <c r="O147" s="104">
        <v>2.0000000000000001E-4</v>
      </c>
    </row>
    <row r="148" spans="2:15" s="99" customFormat="1">
      <c r="B148" s="102" t="s">
        <v>767</v>
      </c>
      <c r="C148" s="102" t="s">
        <v>768</v>
      </c>
      <c r="D148" s="102" t="s">
        <v>123</v>
      </c>
      <c r="E148" s="102" t="s">
        <v>360</v>
      </c>
      <c r="F148" s="102" t="s">
        <v>769</v>
      </c>
      <c r="G148" s="102" t="s">
        <v>770</v>
      </c>
      <c r="H148" s="102" t="s">
        <v>110</v>
      </c>
      <c r="I148" s="103">
        <v>1415</v>
      </c>
      <c r="J148" s="103">
        <v>11865</v>
      </c>
      <c r="K148" s="103">
        <v>0</v>
      </c>
      <c r="L148" s="103">
        <v>585.23009055</v>
      </c>
      <c r="M148" s="104">
        <v>0</v>
      </c>
      <c r="N148" s="104">
        <v>5.1000000000000004E-3</v>
      </c>
      <c r="O148" s="104">
        <v>1.6999999999999999E-3</v>
      </c>
    </row>
    <row r="149" spans="2:15" s="99" customFormat="1">
      <c r="B149" s="102" t="s">
        <v>771</v>
      </c>
      <c r="C149" s="102" t="s">
        <v>772</v>
      </c>
      <c r="D149" s="102" t="s">
        <v>714</v>
      </c>
      <c r="E149" s="102" t="s">
        <v>360</v>
      </c>
      <c r="F149" s="102" t="s">
        <v>773</v>
      </c>
      <c r="G149" s="102" t="s">
        <v>774</v>
      </c>
      <c r="H149" s="102" t="s">
        <v>106</v>
      </c>
      <c r="I149" s="103">
        <v>410</v>
      </c>
      <c r="J149" s="103">
        <v>23290</v>
      </c>
      <c r="K149" s="103">
        <v>0</v>
      </c>
      <c r="L149" s="103">
        <v>338.31752699999998</v>
      </c>
      <c r="M149" s="104">
        <v>0</v>
      </c>
      <c r="N149" s="104">
        <v>3.0000000000000001E-3</v>
      </c>
      <c r="O149" s="104">
        <v>1E-3</v>
      </c>
    </row>
    <row r="150" spans="2:15" s="99" customFormat="1">
      <c r="B150" s="102" t="s">
        <v>775</v>
      </c>
      <c r="C150" s="102" t="s">
        <v>776</v>
      </c>
      <c r="D150" s="102" t="s">
        <v>697</v>
      </c>
      <c r="E150" s="102" t="s">
        <v>123</v>
      </c>
      <c r="F150" s="102" t="s">
        <v>777</v>
      </c>
      <c r="G150" s="102" t="s">
        <v>774</v>
      </c>
      <c r="H150" s="102" t="s">
        <v>106</v>
      </c>
      <c r="I150" s="103">
        <v>12000</v>
      </c>
      <c r="J150" s="103">
        <v>581</v>
      </c>
      <c r="K150" s="103">
        <v>0</v>
      </c>
      <c r="L150" s="103">
        <v>247.01795999999999</v>
      </c>
      <c r="M150" s="104">
        <v>1E-4</v>
      </c>
      <c r="N150" s="104">
        <v>2.2000000000000001E-3</v>
      </c>
      <c r="O150" s="104">
        <v>6.9999999999999999E-4</v>
      </c>
    </row>
    <row r="151" spans="2:15" s="99" customFormat="1">
      <c r="B151" s="102" t="s">
        <v>778</v>
      </c>
      <c r="C151" s="102" t="s">
        <v>779</v>
      </c>
      <c r="D151" s="102" t="s">
        <v>714</v>
      </c>
      <c r="E151" s="102" t="s">
        <v>360</v>
      </c>
      <c r="F151" s="102" t="s">
        <v>780</v>
      </c>
      <c r="G151" s="102" t="s">
        <v>722</v>
      </c>
      <c r="H151" s="102" t="s">
        <v>106</v>
      </c>
      <c r="I151" s="103">
        <v>660</v>
      </c>
      <c r="J151" s="103">
        <v>13820</v>
      </c>
      <c r="K151" s="103">
        <v>0</v>
      </c>
      <c r="L151" s="103">
        <v>323.16411599999998</v>
      </c>
      <c r="M151" s="104">
        <v>0</v>
      </c>
      <c r="N151" s="104">
        <v>2.8E-3</v>
      </c>
      <c r="O151" s="104">
        <v>1E-3</v>
      </c>
    </row>
    <row r="152" spans="2:15" s="99" customFormat="1">
      <c r="B152" s="102" t="s">
        <v>781</v>
      </c>
      <c r="C152" s="102" t="s">
        <v>782</v>
      </c>
      <c r="D152" s="102" t="s">
        <v>123</v>
      </c>
      <c r="E152" s="102" t="s">
        <v>360</v>
      </c>
      <c r="F152" s="102" t="s">
        <v>783</v>
      </c>
      <c r="G152" s="102" t="s">
        <v>784</v>
      </c>
      <c r="H152" s="102" t="s">
        <v>110</v>
      </c>
      <c r="I152" s="103">
        <v>17000</v>
      </c>
      <c r="J152" s="103">
        <v>422.4</v>
      </c>
      <c r="K152" s="103">
        <v>0</v>
      </c>
      <c r="L152" s="103">
        <v>250.3083264</v>
      </c>
      <c r="M152" s="104">
        <v>0</v>
      </c>
      <c r="N152" s="104">
        <v>2.2000000000000001E-3</v>
      </c>
      <c r="O152" s="104">
        <v>6.9999999999999999E-4</v>
      </c>
    </row>
    <row r="153" spans="2:15" s="99" customFormat="1">
      <c r="B153" s="102" t="s">
        <v>239</v>
      </c>
      <c r="C153" s="105"/>
      <c r="D153" s="105"/>
    </row>
    <row r="154" spans="2:15" s="99" customFormat="1">
      <c r="B154" s="102" t="s">
        <v>265</v>
      </c>
      <c r="C154" s="105"/>
      <c r="D154" s="105"/>
    </row>
    <row r="155" spans="2:15" s="99" customFormat="1">
      <c r="B155" s="102" t="s">
        <v>266</v>
      </c>
      <c r="C155" s="105"/>
      <c r="D155" s="105"/>
    </row>
    <row r="156" spans="2:15" s="99" customFormat="1">
      <c r="B156" s="102" t="s">
        <v>267</v>
      </c>
      <c r="C156" s="105"/>
      <c r="D156" s="105"/>
    </row>
    <row r="157" spans="2:15" s="99" customFormat="1">
      <c r="B157" s="102" t="s">
        <v>268</v>
      </c>
      <c r="C157" s="105"/>
      <c r="D157" s="105"/>
    </row>
    <row r="158" spans="2:15" s="99" customFormat="1">
      <c r="B158" s="105"/>
      <c r="C158" s="105"/>
      <c r="D158" s="105"/>
    </row>
    <row r="159" spans="2:15" s="99" customFormat="1">
      <c r="B159" s="105"/>
      <c r="C159" s="105"/>
      <c r="D159" s="105"/>
    </row>
    <row r="160" spans="2:15" s="99" customFormat="1">
      <c r="B160" s="105"/>
      <c r="C160" s="105"/>
      <c r="D160" s="105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785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786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787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788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357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232</v>
      </c>
      <c r="C22" t="s">
        <v>232</v>
      </c>
      <c r="D22" s="16"/>
      <c r="E22" s="16"/>
      <c r="F22" t="s">
        <v>232</v>
      </c>
      <c r="G22" t="s">
        <v>232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789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232</v>
      </c>
      <c r="C24" t="s">
        <v>232</v>
      </c>
      <c r="D24" s="16"/>
      <c r="E24" s="16"/>
      <c r="F24" t="s">
        <v>232</v>
      </c>
      <c r="G24" t="s">
        <v>232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237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790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232</v>
      </c>
      <c r="C27" t="s">
        <v>232</v>
      </c>
      <c r="D27" s="16"/>
      <c r="E27" s="16"/>
      <c r="F27" t="s">
        <v>232</v>
      </c>
      <c r="G27" t="s">
        <v>232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791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232</v>
      </c>
      <c r="C29" t="s">
        <v>232</v>
      </c>
      <c r="D29" s="16"/>
      <c r="E29" s="16"/>
      <c r="F29" t="s">
        <v>232</v>
      </c>
      <c r="G29" t="s">
        <v>232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357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232</v>
      </c>
      <c r="C31" t="s">
        <v>232</v>
      </c>
      <c r="D31" s="16"/>
      <c r="E31" s="16"/>
      <c r="F31" t="s">
        <v>232</v>
      </c>
      <c r="G31" t="s">
        <v>232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789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232</v>
      </c>
      <c r="C33" t="s">
        <v>232</v>
      </c>
      <c r="D33" s="16"/>
      <c r="E33" s="16"/>
      <c r="F33" t="s">
        <v>232</v>
      </c>
      <c r="G33" t="s">
        <v>232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239</v>
      </c>
      <c r="D34" s="16"/>
      <c r="E34" s="16"/>
      <c r="F34" s="16"/>
      <c r="G34" s="16"/>
    </row>
    <row r="35" spans="2:14">
      <c r="B35" t="s">
        <v>265</v>
      </c>
      <c r="D35" s="16"/>
      <c r="E35" s="16"/>
      <c r="F35" s="16"/>
      <c r="G35" s="16"/>
    </row>
    <row r="36" spans="2:14">
      <c r="B36" t="s">
        <v>266</v>
      </c>
      <c r="D36" s="16"/>
      <c r="E36" s="16"/>
      <c r="F36" s="16"/>
      <c r="G36" s="16"/>
    </row>
    <row r="37" spans="2:14">
      <c r="B37" t="s">
        <v>267</v>
      </c>
      <c r="D37" s="16"/>
      <c r="E37" s="16"/>
      <c r="F37" s="16"/>
      <c r="G37" s="16"/>
    </row>
    <row r="38" spans="2:14">
      <c r="B38" t="s">
        <v>268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11251000</v>
      </c>
      <c r="K11" s="7"/>
      <c r="L11" s="75">
        <v>15824.531499999999</v>
      </c>
      <c r="M11" s="7"/>
      <c r="N11" s="76">
        <v>1</v>
      </c>
      <c r="O11" s="76">
        <v>4.6800000000000001E-2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792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I14" t="s">
        <v>232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793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I16" t="s">
        <v>232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I18" t="s">
        <v>232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357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I20" t="s">
        <v>232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237</v>
      </c>
      <c r="C21" s="16"/>
      <c r="D21" s="16"/>
      <c r="E21" s="16"/>
      <c r="J21" s="81">
        <v>11251000</v>
      </c>
      <c r="L21" s="81">
        <v>15824.531499999999</v>
      </c>
      <c r="N21" s="80">
        <v>1</v>
      </c>
      <c r="O21" s="80">
        <v>4.6800000000000001E-2</v>
      </c>
    </row>
    <row r="22" spans="2:15">
      <c r="B22" s="79" t="s">
        <v>792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I23" t="s">
        <v>232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793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I25" t="s">
        <v>232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11251000</v>
      </c>
      <c r="L26" s="81">
        <v>15824.531499999999</v>
      </c>
      <c r="N26" s="80">
        <v>1</v>
      </c>
      <c r="O26" s="80">
        <v>4.6800000000000001E-2</v>
      </c>
    </row>
    <row r="27" spans="2:15">
      <c r="B27" t="s">
        <v>794</v>
      </c>
      <c r="C27" t="s">
        <v>795</v>
      </c>
      <c r="D27" t="s">
        <v>100</v>
      </c>
      <c r="E27" t="s">
        <v>796</v>
      </c>
      <c r="F27" t="s">
        <v>797</v>
      </c>
      <c r="G27" t="s">
        <v>232</v>
      </c>
      <c r="H27" t="s">
        <v>351</v>
      </c>
      <c r="I27" t="s">
        <v>102</v>
      </c>
      <c r="J27" s="77">
        <v>11251000</v>
      </c>
      <c r="K27" s="77">
        <v>140.65</v>
      </c>
      <c r="L27" s="77">
        <v>15824.531499999999</v>
      </c>
      <c r="M27" s="78">
        <v>0</v>
      </c>
      <c r="N27" s="78">
        <v>1</v>
      </c>
      <c r="O27" s="78">
        <v>4.6800000000000001E-2</v>
      </c>
    </row>
    <row r="28" spans="2:15">
      <c r="B28" s="79" t="s">
        <v>357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232</v>
      </c>
      <c r="C29" t="s">
        <v>232</v>
      </c>
      <c r="D29" s="16"/>
      <c r="E29" s="16"/>
      <c r="F29" t="s">
        <v>232</v>
      </c>
      <c r="G29" t="s">
        <v>232</v>
      </c>
      <c r="I29" t="s">
        <v>232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239</v>
      </c>
      <c r="C30" s="16"/>
      <c r="D30" s="16"/>
      <c r="E30" s="16"/>
    </row>
    <row r="31" spans="2:15">
      <c r="B31" t="s">
        <v>265</v>
      </c>
      <c r="C31" s="16"/>
      <c r="D31" s="16"/>
      <c r="E31" s="16"/>
    </row>
    <row r="32" spans="2:15">
      <c r="B32" t="s">
        <v>266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1906777.23</v>
      </c>
      <c r="H11" s="7"/>
      <c r="I11" s="75">
        <v>1240.9080365699999</v>
      </c>
      <c r="J11" s="25"/>
      <c r="K11" s="76">
        <v>1</v>
      </c>
      <c r="L11" s="76">
        <v>3.7000000000000002E-3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1906777.23</v>
      </c>
      <c r="I12" s="81">
        <v>1240.9080365699999</v>
      </c>
      <c r="K12" s="80">
        <v>1</v>
      </c>
      <c r="L12" s="80">
        <v>3.7000000000000002E-3</v>
      </c>
    </row>
    <row r="13" spans="2:60">
      <c r="B13" s="79" t="s">
        <v>798</v>
      </c>
      <c r="D13" s="16"/>
      <c r="E13" s="16"/>
      <c r="G13" s="81">
        <v>1906777.23</v>
      </c>
      <c r="I13" s="81">
        <v>1240.9080365699999</v>
      </c>
      <c r="K13" s="80">
        <v>1</v>
      </c>
      <c r="L13" s="80">
        <v>3.7000000000000002E-3</v>
      </c>
    </row>
    <row r="14" spans="2:60">
      <c r="B14" t="s">
        <v>799</v>
      </c>
      <c r="C14" t="s">
        <v>800</v>
      </c>
      <c r="D14" t="s">
        <v>100</v>
      </c>
      <c r="E14" t="s">
        <v>346</v>
      </c>
      <c r="F14" t="s">
        <v>102</v>
      </c>
      <c r="G14" s="77">
        <v>4000</v>
      </c>
      <c r="H14" s="77">
        <v>1920</v>
      </c>
      <c r="I14" s="77">
        <v>76.8</v>
      </c>
      <c r="J14" s="78">
        <v>2E-3</v>
      </c>
      <c r="K14" s="78">
        <v>6.1899999999999997E-2</v>
      </c>
      <c r="L14" s="78">
        <v>2.0000000000000001E-4</v>
      </c>
    </row>
    <row r="15" spans="2:60">
      <c r="B15" t="s">
        <v>801</v>
      </c>
      <c r="C15" t="s">
        <v>802</v>
      </c>
      <c r="D15" t="s">
        <v>100</v>
      </c>
      <c r="E15" t="s">
        <v>561</v>
      </c>
      <c r="F15" t="s">
        <v>102</v>
      </c>
      <c r="G15" s="77">
        <v>21795</v>
      </c>
      <c r="H15" s="77">
        <v>12.5</v>
      </c>
      <c r="I15" s="77">
        <v>2.7243750000000002</v>
      </c>
      <c r="J15" s="78">
        <v>9.4999999999999998E-3</v>
      </c>
      <c r="K15" s="78">
        <v>2.2000000000000001E-3</v>
      </c>
      <c r="L15" s="78">
        <v>0</v>
      </c>
    </row>
    <row r="16" spans="2:60">
      <c r="B16" t="s">
        <v>803</v>
      </c>
      <c r="C16" t="s">
        <v>804</v>
      </c>
      <c r="D16" t="s">
        <v>100</v>
      </c>
      <c r="E16" t="s">
        <v>561</v>
      </c>
      <c r="F16" t="s">
        <v>102</v>
      </c>
      <c r="G16" s="77">
        <v>13518.4</v>
      </c>
      <c r="H16" s="77">
        <v>6.7</v>
      </c>
      <c r="I16" s="77">
        <v>0.9057328</v>
      </c>
      <c r="J16" s="78">
        <v>7.4999999999999997E-3</v>
      </c>
      <c r="K16" s="78">
        <v>6.9999999999999999E-4</v>
      </c>
      <c r="L16" s="78">
        <v>0</v>
      </c>
    </row>
    <row r="17" spans="2:12">
      <c r="B17" t="s">
        <v>805</v>
      </c>
      <c r="C17" t="s">
        <v>806</v>
      </c>
      <c r="D17" t="s">
        <v>100</v>
      </c>
      <c r="E17" t="s">
        <v>561</v>
      </c>
      <c r="F17" t="s">
        <v>102</v>
      </c>
      <c r="G17" s="77">
        <v>535000</v>
      </c>
      <c r="H17" s="77">
        <v>23.2</v>
      </c>
      <c r="I17" s="77">
        <v>124.12</v>
      </c>
      <c r="J17" s="78">
        <v>3.0599999999999999E-2</v>
      </c>
      <c r="K17" s="78">
        <v>0.1</v>
      </c>
      <c r="L17" s="78">
        <v>4.0000000000000002E-4</v>
      </c>
    </row>
    <row r="18" spans="2:12">
      <c r="B18" t="s">
        <v>807</v>
      </c>
      <c r="C18" t="s">
        <v>808</v>
      </c>
      <c r="D18" t="s">
        <v>100</v>
      </c>
      <c r="E18" t="s">
        <v>561</v>
      </c>
      <c r="F18" t="s">
        <v>102</v>
      </c>
      <c r="G18" s="77">
        <v>683333.33</v>
      </c>
      <c r="H18" s="77">
        <v>1.9</v>
      </c>
      <c r="I18" s="77">
        <v>12.983333269999999</v>
      </c>
      <c r="J18" s="78">
        <v>2.93E-2</v>
      </c>
      <c r="K18" s="78">
        <v>1.0500000000000001E-2</v>
      </c>
      <c r="L18" s="78">
        <v>0</v>
      </c>
    </row>
    <row r="19" spans="2:12">
      <c r="B19" t="s">
        <v>809</v>
      </c>
      <c r="C19" t="s">
        <v>810</v>
      </c>
      <c r="D19" t="s">
        <v>100</v>
      </c>
      <c r="E19" t="s">
        <v>571</v>
      </c>
      <c r="F19" t="s">
        <v>106</v>
      </c>
      <c r="G19" s="77">
        <v>22500</v>
      </c>
      <c r="H19" s="77">
        <v>23</v>
      </c>
      <c r="I19" s="77">
        <v>5.1749999999999998</v>
      </c>
      <c r="J19" s="78">
        <v>6.4999999999999997E-3</v>
      </c>
      <c r="K19" s="78">
        <v>4.1999999999999997E-3</v>
      </c>
      <c r="L19" s="78">
        <v>0</v>
      </c>
    </row>
    <row r="20" spans="2:12">
      <c r="B20" t="s">
        <v>811</v>
      </c>
      <c r="C20" t="s">
        <v>812</v>
      </c>
      <c r="D20" t="s">
        <v>100</v>
      </c>
      <c r="E20" t="s">
        <v>571</v>
      </c>
      <c r="F20" t="s">
        <v>102</v>
      </c>
      <c r="G20" s="77">
        <v>19565.5</v>
      </c>
      <c r="H20" s="77">
        <v>44.3</v>
      </c>
      <c r="I20" s="77">
        <v>8.6675164999999996</v>
      </c>
      <c r="J20" s="78">
        <v>7.1999999999999998E-3</v>
      </c>
      <c r="K20" s="78">
        <v>7.0000000000000001E-3</v>
      </c>
      <c r="L20" s="78">
        <v>0</v>
      </c>
    </row>
    <row r="21" spans="2:12">
      <c r="B21" t="s">
        <v>813</v>
      </c>
      <c r="C21" t="s">
        <v>814</v>
      </c>
      <c r="D21" t="s">
        <v>100</v>
      </c>
      <c r="E21" t="s">
        <v>331</v>
      </c>
      <c r="F21" t="s">
        <v>102</v>
      </c>
      <c r="G21" s="77">
        <v>100000</v>
      </c>
      <c r="H21" s="77">
        <v>233.2</v>
      </c>
      <c r="I21" s="77">
        <v>233.2</v>
      </c>
      <c r="J21" s="78">
        <v>8.0999999999999996E-3</v>
      </c>
      <c r="K21" s="78">
        <v>0.18790000000000001</v>
      </c>
      <c r="L21" s="78">
        <v>6.9999999999999999E-4</v>
      </c>
    </row>
    <row r="22" spans="2:12">
      <c r="B22" t="s">
        <v>815</v>
      </c>
      <c r="C22" t="s">
        <v>816</v>
      </c>
      <c r="D22" t="s">
        <v>100</v>
      </c>
      <c r="E22" t="s">
        <v>326</v>
      </c>
      <c r="F22" t="s">
        <v>102</v>
      </c>
      <c r="G22" s="77">
        <v>13920</v>
      </c>
      <c r="H22" s="77">
        <v>10.6</v>
      </c>
      <c r="I22" s="77">
        <v>1.4755199999999999</v>
      </c>
      <c r="J22" s="78">
        <v>6.9999999999999999E-4</v>
      </c>
      <c r="K22" s="78">
        <v>1.1999999999999999E-3</v>
      </c>
      <c r="L22" s="78">
        <v>0</v>
      </c>
    </row>
    <row r="23" spans="2:12">
      <c r="B23" t="s">
        <v>817</v>
      </c>
      <c r="C23" t="s">
        <v>818</v>
      </c>
      <c r="D23" t="s">
        <v>100</v>
      </c>
      <c r="E23" t="s">
        <v>326</v>
      </c>
      <c r="F23" t="s">
        <v>102</v>
      </c>
      <c r="G23" s="77">
        <v>61500</v>
      </c>
      <c r="H23" s="77">
        <v>164.7</v>
      </c>
      <c r="I23" s="77">
        <v>101.29049999999999</v>
      </c>
      <c r="J23" s="78">
        <v>5.8999999999999999E-3</v>
      </c>
      <c r="K23" s="78">
        <v>8.1600000000000006E-2</v>
      </c>
      <c r="L23" s="78">
        <v>2.9999999999999997E-4</v>
      </c>
    </row>
    <row r="24" spans="2:12">
      <c r="B24" t="s">
        <v>819</v>
      </c>
      <c r="C24" t="s">
        <v>820</v>
      </c>
      <c r="D24" t="s">
        <v>100</v>
      </c>
      <c r="E24" t="s">
        <v>125</v>
      </c>
      <c r="F24" t="s">
        <v>102</v>
      </c>
      <c r="G24" s="77">
        <v>143650</v>
      </c>
      <c r="H24" s="77">
        <v>88.9</v>
      </c>
      <c r="I24" s="77">
        <v>127.70484999999999</v>
      </c>
      <c r="J24" s="78">
        <v>5.1999999999999998E-3</v>
      </c>
      <c r="K24" s="78">
        <v>0.10290000000000001</v>
      </c>
      <c r="L24" s="78">
        <v>4.0000000000000002E-4</v>
      </c>
    </row>
    <row r="25" spans="2:12">
      <c r="B25" t="s">
        <v>821</v>
      </c>
      <c r="C25" t="s">
        <v>822</v>
      </c>
      <c r="D25" t="s">
        <v>100</v>
      </c>
      <c r="E25" t="s">
        <v>489</v>
      </c>
      <c r="F25" t="s">
        <v>102</v>
      </c>
      <c r="G25" s="77">
        <v>23450</v>
      </c>
      <c r="H25" s="77">
        <v>76.2</v>
      </c>
      <c r="I25" s="77">
        <v>17.8689</v>
      </c>
      <c r="J25" s="78">
        <v>8.9999999999999993E-3</v>
      </c>
      <c r="K25" s="78">
        <v>1.44E-2</v>
      </c>
      <c r="L25" s="78">
        <v>1E-4</v>
      </c>
    </row>
    <row r="26" spans="2:12">
      <c r="B26" t="s">
        <v>823</v>
      </c>
      <c r="C26" t="s">
        <v>824</v>
      </c>
      <c r="D26" t="s">
        <v>100</v>
      </c>
      <c r="E26" t="s">
        <v>129</v>
      </c>
      <c r="F26" t="s">
        <v>102</v>
      </c>
      <c r="G26" s="77">
        <v>62830</v>
      </c>
      <c r="H26" s="77">
        <v>74.5</v>
      </c>
      <c r="I26" s="77">
        <v>46.808349999999997</v>
      </c>
      <c r="J26" s="78">
        <v>1.2200000000000001E-2</v>
      </c>
      <c r="K26" s="78">
        <v>3.7699999999999997E-2</v>
      </c>
      <c r="L26" s="78">
        <v>1E-4</v>
      </c>
    </row>
    <row r="27" spans="2:12">
      <c r="B27" t="s">
        <v>825</v>
      </c>
      <c r="C27" t="s">
        <v>826</v>
      </c>
      <c r="D27" t="s">
        <v>100</v>
      </c>
      <c r="E27" t="s">
        <v>129</v>
      </c>
      <c r="F27" t="s">
        <v>102</v>
      </c>
      <c r="G27" s="77">
        <v>7125</v>
      </c>
      <c r="H27" s="77">
        <v>130</v>
      </c>
      <c r="I27" s="77">
        <v>9.2624999999999993</v>
      </c>
      <c r="J27" s="78">
        <v>5.4999999999999997E-3</v>
      </c>
      <c r="K27" s="78">
        <v>7.4999999999999997E-3</v>
      </c>
      <c r="L27" s="78">
        <v>0</v>
      </c>
    </row>
    <row r="28" spans="2:12">
      <c r="B28" t="s">
        <v>827</v>
      </c>
      <c r="C28" t="s">
        <v>828</v>
      </c>
      <c r="D28" t="s">
        <v>100</v>
      </c>
      <c r="E28" t="s">
        <v>129</v>
      </c>
      <c r="F28" t="s">
        <v>102</v>
      </c>
      <c r="G28" s="77">
        <v>12000</v>
      </c>
      <c r="H28" s="77">
        <v>5.2</v>
      </c>
      <c r="I28" s="77">
        <v>0.624</v>
      </c>
      <c r="J28" s="78">
        <v>8.3000000000000001E-3</v>
      </c>
      <c r="K28" s="78">
        <v>5.0000000000000001E-4</v>
      </c>
      <c r="L28" s="78">
        <v>0</v>
      </c>
    </row>
    <row r="29" spans="2:12">
      <c r="B29" t="s">
        <v>829</v>
      </c>
      <c r="C29" t="s">
        <v>830</v>
      </c>
      <c r="D29" t="s">
        <v>100</v>
      </c>
      <c r="E29" t="s">
        <v>129</v>
      </c>
      <c r="F29" t="s">
        <v>102</v>
      </c>
      <c r="G29" s="77">
        <v>18000</v>
      </c>
      <c r="H29" s="77">
        <v>95.4</v>
      </c>
      <c r="I29" s="77">
        <v>17.172000000000001</v>
      </c>
      <c r="J29" s="78">
        <v>8.3000000000000001E-3</v>
      </c>
      <c r="K29" s="78">
        <v>1.38E-2</v>
      </c>
      <c r="L29" s="78">
        <v>1E-4</v>
      </c>
    </row>
    <row r="30" spans="2:12">
      <c r="B30" t="s">
        <v>831</v>
      </c>
      <c r="C30" t="s">
        <v>832</v>
      </c>
      <c r="D30" t="s">
        <v>100</v>
      </c>
      <c r="E30" t="s">
        <v>129</v>
      </c>
      <c r="F30" t="s">
        <v>102</v>
      </c>
      <c r="G30" s="77">
        <v>27650</v>
      </c>
      <c r="H30" s="77">
        <v>229.3</v>
      </c>
      <c r="I30" s="77">
        <v>63.401449999999997</v>
      </c>
      <c r="J30" s="78">
        <v>1.0999999999999999E-2</v>
      </c>
      <c r="K30" s="78">
        <v>5.11E-2</v>
      </c>
      <c r="L30" s="78">
        <v>2.0000000000000001E-4</v>
      </c>
    </row>
    <row r="31" spans="2:12">
      <c r="B31" t="s">
        <v>833</v>
      </c>
      <c r="C31" t="s">
        <v>834</v>
      </c>
      <c r="D31" t="s">
        <v>100</v>
      </c>
      <c r="E31" t="s">
        <v>129</v>
      </c>
      <c r="F31" t="s">
        <v>102</v>
      </c>
      <c r="G31" s="77">
        <v>103425</v>
      </c>
      <c r="H31" s="77">
        <v>245.8</v>
      </c>
      <c r="I31" s="77">
        <v>254.21865</v>
      </c>
      <c r="J31" s="78">
        <v>1.89E-2</v>
      </c>
      <c r="K31" s="78">
        <v>0.2049</v>
      </c>
      <c r="L31" s="78">
        <v>8.0000000000000004E-4</v>
      </c>
    </row>
    <row r="32" spans="2:12">
      <c r="B32" t="s">
        <v>835</v>
      </c>
      <c r="C32" t="s">
        <v>836</v>
      </c>
      <c r="D32" t="s">
        <v>100</v>
      </c>
      <c r="E32" t="s">
        <v>129</v>
      </c>
      <c r="F32" t="s">
        <v>102</v>
      </c>
      <c r="G32" s="77">
        <v>6681</v>
      </c>
      <c r="H32" s="77">
        <v>32.1</v>
      </c>
      <c r="I32" s="77">
        <v>2.1446010000000002</v>
      </c>
      <c r="J32" s="78">
        <v>6.4999999999999997E-3</v>
      </c>
      <c r="K32" s="78">
        <v>1.6999999999999999E-3</v>
      </c>
      <c r="L32" s="78">
        <v>0</v>
      </c>
    </row>
    <row r="33" spans="2:12">
      <c r="B33" t="s">
        <v>837</v>
      </c>
      <c r="C33" t="s">
        <v>838</v>
      </c>
      <c r="D33" t="s">
        <v>100</v>
      </c>
      <c r="E33" t="s">
        <v>129</v>
      </c>
      <c r="F33" t="s">
        <v>102</v>
      </c>
      <c r="G33" s="77">
        <v>15300</v>
      </c>
      <c r="H33" s="77">
        <v>800</v>
      </c>
      <c r="I33" s="77">
        <v>122.4</v>
      </c>
      <c r="J33" s="78">
        <v>8.5000000000000006E-3</v>
      </c>
      <c r="K33" s="78">
        <v>9.8599999999999993E-2</v>
      </c>
      <c r="L33" s="78">
        <v>4.0000000000000002E-4</v>
      </c>
    </row>
    <row r="34" spans="2:12">
      <c r="B34" t="s">
        <v>839</v>
      </c>
      <c r="C34" t="s">
        <v>840</v>
      </c>
      <c r="D34" t="s">
        <v>100</v>
      </c>
      <c r="E34" t="s">
        <v>129</v>
      </c>
      <c r="F34" t="s">
        <v>102</v>
      </c>
      <c r="G34" s="77">
        <v>11534</v>
      </c>
      <c r="H34" s="77">
        <v>103.7</v>
      </c>
      <c r="I34" s="77">
        <v>11.960758</v>
      </c>
      <c r="J34" s="78">
        <v>9.2999999999999992E-3</v>
      </c>
      <c r="K34" s="78">
        <v>9.5999999999999992E-3</v>
      </c>
      <c r="L34" s="78">
        <v>0</v>
      </c>
    </row>
    <row r="35" spans="2:12">
      <c r="B35" s="79" t="s">
        <v>237</v>
      </c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s="79" t="s">
        <v>841</v>
      </c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232</v>
      </c>
      <c r="C37" t="s">
        <v>232</v>
      </c>
      <c r="D37" s="16"/>
      <c r="E37" t="s">
        <v>232</v>
      </c>
      <c r="F37" t="s">
        <v>232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239</v>
      </c>
      <c r="D38" s="16"/>
      <c r="E38" s="16"/>
    </row>
    <row r="39" spans="2:12">
      <c r="B39" t="s">
        <v>265</v>
      </c>
      <c r="D39" s="16"/>
      <c r="E39" s="16"/>
    </row>
    <row r="40" spans="2:12">
      <c r="B40" t="s">
        <v>266</v>
      </c>
      <c r="D40" s="16"/>
      <c r="E40" s="16"/>
    </row>
    <row r="41" spans="2:12">
      <c r="B41" t="s">
        <v>267</v>
      </c>
      <c r="D41" s="16"/>
      <c r="E41" s="16"/>
    </row>
    <row r="42" spans="2:12">
      <c r="D42" s="16"/>
      <c r="E42" s="16"/>
    </row>
    <row r="43" spans="2:12">
      <c r="D43" s="16"/>
      <c r="E43" s="16"/>
    </row>
    <row r="44" spans="2:12">
      <c r="D44" s="16"/>
      <c r="E44" s="16"/>
    </row>
    <row r="45" spans="2:12">
      <c r="D45" s="16"/>
      <c r="E45" s="16"/>
    </row>
    <row r="46" spans="2:12">
      <c r="D46" s="16"/>
      <c r="E46" s="16"/>
    </row>
    <row r="47" spans="2:12">
      <c r="D47" s="16"/>
      <c r="E47" s="16"/>
    </row>
    <row r="48" spans="2:12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842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232</v>
      </c>
      <c r="C14" t="s">
        <v>232</v>
      </c>
      <c r="D14" s="16"/>
      <c r="E14" t="s">
        <v>232</v>
      </c>
      <c r="F14" t="s">
        <v>232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843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232</v>
      </c>
      <c r="C16" t="s">
        <v>232</v>
      </c>
      <c r="D16" s="16"/>
      <c r="E16" t="s">
        <v>232</v>
      </c>
      <c r="F16" t="s">
        <v>232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844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232</v>
      </c>
      <c r="C18" t="s">
        <v>232</v>
      </c>
      <c r="D18" s="16"/>
      <c r="E18" t="s">
        <v>232</v>
      </c>
      <c r="F18" t="s">
        <v>232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357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842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232</v>
      </c>
      <c r="C23" t="s">
        <v>232</v>
      </c>
      <c r="D23" s="16"/>
      <c r="E23" t="s">
        <v>232</v>
      </c>
      <c r="F23" t="s">
        <v>232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845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232</v>
      </c>
      <c r="C25" t="s">
        <v>232</v>
      </c>
      <c r="D25" s="16"/>
      <c r="E25" t="s">
        <v>232</v>
      </c>
      <c r="F25" t="s">
        <v>232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844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232</v>
      </c>
      <c r="C27" t="s">
        <v>232</v>
      </c>
      <c r="D27" s="16"/>
      <c r="E27" t="s">
        <v>232</v>
      </c>
      <c r="F27" t="s">
        <v>232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846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232</v>
      </c>
      <c r="C29" t="s">
        <v>232</v>
      </c>
      <c r="D29" s="16"/>
      <c r="E29" t="s">
        <v>232</v>
      </c>
      <c r="F29" t="s">
        <v>232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357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232</v>
      </c>
      <c r="C31" t="s">
        <v>232</v>
      </c>
      <c r="D31" s="16"/>
      <c r="E31" t="s">
        <v>232</v>
      </c>
      <c r="F31" t="s">
        <v>232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239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B34" t="s">
        <v>266</v>
      </c>
      <c r="C34" s="16"/>
      <c r="D34" s="16"/>
      <c r="E34" s="16"/>
    </row>
    <row r="35" spans="2:5">
      <c r="B35" t="s">
        <v>267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-5874495.1200000001</v>
      </c>
      <c r="H11" s="25"/>
      <c r="I11" s="75">
        <v>-20814.253779698935</v>
      </c>
      <c r="J11" s="76">
        <v>1</v>
      </c>
      <c r="K11" s="76">
        <v>-6.1600000000000002E-2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232</v>
      </c>
      <c r="C13" t="s">
        <v>232</v>
      </c>
      <c r="D13" s="19"/>
      <c r="E13" t="s">
        <v>232</v>
      </c>
      <c r="F13" t="s">
        <v>232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237</v>
      </c>
      <c r="C14" s="19"/>
      <c r="D14" s="19"/>
      <c r="E14" s="19"/>
      <c r="F14" s="19"/>
      <c r="G14" s="81">
        <v>-5874495.1200000001</v>
      </c>
      <c r="H14" s="19"/>
      <c r="I14" s="81">
        <v>-20814.253779698935</v>
      </c>
      <c r="J14" s="80">
        <v>1</v>
      </c>
      <c r="K14" s="80">
        <v>-6.1600000000000002E-2</v>
      </c>
      <c r="BF14" s="16" t="s">
        <v>126</v>
      </c>
    </row>
    <row r="15" spans="1:60">
      <c r="B15" t="s">
        <v>847</v>
      </c>
      <c r="C15" t="s">
        <v>848</v>
      </c>
      <c r="D15" t="s">
        <v>100</v>
      </c>
      <c r="E15" t="s">
        <v>849</v>
      </c>
      <c r="F15" t="s">
        <v>106</v>
      </c>
      <c r="G15" s="77">
        <v>40</v>
      </c>
      <c r="H15" s="77">
        <v>2.8801E-2</v>
      </c>
      <c r="I15" s="77">
        <v>4.0816777199999999E-5</v>
      </c>
      <c r="J15" s="78">
        <v>0</v>
      </c>
      <c r="K15" s="78">
        <v>0</v>
      </c>
      <c r="BF15" s="16" t="s">
        <v>127</v>
      </c>
    </row>
    <row r="16" spans="1:60">
      <c r="B16" t="s">
        <v>850</v>
      </c>
      <c r="C16" t="s">
        <v>851</v>
      </c>
      <c r="D16" t="s">
        <v>123</v>
      </c>
      <c r="E16" t="s">
        <v>849</v>
      </c>
      <c r="F16" t="s">
        <v>106</v>
      </c>
      <c r="G16" s="77">
        <v>19</v>
      </c>
      <c r="H16" s="77">
        <v>1.6697999999999999E-3</v>
      </c>
      <c r="I16" s="77">
        <v>1.124059266E-6</v>
      </c>
      <c r="J16" s="78">
        <v>0</v>
      </c>
      <c r="K16" s="78">
        <v>0</v>
      </c>
      <c r="BF16" s="16" t="s">
        <v>128</v>
      </c>
    </row>
    <row r="17" spans="2:58">
      <c r="B17" t="s">
        <v>852</v>
      </c>
      <c r="C17" t="s">
        <v>853</v>
      </c>
      <c r="D17" t="s">
        <v>123</v>
      </c>
      <c r="E17" t="s">
        <v>849</v>
      </c>
      <c r="F17" t="s">
        <v>106</v>
      </c>
      <c r="G17" s="77">
        <v>-5874754.1200000001</v>
      </c>
      <c r="H17" s="77">
        <v>100</v>
      </c>
      <c r="I17" s="77">
        <v>-20814.253847159998</v>
      </c>
      <c r="J17" s="78">
        <v>1</v>
      </c>
      <c r="K17" s="78">
        <v>-6.1600000000000002E-2</v>
      </c>
      <c r="BF17" s="16" t="s">
        <v>129</v>
      </c>
    </row>
    <row r="18" spans="2:58">
      <c r="B18" t="s">
        <v>854</v>
      </c>
      <c r="C18" t="s">
        <v>855</v>
      </c>
      <c r="D18" t="s">
        <v>123</v>
      </c>
      <c r="E18" t="s">
        <v>849</v>
      </c>
      <c r="F18" t="s">
        <v>106</v>
      </c>
      <c r="G18" s="77">
        <v>200</v>
      </c>
      <c r="H18" s="77">
        <v>3.6015000000000001E-3</v>
      </c>
      <c r="I18" s="77">
        <v>2.5520228999999999E-5</v>
      </c>
      <c r="J18" s="78">
        <v>0</v>
      </c>
      <c r="K18" s="78">
        <v>0</v>
      </c>
      <c r="BF18" s="16" t="s">
        <v>130</v>
      </c>
    </row>
    <row r="19" spans="2:58">
      <c r="B19" t="s">
        <v>239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265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266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267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856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232</v>
      </c>
      <c r="C14" t="s">
        <v>232</v>
      </c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857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232</v>
      </c>
      <c r="C16" t="s">
        <v>232</v>
      </c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858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859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232</v>
      </c>
      <c r="C19" t="s">
        <v>232</v>
      </c>
      <c r="E19" t="s">
        <v>232</v>
      </c>
      <c r="H19" s="77">
        <v>0</v>
      </c>
      <c r="I19" t="s">
        <v>232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860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232</v>
      </c>
      <c r="C21" t="s">
        <v>232</v>
      </c>
      <c r="E21" t="s">
        <v>232</v>
      </c>
      <c r="H21" s="77">
        <v>0</v>
      </c>
      <c r="I21" t="s">
        <v>232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861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232</v>
      </c>
      <c r="C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862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232</v>
      </c>
      <c r="C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856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232</v>
      </c>
      <c r="C28" t="s">
        <v>232</v>
      </c>
      <c r="E28" t="s">
        <v>232</v>
      </c>
      <c r="H28" s="77">
        <v>0</v>
      </c>
      <c r="I28" t="s">
        <v>232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857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232</v>
      </c>
      <c r="C30" t="s">
        <v>232</v>
      </c>
      <c r="E30" t="s">
        <v>232</v>
      </c>
      <c r="H30" s="77">
        <v>0</v>
      </c>
      <c r="I30" t="s">
        <v>232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858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859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232</v>
      </c>
      <c r="C33" t="s">
        <v>232</v>
      </c>
      <c r="E33" t="s">
        <v>232</v>
      </c>
      <c r="H33" s="77">
        <v>0</v>
      </c>
      <c r="I33" t="s">
        <v>232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860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232</v>
      </c>
      <c r="C35" t="s">
        <v>232</v>
      </c>
      <c r="E35" t="s">
        <v>232</v>
      </c>
      <c r="H35" s="77">
        <v>0</v>
      </c>
      <c r="I35" t="s">
        <v>232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861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232</v>
      </c>
      <c r="C37" t="s">
        <v>232</v>
      </c>
      <c r="E37" t="s">
        <v>232</v>
      </c>
      <c r="H37" s="77">
        <v>0</v>
      </c>
      <c r="I37" t="s">
        <v>232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862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232</v>
      </c>
      <c r="C39" t="s">
        <v>232</v>
      </c>
      <c r="E39" t="s">
        <v>232</v>
      </c>
      <c r="H39" s="77">
        <v>0</v>
      </c>
      <c r="I39" t="s">
        <v>232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239</v>
      </c>
    </row>
    <row r="41" spans="2:17">
      <c r="B41" t="s">
        <v>265</v>
      </c>
    </row>
    <row r="42" spans="2:17">
      <c r="B42" t="s">
        <v>266</v>
      </c>
    </row>
    <row r="43" spans="2:17">
      <c r="B43" t="s">
        <v>267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863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232</v>
      </c>
      <c r="C14" t="s">
        <v>232</v>
      </c>
      <c r="D14" t="s">
        <v>232</v>
      </c>
      <c r="G14" s="77">
        <v>0</v>
      </c>
      <c r="H14" t="s">
        <v>232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864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232</v>
      </c>
      <c r="C16" t="s">
        <v>232</v>
      </c>
      <c r="D16" t="s">
        <v>232</v>
      </c>
      <c r="G16" s="77">
        <v>0</v>
      </c>
      <c r="H16" t="s">
        <v>232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865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G18" s="77">
        <v>0</v>
      </c>
      <c r="H18" t="s">
        <v>232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866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G20" s="77">
        <v>0</v>
      </c>
      <c r="H20" t="s">
        <v>232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357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232</v>
      </c>
      <c r="C22" t="s">
        <v>232</v>
      </c>
      <c r="D22" t="s">
        <v>232</v>
      </c>
      <c r="G22" s="77">
        <v>0</v>
      </c>
      <c r="H22" t="s">
        <v>232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G25" s="77">
        <v>0</v>
      </c>
      <c r="H25" t="s">
        <v>232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867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232</v>
      </c>
      <c r="C27" t="s">
        <v>232</v>
      </c>
      <c r="D27" t="s">
        <v>232</v>
      </c>
      <c r="G27" s="77">
        <v>0</v>
      </c>
      <c r="H27" t="s">
        <v>232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265</v>
      </c>
    </row>
    <row r="29" spans="2:16">
      <c r="B29" t="s">
        <v>266</v>
      </c>
    </row>
    <row r="30" spans="2:16">
      <c r="B30" t="s">
        <v>267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868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J14" s="77">
        <v>0</v>
      </c>
      <c r="K14" t="s">
        <v>232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869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J16" s="77">
        <v>0</v>
      </c>
      <c r="K16" t="s">
        <v>232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J18" s="77">
        <v>0</v>
      </c>
      <c r="K18" t="s">
        <v>232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357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J20" s="77">
        <v>0</v>
      </c>
      <c r="K20" t="s">
        <v>232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870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J23" s="77">
        <v>0</v>
      </c>
      <c r="K23" t="s">
        <v>232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871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J25" s="77">
        <v>0</v>
      </c>
      <c r="K25" t="s">
        <v>232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239</v>
      </c>
      <c r="D26" s="16"/>
      <c r="E26" s="16"/>
      <c r="F26" s="16"/>
    </row>
    <row r="27" spans="2:19">
      <c r="B27" t="s">
        <v>265</v>
      </c>
      <c r="D27" s="16"/>
      <c r="E27" s="16"/>
      <c r="F27" s="16"/>
    </row>
    <row r="28" spans="2:19">
      <c r="B28" t="s">
        <v>266</v>
      </c>
      <c r="D28" s="16"/>
      <c r="E28" s="16"/>
      <c r="F28" s="16"/>
    </row>
    <row r="29" spans="2:19">
      <c r="B29" t="s">
        <v>267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0.16</v>
      </c>
      <c r="K11" s="7"/>
      <c r="L11" s="7"/>
      <c r="M11" s="76">
        <v>3.2000000000000002E-3</v>
      </c>
      <c r="N11" s="75">
        <v>15859857.18</v>
      </c>
      <c r="O11" s="7"/>
      <c r="P11" s="75">
        <v>15980.806593398</v>
      </c>
      <c r="Q11" s="7"/>
      <c r="R11" s="76">
        <v>1</v>
      </c>
      <c r="S11" s="76">
        <v>4.7300000000000002E-2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0.16</v>
      </c>
      <c r="M12" s="80">
        <v>3.2000000000000002E-3</v>
      </c>
      <c r="N12" s="81">
        <v>15859857.18</v>
      </c>
      <c r="P12" s="81">
        <v>15980.806593398</v>
      </c>
      <c r="R12" s="80">
        <v>1</v>
      </c>
      <c r="S12" s="80">
        <v>4.7300000000000002E-2</v>
      </c>
    </row>
    <row r="13" spans="2:81">
      <c r="B13" s="79" t="s">
        <v>868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J14" s="77">
        <v>0</v>
      </c>
      <c r="K14" t="s">
        <v>232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869</v>
      </c>
      <c r="C15" s="16"/>
      <c r="D15" s="16"/>
      <c r="E15" s="16"/>
      <c r="J15" s="81">
        <v>0.16</v>
      </c>
      <c r="M15" s="80">
        <v>3.2000000000000002E-3</v>
      </c>
      <c r="N15" s="81">
        <v>15859857.18</v>
      </c>
      <c r="P15" s="81">
        <v>15980.806593398</v>
      </c>
      <c r="R15" s="80">
        <v>1</v>
      </c>
      <c r="S15" s="80">
        <v>4.7300000000000002E-2</v>
      </c>
    </row>
    <row r="16" spans="2:81">
      <c r="B16" t="s">
        <v>872</v>
      </c>
      <c r="C16" t="s">
        <v>873</v>
      </c>
      <c r="D16" t="s">
        <v>123</v>
      </c>
      <c r="E16" t="s">
        <v>874</v>
      </c>
      <c r="F16" t="s">
        <v>317</v>
      </c>
      <c r="G16" t="s">
        <v>277</v>
      </c>
      <c r="H16" t="s">
        <v>150</v>
      </c>
      <c r="I16" t="s">
        <v>875</v>
      </c>
      <c r="J16" s="77">
        <v>1.89</v>
      </c>
      <c r="K16" t="s">
        <v>102</v>
      </c>
      <c r="L16" s="78">
        <v>2.5000000000000001E-2</v>
      </c>
      <c r="M16" s="78">
        <v>3.9100000000000003E-2</v>
      </c>
      <c r="N16" s="77">
        <v>1359857.18</v>
      </c>
      <c r="O16" s="77">
        <v>97.61</v>
      </c>
      <c r="P16" s="77">
        <v>1327.3565933980001</v>
      </c>
      <c r="Q16" s="78">
        <v>2.5000000000000001E-3</v>
      </c>
      <c r="R16" s="78">
        <v>8.3099999999999993E-2</v>
      </c>
      <c r="S16" s="78">
        <v>3.8999999999999998E-3</v>
      </c>
    </row>
    <row r="17" spans="2:19">
      <c r="B17" t="s">
        <v>876</v>
      </c>
      <c r="C17" t="s">
        <v>877</v>
      </c>
      <c r="D17" t="s">
        <v>123</v>
      </c>
      <c r="E17" t="s">
        <v>878</v>
      </c>
      <c r="F17" t="s">
        <v>510</v>
      </c>
      <c r="G17" t="s">
        <v>879</v>
      </c>
      <c r="H17" t="s">
        <v>150</v>
      </c>
      <c r="I17" t="s">
        <v>880</v>
      </c>
      <c r="K17" t="s">
        <v>102</v>
      </c>
      <c r="L17" s="78">
        <v>2.9000000000000001E-2</v>
      </c>
      <c r="M17" s="78">
        <v>0</v>
      </c>
      <c r="N17" s="77">
        <v>1000000</v>
      </c>
      <c r="O17" s="77">
        <v>100.27</v>
      </c>
      <c r="P17" s="77">
        <v>1002.7</v>
      </c>
      <c r="Q17" s="78">
        <v>0</v>
      </c>
      <c r="R17" s="78">
        <v>6.2700000000000006E-2</v>
      </c>
      <c r="S17" s="78">
        <v>3.0000000000000001E-3</v>
      </c>
    </row>
    <row r="18" spans="2:19">
      <c r="B18" t="s">
        <v>881</v>
      </c>
      <c r="C18" t="s">
        <v>882</v>
      </c>
      <c r="D18" t="s">
        <v>123</v>
      </c>
      <c r="E18" t="s">
        <v>883</v>
      </c>
      <c r="F18" t="s">
        <v>441</v>
      </c>
      <c r="G18" t="s">
        <v>884</v>
      </c>
      <c r="H18" t="s">
        <v>210</v>
      </c>
      <c r="I18" t="s">
        <v>885</v>
      </c>
      <c r="K18" t="s">
        <v>102</v>
      </c>
      <c r="L18" s="78">
        <v>3.1E-2</v>
      </c>
      <c r="M18" s="78">
        <v>0</v>
      </c>
      <c r="N18" s="77">
        <v>3000000</v>
      </c>
      <c r="O18" s="77">
        <v>100.09</v>
      </c>
      <c r="P18" s="77">
        <v>3002.7</v>
      </c>
      <c r="Q18" s="78">
        <v>0</v>
      </c>
      <c r="R18" s="78">
        <v>0.18790000000000001</v>
      </c>
      <c r="S18" s="78">
        <v>8.8999999999999999E-3</v>
      </c>
    </row>
    <row r="19" spans="2:19">
      <c r="B19" t="s">
        <v>886</v>
      </c>
      <c r="C19" t="s">
        <v>887</v>
      </c>
      <c r="D19" t="s">
        <v>123</v>
      </c>
      <c r="E19" t="s">
        <v>888</v>
      </c>
      <c r="F19" t="s">
        <v>288</v>
      </c>
      <c r="G19" t="s">
        <v>232</v>
      </c>
      <c r="H19" t="s">
        <v>351</v>
      </c>
      <c r="I19" t="s">
        <v>889</v>
      </c>
      <c r="K19" t="s">
        <v>102</v>
      </c>
      <c r="L19" s="78">
        <v>3.3500000000000002E-2</v>
      </c>
      <c r="M19" s="78">
        <v>0</v>
      </c>
      <c r="N19" s="77">
        <v>3000000</v>
      </c>
      <c r="O19" s="77">
        <v>101.61</v>
      </c>
      <c r="P19" s="77">
        <v>3048.3</v>
      </c>
      <c r="Q19" s="78">
        <v>0</v>
      </c>
      <c r="R19" s="78">
        <v>0.19070000000000001</v>
      </c>
      <c r="S19" s="78">
        <v>8.9999999999999993E-3</v>
      </c>
    </row>
    <row r="20" spans="2:19">
      <c r="B20" t="s">
        <v>890</v>
      </c>
      <c r="C20" t="s">
        <v>891</v>
      </c>
      <c r="D20" t="s">
        <v>123</v>
      </c>
      <c r="E20" t="s">
        <v>883</v>
      </c>
      <c r="F20" t="s">
        <v>441</v>
      </c>
      <c r="G20" t="s">
        <v>232</v>
      </c>
      <c r="H20" t="s">
        <v>351</v>
      </c>
      <c r="I20" t="s">
        <v>892</v>
      </c>
      <c r="K20" t="s">
        <v>102</v>
      </c>
      <c r="L20" s="78">
        <v>3.2000000000000001E-2</v>
      </c>
      <c r="M20" s="78">
        <v>0</v>
      </c>
      <c r="N20" s="77">
        <v>7500000</v>
      </c>
      <c r="O20" s="77">
        <v>101.33</v>
      </c>
      <c r="P20" s="77">
        <v>7599.75</v>
      </c>
      <c r="Q20" s="78">
        <v>0</v>
      </c>
      <c r="R20" s="78">
        <v>0.47560000000000002</v>
      </c>
      <c r="S20" s="78">
        <v>2.2499999999999999E-2</v>
      </c>
    </row>
    <row r="21" spans="2:19">
      <c r="B21" s="79" t="s">
        <v>270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232</v>
      </c>
      <c r="C22" t="s">
        <v>232</v>
      </c>
      <c r="D22" s="16"/>
      <c r="E22" s="16"/>
      <c r="F22" t="s">
        <v>232</v>
      </c>
      <c r="G22" t="s">
        <v>232</v>
      </c>
      <c r="J22" s="77">
        <v>0</v>
      </c>
      <c r="K22" t="s">
        <v>232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357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232</v>
      </c>
      <c r="C24" t="s">
        <v>232</v>
      </c>
      <c r="D24" s="16"/>
      <c r="E24" s="16"/>
      <c r="F24" t="s">
        <v>232</v>
      </c>
      <c r="G24" t="s">
        <v>232</v>
      </c>
      <c r="J24" s="77">
        <v>0</v>
      </c>
      <c r="K24" t="s">
        <v>232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237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s="79" t="s">
        <v>271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232</v>
      </c>
      <c r="C27" t="s">
        <v>232</v>
      </c>
      <c r="D27" s="16"/>
      <c r="E27" s="16"/>
      <c r="F27" t="s">
        <v>232</v>
      </c>
      <c r="G27" t="s">
        <v>232</v>
      </c>
      <c r="J27" s="77">
        <v>0</v>
      </c>
      <c r="K27" t="s">
        <v>232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272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232</v>
      </c>
      <c r="C29" t="s">
        <v>232</v>
      </c>
      <c r="D29" s="16"/>
      <c r="E29" s="16"/>
      <c r="F29" t="s">
        <v>232</v>
      </c>
      <c r="G29" t="s">
        <v>232</v>
      </c>
      <c r="J29" s="77">
        <v>0</v>
      </c>
      <c r="K29" t="s">
        <v>232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t="s">
        <v>239</v>
      </c>
      <c r="C30" s="16"/>
      <c r="D30" s="16"/>
      <c r="E30" s="16"/>
    </row>
    <row r="31" spans="2:19">
      <c r="B31" t="s">
        <v>265</v>
      </c>
      <c r="C31" s="16"/>
      <c r="D31" s="16"/>
      <c r="E31" s="16"/>
    </row>
    <row r="32" spans="2:19">
      <c r="B32" t="s">
        <v>266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807980</v>
      </c>
      <c r="I11" s="7"/>
      <c r="J11" s="75">
        <v>4154.0812500000002</v>
      </c>
      <c r="K11" s="7"/>
      <c r="L11" s="76">
        <v>1</v>
      </c>
      <c r="M11" s="76">
        <v>1.23E-2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807980</v>
      </c>
      <c r="J12" s="81">
        <v>4154.0812500000002</v>
      </c>
      <c r="L12" s="80">
        <v>1</v>
      </c>
      <c r="M12" s="80">
        <v>1.23E-2</v>
      </c>
    </row>
    <row r="13" spans="2:98">
      <c r="B13" t="s">
        <v>893</v>
      </c>
      <c r="C13" t="s">
        <v>894</v>
      </c>
      <c r="D13" t="s">
        <v>123</v>
      </c>
      <c r="E13" t="s">
        <v>895</v>
      </c>
      <c r="F13" t="s">
        <v>561</v>
      </c>
      <c r="G13" t="s">
        <v>102</v>
      </c>
      <c r="H13" s="77">
        <v>225</v>
      </c>
      <c r="I13" s="77">
        <v>500000</v>
      </c>
      <c r="J13" s="77">
        <v>1125</v>
      </c>
      <c r="K13" s="78">
        <v>4.4999999999999997E-3</v>
      </c>
      <c r="L13" s="78">
        <v>0.27079999999999999</v>
      </c>
      <c r="M13" s="78">
        <v>3.3E-3</v>
      </c>
    </row>
    <row r="14" spans="2:98">
      <c r="B14" t="s">
        <v>896</v>
      </c>
      <c r="C14" t="s">
        <v>897</v>
      </c>
      <c r="D14" t="s">
        <v>123</v>
      </c>
      <c r="E14" t="s">
        <v>898</v>
      </c>
      <c r="F14" t="s">
        <v>631</v>
      </c>
      <c r="G14" t="s">
        <v>102</v>
      </c>
      <c r="H14" s="77">
        <v>807755</v>
      </c>
      <c r="I14" s="77">
        <v>375</v>
      </c>
      <c r="J14" s="77">
        <v>3029.0812500000002</v>
      </c>
      <c r="K14" s="78">
        <v>5.4000000000000003E-3</v>
      </c>
      <c r="L14" s="78">
        <v>0.72919999999999996</v>
      </c>
      <c r="M14" s="78">
        <v>8.9999999999999993E-3</v>
      </c>
    </row>
    <row r="15" spans="2:98">
      <c r="B15" s="79" t="s">
        <v>237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271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232</v>
      </c>
      <c r="C17" t="s">
        <v>232</v>
      </c>
      <c r="D17" s="16"/>
      <c r="E17" s="16"/>
      <c r="F17" t="s">
        <v>232</v>
      </c>
      <c r="G17" t="s">
        <v>232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272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232</v>
      </c>
      <c r="C19" t="s">
        <v>232</v>
      </c>
      <c r="D19" s="16"/>
      <c r="E19" s="16"/>
      <c r="F19" t="s">
        <v>232</v>
      </c>
      <c r="G19" t="s">
        <v>232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239</v>
      </c>
      <c r="C20" s="16"/>
      <c r="D20" s="16"/>
      <c r="E20" s="16"/>
    </row>
    <row r="21" spans="2:13">
      <c r="B21" t="s">
        <v>265</v>
      </c>
      <c r="C21" s="16"/>
      <c r="D21" s="16"/>
      <c r="E21" s="16"/>
    </row>
    <row r="22" spans="2:13">
      <c r="B22" t="s">
        <v>266</v>
      </c>
      <c r="C22" s="16"/>
      <c r="D22" s="16"/>
      <c r="E22" s="16"/>
    </row>
    <row r="23" spans="2:13">
      <c r="B23" t="s">
        <v>267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899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232</v>
      </c>
      <c r="C14" t="s">
        <v>232</v>
      </c>
      <c r="D14" t="s">
        <v>232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900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232</v>
      </c>
      <c r="C16" t="s">
        <v>232</v>
      </c>
      <c r="D16" t="s">
        <v>232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901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232</v>
      </c>
      <c r="C18" t="s">
        <v>232</v>
      </c>
      <c r="D18" t="s">
        <v>232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902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232</v>
      </c>
      <c r="C20" t="s">
        <v>232</v>
      </c>
      <c r="D20" t="s">
        <v>232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903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232</v>
      </c>
      <c r="C23" t="s">
        <v>232</v>
      </c>
      <c r="D23" t="s">
        <v>232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904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232</v>
      </c>
      <c r="C25" t="s">
        <v>232</v>
      </c>
      <c r="D25" t="s">
        <v>232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905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232</v>
      </c>
      <c r="C27" t="s">
        <v>232</v>
      </c>
      <c r="D27" t="s">
        <v>232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906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232</v>
      </c>
      <c r="C29" t="s">
        <v>232</v>
      </c>
      <c r="D29" t="s">
        <v>232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239</v>
      </c>
      <c r="C30" s="16"/>
    </row>
    <row r="31" spans="2:11">
      <c r="B31" t="s">
        <v>265</v>
      </c>
      <c r="C31" s="16"/>
    </row>
    <row r="32" spans="2:11">
      <c r="B32" t="s">
        <v>266</v>
      </c>
      <c r="C32" s="16"/>
    </row>
    <row r="33" spans="2:3">
      <c r="B33" t="s">
        <v>267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257086</v>
      </c>
      <c r="H11" s="7"/>
      <c r="I11" s="75">
        <v>160.56070669907001</v>
      </c>
      <c r="J11" s="7"/>
      <c r="K11" s="76">
        <v>1</v>
      </c>
      <c r="L11" s="76">
        <v>5.0000000000000001E-4</v>
      </c>
      <c r="M11" s="16"/>
      <c r="N11" s="16"/>
      <c r="O11" s="16"/>
      <c r="P11" s="16"/>
      <c r="BG11" s="16"/>
    </row>
    <row r="12" spans="2:59">
      <c r="B12" s="79" t="s">
        <v>907</v>
      </c>
      <c r="C12" s="16"/>
      <c r="D12" s="16"/>
      <c r="G12" s="81">
        <v>257086</v>
      </c>
      <c r="I12" s="81">
        <v>160.56070669907001</v>
      </c>
      <c r="K12" s="80">
        <v>1</v>
      </c>
      <c r="L12" s="80">
        <v>5.0000000000000001E-4</v>
      </c>
    </row>
    <row r="13" spans="2:59">
      <c r="B13" t="s">
        <v>908</v>
      </c>
      <c r="C13" t="s">
        <v>909</v>
      </c>
      <c r="D13" t="s">
        <v>703</v>
      </c>
      <c r="E13" t="s">
        <v>106</v>
      </c>
      <c r="F13" t="s">
        <v>910</v>
      </c>
      <c r="G13" s="77">
        <v>14000</v>
      </c>
      <c r="H13" s="77">
        <v>1E-4</v>
      </c>
      <c r="I13" s="77">
        <v>4.9601999999999997E-5</v>
      </c>
      <c r="J13" s="78">
        <v>0</v>
      </c>
      <c r="K13" s="78">
        <v>0</v>
      </c>
      <c r="L13" s="78">
        <v>0</v>
      </c>
    </row>
    <row r="14" spans="2:59">
      <c r="B14" t="s">
        <v>716</v>
      </c>
      <c r="C14" t="s">
        <v>717</v>
      </c>
      <c r="D14" t="s">
        <v>362</v>
      </c>
      <c r="E14" t="s">
        <v>106</v>
      </c>
      <c r="F14" t="s">
        <v>911</v>
      </c>
      <c r="G14" s="77">
        <v>39000</v>
      </c>
      <c r="H14" s="77">
        <v>0.32450000000000001</v>
      </c>
      <c r="I14" s="77">
        <v>0.44838436500000001</v>
      </c>
      <c r="J14" s="78">
        <v>0</v>
      </c>
      <c r="K14" s="78">
        <v>2.8E-3</v>
      </c>
      <c r="L14" s="78">
        <v>0</v>
      </c>
    </row>
    <row r="15" spans="2:59">
      <c r="B15" t="s">
        <v>912</v>
      </c>
      <c r="C15" t="s">
        <v>913</v>
      </c>
      <c r="D15" t="s">
        <v>521</v>
      </c>
      <c r="E15" t="s">
        <v>102</v>
      </c>
      <c r="F15" t="s">
        <v>914</v>
      </c>
      <c r="G15" s="77">
        <v>20699</v>
      </c>
      <c r="H15" s="77">
        <v>6.4999999999999994E-5</v>
      </c>
      <c r="I15" s="77">
        <v>1.3454349999999999E-5</v>
      </c>
      <c r="J15" s="78">
        <v>0</v>
      </c>
      <c r="K15" s="78">
        <v>0</v>
      </c>
      <c r="L15" s="78">
        <v>0</v>
      </c>
    </row>
    <row r="16" spans="2:59">
      <c r="B16" t="s">
        <v>915</v>
      </c>
      <c r="C16" t="s">
        <v>916</v>
      </c>
      <c r="D16" t="s">
        <v>917</v>
      </c>
      <c r="E16" t="s">
        <v>102</v>
      </c>
      <c r="F16" t="s">
        <v>918</v>
      </c>
      <c r="G16" s="77">
        <v>80000</v>
      </c>
      <c r="H16" s="77">
        <v>1.9999999999999999E-6</v>
      </c>
      <c r="I16" s="77">
        <v>1.5999999999999999E-6</v>
      </c>
      <c r="J16" s="78">
        <v>0</v>
      </c>
      <c r="K16" s="78">
        <v>0</v>
      </c>
      <c r="L16" s="78">
        <v>0</v>
      </c>
    </row>
    <row r="17" spans="2:12">
      <c r="B17" t="s">
        <v>919</v>
      </c>
      <c r="C17" t="s">
        <v>920</v>
      </c>
      <c r="D17" t="s">
        <v>502</v>
      </c>
      <c r="E17" t="s">
        <v>102</v>
      </c>
      <c r="F17" t="s">
        <v>921</v>
      </c>
      <c r="G17" s="77">
        <v>43937</v>
      </c>
      <c r="H17" s="77">
        <v>342.46205600000002</v>
      </c>
      <c r="I17" s="77">
        <v>150.46755354472</v>
      </c>
      <c r="J17" s="78">
        <v>0</v>
      </c>
      <c r="K17" s="78">
        <v>0.93710000000000004</v>
      </c>
      <c r="L17" s="78">
        <v>4.0000000000000002E-4</v>
      </c>
    </row>
    <row r="18" spans="2:12">
      <c r="B18" t="s">
        <v>922</v>
      </c>
      <c r="C18" t="s">
        <v>923</v>
      </c>
      <c r="D18" t="s">
        <v>506</v>
      </c>
      <c r="E18" t="s">
        <v>102</v>
      </c>
      <c r="F18" t="s">
        <v>924</v>
      </c>
      <c r="G18" s="77">
        <v>24450</v>
      </c>
      <c r="H18" s="77">
        <v>39.445894000000003</v>
      </c>
      <c r="I18" s="77">
        <v>9.6445210830000008</v>
      </c>
      <c r="J18" s="78">
        <v>0</v>
      </c>
      <c r="K18" s="78">
        <v>6.0100000000000001E-2</v>
      </c>
      <c r="L18" s="78">
        <v>0</v>
      </c>
    </row>
    <row r="19" spans="2:12">
      <c r="B19" t="s">
        <v>925</v>
      </c>
      <c r="C19" t="s">
        <v>926</v>
      </c>
      <c r="D19" t="s">
        <v>506</v>
      </c>
      <c r="E19" t="s">
        <v>102</v>
      </c>
      <c r="F19" t="s">
        <v>927</v>
      </c>
      <c r="G19" s="77">
        <v>35000</v>
      </c>
      <c r="H19" s="77">
        <v>5.2300000000000003E-4</v>
      </c>
      <c r="I19" s="77">
        <v>1.8305E-4</v>
      </c>
      <c r="J19" s="78">
        <v>0</v>
      </c>
      <c r="K19" s="78">
        <v>0</v>
      </c>
      <c r="L19" s="78">
        <v>0</v>
      </c>
    </row>
    <row r="20" spans="2:12">
      <c r="B20" s="79" t="s">
        <v>841</v>
      </c>
      <c r="C20" s="16"/>
      <c r="D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232</v>
      </c>
      <c r="C21" t="s">
        <v>232</v>
      </c>
      <c r="D21" t="s">
        <v>232</v>
      </c>
      <c r="E21" t="s">
        <v>232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239</v>
      </c>
      <c r="C22" s="16"/>
      <c r="D22" s="16"/>
    </row>
    <row r="23" spans="2:12">
      <c r="B23" t="s">
        <v>265</v>
      </c>
      <c r="C23" s="16"/>
      <c r="D23" s="16"/>
    </row>
    <row r="24" spans="2:12">
      <c r="B24" t="s">
        <v>266</v>
      </c>
      <c r="C24" s="16"/>
      <c r="D24" s="16"/>
    </row>
    <row r="25" spans="2:12">
      <c r="B25" t="s">
        <v>267</v>
      </c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842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232</v>
      </c>
      <c r="C14" t="s">
        <v>232</v>
      </c>
      <c r="D14" t="s">
        <v>232</v>
      </c>
      <c r="E14" t="s">
        <v>232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843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232</v>
      </c>
      <c r="C16" t="s">
        <v>232</v>
      </c>
      <c r="D16" t="s">
        <v>232</v>
      </c>
      <c r="E16" t="s">
        <v>232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928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232</v>
      </c>
      <c r="C18" t="s">
        <v>232</v>
      </c>
      <c r="D18" t="s">
        <v>232</v>
      </c>
      <c r="E18" t="s">
        <v>232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844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232</v>
      </c>
      <c r="C20" t="s">
        <v>232</v>
      </c>
      <c r="D20" t="s">
        <v>232</v>
      </c>
      <c r="E20" t="s">
        <v>232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357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232</v>
      </c>
      <c r="C22" t="s">
        <v>232</v>
      </c>
      <c r="D22" t="s">
        <v>232</v>
      </c>
      <c r="E22" t="s">
        <v>232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842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232</v>
      </c>
      <c r="C25" t="s">
        <v>232</v>
      </c>
      <c r="D25" t="s">
        <v>232</v>
      </c>
      <c r="E25" t="s">
        <v>232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845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232</v>
      </c>
      <c r="C27" t="s">
        <v>232</v>
      </c>
      <c r="D27" t="s">
        <v>232</v>
      </c>
      <c r="E27" t="s">
        <v>232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844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232</v>
      </c>
      <c r="C29" t="s">
        <v>232</v>
      </c>
      <c r="D29" t="s">
        <v>232</v>
      </c>
      <c r="E29" t="s">
        <v>232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846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232</v>
      </c>
      <c r="C31" t="s">
        <v>232</v>
      </c>
      <c r="D31" t="s">
        <v>232</v>
      </c>
      <c r="E31" t="s">
        <v>232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357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232</v>
      </c>
      <c r="C33" t="s">
        <v>232</v>
      </c>
      <c r="D33" t="s">
        <v>232</v>
      </c>
      <c r="E33" t="s">
        <v>232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239</v>
      </c>
      <c r="C34" s="16"/>
      <c r="D34" s="16"/>
    </row>
    <row r="35" spans="2:12">
      <c r="B35" t="s">
        <v>265</v>
      </c>
      <c r="C35" s="16"/>
      <c r="D35" s="16"/>
    </row>
    <row r="36" spans="2:12">
      <c r="B36" t="s">
        <v>266</v>
      </c>
      <c r="C36" s="16"/>
      <c r="D36" s="16"/>
    </row>
    <row r="37" spans="2:12">
      <c r="B37" t="s">
        <v>267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204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842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232</v>
      </c>
      <c r="C14" t="s">
        <v>232</v>
      </c>
      <c r="D14" t="s">
        <v>232</v>
      </c>
      <c r="E14" t="s">
        <v>232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843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232</v>
      </c>
      <c r="C16" t="s">
        <v>232</v>
      </c>
      <c r="D16" t="s">
        <v>232</v>
      </c>
      <c r="E16" t="s">
        <v>232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928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232</v>
      </c>
      <c r="C18" t="s">
        <v>232</v>
      </c>
      <c r="D18" t="s">
        <v>232</v>
      </c>
      <c r="E18" t="s">
        <v>232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844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232</v>
      </c>
      <c r="C20" t="s">
        <v>232</v>
      </c>
      <c r="D20" t="s">
        <v>232</v>
      </c>
      <c r="E20" t="s">
        <v>232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357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232</v>
      </c>
      <c r="C22" t="s">
        <v>232</v>
      </c>
      <c r="D22" t="s">
        <v>232</v>
      </c>
      <c r="E22" t="s">
        <v>232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842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232</v>
      </c>
      <c r="C25" t="s">
        <v>232</v>
      </c>
      <c r="D25" t="s">
        <v>232</v>
      </c>
      <c r="E25" t="s">
        <v>232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845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232</v>
      </c>
      <c r="C27" t="s">
        <v>232</v>
      </c>
      <c r="D27" t="s">
        <v>232</v>
      </c>
      <c r="E27" t="s">
        <v>232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844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232</v>
      </c>
      <c r="C29" t="s">
        <v>232</v>
      </c>
      <c r="D29" t="s">
        <v>232</v>
      </c>
      <c r="E29" t="s">
        <v>232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357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232</v>
      </c>
      <c r="C31" t="s">
        <v>232</v>
      </c>
      <c r="D31" t="s">
        <v>232</v>
      </c>
      <c r="E31" t="s">
        <v>232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239</v>
      </c>
      <c r="C32" s="16"/>
      <c r="D32" s="16"/>
    </row>
    <row r="33" spans="2:4">
      <c r="B33" t="s">
        <v>265</v>
      </c>
      <c r="C33" s="16"/>
      <c r="D33" s="16"/>
    </row>
    <row r="34" spans="2:4">
      <c r="B34" t="s">
        <v>266</v>
      </c>
      <c r="C34" s="16"/>
      <c r="D34" s="16"/>
    </row>
    <row r="35" spans="2:4">
      <c r="B35" t="s">
        <v>267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856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232</v>
      </c>
      <c r="C14" t="s">
        <v>232</v>
      </c>
      <c r="D14" s="16"/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857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232</v>
      </c>
      <c r="C16" t="s">
        <v>232</v>
      </c>
      <c r="D16" s="16"/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858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859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232</v>
      </c>
      <c r="C19" t="s">
        <v>232</v>
      </c>
      <c r="D19" s="16"/>
      <c r="E19" t="s">
        <v>232</v>
      </c>
      <c r="H19" s="77">
        <v>0</v>
      </c>
      <c r="I19" t="s">
        <v>232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860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232</v>
      </c>
      <c r="C21" t="s">
        <v>232</v>
      </c>
      <c r="D21" s="16"/>
      <c r="E21" t="s">
        <v>232</v>
      </c>
      <c r="H21" s="77">
        <v>0</v>
      </c>
      <c r="I21" t="s">
        <v>232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861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232</v>
      </c>
      <c r="C23" t="s">
        <v>232</v>
      </c>
      <c r="D23" s="16"/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862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232</v>
      </c>
      <c r="C25" t="s">
        <v>232</v>
      </c>
      <c r="D25" s="16"/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856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232</v>
      </c>
      <c r="C28" t="s">
        <v>232</v>
      </c>
      <c r="D28" s="16"/>
      <c r="E28" t="s">
        <v>232</v>
      </c>
      <c r="H28" s="77">
        <v>0</v>
      </c>
      <c r="I28" t="s">
        <v>232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857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232</v>
      </c>
      <c r="C30" t="s">
        <v>232</v>
      </c>
      <c r="D30" s="16"/>
      <c r="E30" t="s">
        <v>232</v>
      </c>
      <c r="H30" s="77">
        <v>0</v>
      </c>
      <c r="I30" t="s">
        <v>232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858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859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232</v>
      </c>
      <c r="C33" t="s">
        <v>232</v>
      </c>
      <c r="D33" s="16"/>
      <c r="E33" t="s">
        <v>232</v>
      </c>
      <c r="H33" s="77">
        <v>0</v>
      </c>
      <c r="I33" t="s">
        <v>232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860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232</v>
      </c>
      <c r="C35" t="s">
        <v>232</v>
      </c>
      <c r="D35" s="16"/>
      <c r="E35" t="s">
        <v>232</v>
      </c>
      <c r="H35" s="77">
        <v>0</v>
      </c>
      <c r="I35" t="s">
        <v>232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861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232</v>
      </c>
      <c r="C37" t="s">
        <v>232</v>
      </c>
      <c r="D37" s="16"/>
      <c r="E37" t="s">
        <v>232</v>
      </c>
      <c r="H37" s="77">
        <v>0</v>
      </c>
      <c r="I37" t="s">
        <v>232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862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232</v>
      </c>
      <c r="C39" t="s">
        <v>232</v>
      </c>
      <c r="D39" s="16"/>
      <c r="E39" t="s">
        <v>232</v>
      </c>
      <c r="H39" s="77">
        <v>0</v>
      </c>
      <c r="I39" t="s">
        <v>232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239</v>
      </c>
      <c r="D40" s="16"/>
    </row>
    <row r="41" spans="2:17">
      <c r="B41" t="s">
        <v>265</v>
      </c>
      <c r="D41" s="16"/>
    </row>
    <row r="42" spans="2:17">
      <c r="B42" t="s">
        <v>266</v>
      </c>
      <c r="D42" s="16"/>
    </row>
    <row r="43" spans="2:17">
      <c r="B43" t="s">
        <v>267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929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232</v>
      </c>
      <c r="D14" t="s">
        <v>232</v>
      </c>
      <c r="F14" t="s">
        <v>232</v>
      </c>
      <c r="I14" s="77">
        <v>0</v>
      </c>
      <c r="J14" t="s">
        <v>232</v>
      </c>
      <c r="K14" t="s">
        <v>232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930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232</v>
      </c>
      <c r="D16" t="s">
        <v>232</v>
      </c>
      <c r="F16" t="s">
        <v>232</v>
      </c>
      <c r="I16" s="77">
        <v>0</v>
      </c>
      <c r="J16" t="s">
        <v>232</v>
      </c>
      <c r="K16" t="s">
        <v>232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931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232</v>
      </c>
      <c r="D18" t="s">
        <v>232</v>
      </c>
      <c r="F18" t="s">
        <v>232</v>
      </c>
      <c r="I18" s="77">
        <v>0</v>
      </c>
      <c r="J18" t="s">
        <v>232</v>
      </c>
      <c r="K18" t="s">
        <v>232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932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232</v>
      </c>
      <c r="D20" t="s">
        <v>232</v>
      </c>
      <c r="F20" t="s">
        <v>232</v>
      </c>
      <c r="I20" s="77">
        <v>0</v>
      </c>
      <c r="J20" t="s">
        <v>232</v>
      </c>
      <c r="K20" t="s">
        <v>232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933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232</v>
      </c>
      <c r="D22" t="s">
        <v>232</v>
      </c>
      <c r="F22" t="s">
        <v>232</v>
      </c>
      <c r="I22" s="77">
        <v>0</v>
      </c>
      <c r="J22" t="s">
        <v>232</v>
      </c>
      <c r="K22" t="s">
        <v>232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934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935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232</v>
      </c>
      <c r="D25" t="s">
        <v>232</v>
      </c>
      <c r="F25" t="s">
        <v>232</v>
      </c>
      <c r="I25" s="77">
        <v>0</v>
      </c>
      <c r="J25" t="s">
        <v>232</v>
      </c>
      <c r="K25" t="s">
        <v>232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936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232</v>
      </c>
      <c r="D27" t="s">
        <v>232</v>
      </c>
      <c r="F27" t="s">
        <v>232</v>
      </c>
      <c r="I27" s="77">
        <v>0</v>
      </c>
      <c r="J27" t="s">
        <v>232</v>
      </c>
      <c r="K27" t="s">
        <v>232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937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232</v>
      </c>
      <c r="D29" t="s">
        <v>232</v>
      </c>
      <c r="F29" t="s">
        <v>232</v>
      </c>
      <c r="I29" s="77">
        <v>0</v>
      </c>
      <c r="J29" t="s">
        <v>232</v>
      </c>
      <c r="K29" t="s">
        <v>232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938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232</v>
      </c>
      <c r="D31" t="s">
        <v>232</v>
      </c>
      <c r="F31" t="s">
        <v>232</v>
      </c>
      <c r="I31" s="77">
        <v>0</v>
      </c>
      <c r="J31" t="s">
        <v>232</v>
      </c>
      <c r="K31" t="s">
        <v>232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939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232</v>
      </c>
      <c r="D34" t="s">
        <v>232</v>
      </c>
      <c r="F34" t="s">
        <v>232</v>
      </c>
      <c r="I34" s="77">
        <v>0</v>
      </c>
      <c r="J34" t="s">
        <v>232</v>
      </c>
      <c r="K34" t="s">
        <v>232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931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232</v>
      </c>
      <c r="D36" t="s">
        <v>232</v>
      </c>
      <c r="F36" t="s">
        <v>232</v>
      </c>
      <c r="I36" s="77">
        <v>0</v>
      </c>
      <c r="J36" t="s">
        <v>232</v>
      </c>
      <c r="K36" t="s">
        <v>232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932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232</v>
      </c>
      <c r="D38" t="s">
        <v>232</v>
      </c>
      <c r="F38" t="s">
        <v>232</v>
      </c>
      <c r="I38" s="77">
        <v>0</v>
      </c>
      <c r="J38" t="s">
        <v>232</v>
      </c>
      <c r="K38" t="s">
        <v>232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938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232</v>
      </c>
      <c r="D40" t="s">
        <v>232</v>
      </c>
      <c r="F40" t="s">
        <v>232</v>
      </c>
      <c r="I40" s="77">
        <v>0</v>
      </c>
      <c r="J40" t="s">
        <v>232</v>
      </c>
      <c r="K40" t="s">
        <v>232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239</v>
      </c>
    </row>
    <row r="42" spans="2:18">
      <c r="B42" t="s">
        <v>265</v>
      </c>
    </row>
    <row r="43" spans="2:18">
      <c r="B43" t="s">
        <v>266</v>
      </c>
    </row>
    <row r="44" spans="2:18">
      <c r="B44" t="s">
        <v>267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868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232</v>
      </c>
      <c r="C14" t="s">
        <v>232</v>
      </c>
      <c r="E14" t="s">
        <v>232</v>
      </c>
      <c r="G14" s="77">
        <v>0</v>
      </c>
      <c r="H14" t="s">
        <v>232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869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232</v>
      </c>
      <c r="C16" t="s">
        <v>232</v>
      </c>
      <c r="E16" t="s">
        <v>232</v>
      </c>
      <c r="G16" s="77">
        <v>0</v>
      </c>
      <c r="H16" t="s">
        <v>232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940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232</v>
      </c>
      <c r="C18" t="s">
        <v>232</v>
      </c>
      <c r="E18" t="s">
        <v>232</v>
      </c>
      <c r="G18" s="77">
        <v>0</v>
      </c>
      <c r="H18" t="s">
        <v>232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941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232</v>
      </c>
      <c r="C20" t="s">
        <v>232</v>
      </c>
      <c r="E20" t="s">
        <v>232</v>
      </c>
      <c r="G20" s="77">
        <v>0</v>
      </c>
      <c r="H20" t="s">
        <v>232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357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232</v>
      </c>
      <c r="C22" t="s">
        <v>232</v>
      </c>
      <c r="E22" t="s">
        <v>232</v>
      </c>
      <c r="G22" s="77">
        <v>0</v>
      </c>
      <c r="H22" t="s">
        <v>232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232</v>
      </c>
      <c r="C24" t="s">
        <v>232</v>
      </c>
      <c r="E24" t="s">
        <v>232</v>
      </c>
      <c r="G24" s="77">
        <v>0</v>
      </c>
      <c r="H24" t="s">
        <v>232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239</v>
      </c>
    </row>
    <row r="26" spans="2:15">
      <c r="B26" t="s">
        <v>265</v>
      </c>
    </row>
    <row r="27" spans="2:15">
      <c r="B27" t="s">
        <v>266</v>
      </c>
    </row>
    <row r="28" spans="2:15">
      <c r="B28" t="s">
        <v>267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942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232</v>
      </c>
      <c r="E14" s="78">
        <v>0</v>
      </c>
      <c r="F14" t="s">
        <v>232</v>
      </c>
      <c r="G14" s="77">
        <v>0</v>
      </c>
      <c r="H14" s="78">
        <v>0</v>
      </c>
      <c r="I14" s="78">
        <v>0</v>
      </c>
    </row>
    <row r="15" spans="2:55">
      <c r="B15" s="79" t="s">
        <v>943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232</v>
      </c>
      <c r="E16" s="78">
        <v>0</v>
      </c>
      <c r="F16" t="s">
        <v>232</v>
      </c>
      <c r="G16" s="77">
        <v>0</v>
      </c>
      <c r="H16" s="78">
        <v>0</v>
      </c>
      <c r="I16" s="78">
        <v>0</v>
      </c>
    </row>
    <row r="17" spans="2:9">
      <c r="B17" s="79" t="s">
        <v>237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942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232</v>
      </c>
      <c r="E19" s="78">
        <v>0</v>
      </c>
      <c r="F19" t="s">
        <v>232</v>
      </c>
      <c r="G19" s="77">
        <v>0</v>
      </c>
      <c r="H19" s="78">
        <v>0</v>
      </c>
      <c r="I19" s="78">
        <v>0</v>
      </c>
    </row>
    <row r="20" spans="2:9">
      <c r="B20" s="79" t="s">
        <v>943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232</v>
      </c>
      <c r="E21" s="78">
        <v>0</v>
      </c>
      <c r="F21" t="s">
        <v>232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232</v>
      </c>
      <c r="D13" t="s">
        <v>232</v>
      </c>
      <c r="E13" s="19"/>
      <c r="F13" s="78">
        <v>0</v>
      </c>
      <c r="G13" t="s">
        <v>232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232</v>
      </c>
      <c r="D15" t="s">
        <v>232</v>
      </c>
      <c r="E15" s="19"/>
      <c r="F15" s="78">
        <v>0</v>
      </c>
      <c r="G15" t="s">
        <v>232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27946.802808393</v>
      </c>
      <c r="J11" s="76">
        <v>1</v>
      </c>
      <c r="K11" s="76">
        <v>8.2600000000000007E-2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232</v>
      </c>
      <c r="C13" t="s">
        <v>232</v>
      </c>
      <c r="D13" t="s">
        <v>232</v>
      </c>
      <c r="E13" s="19"/>
      <c r="F13" s="78">
        <v>0</v>
      </c>
      <c r="G13" t="s">
        <v>232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237</v>
      </c>
      <c r="D14" s="19"/>
      <c r="E14" s="19"/>
      <c r="F14" s="19"/>
      <c r="G14" s="19"/>
      <c r="H14" s="80">
        <v>0</v>
      </c>
      <c r="I14" s="81">
        <v>27946.802808393</v>
      </c>
      <c r="J14" s="80">
        <v>1</v>
      </c>
      <c r="K14" s="80">
        <v>8.2600000000000007E-2</v>
      </c>
    </row>
    <row r="15" spans="2:60">
      <c r="B15" t="s">
        <v>944</v>
      </c>
      <c r="C15" t="s">
        <v>945</v>
      </c>
      <c r="D15" t="s">
        <v>232</v>
      </c>
      <c r="E15" t="s">
        <v>351</v>
      </c>
      <c r="F15" s="78">
        <v>0</v>
      </c>
      <c r="G15" t="s">
        <v>203</v>
      </c>
      <c r="H15" s="78">
        <v>0</v>
      </c>
      <c r="I15" s="77">
        <v>-68.54161422</v>
      </c>
      <c r="J15" s="78">
        <v>-2.5000000000000001E-3</v>
      </c>
      <c r="K15" s="78">
        <v>-2.0000000000000001E-4</v>
      </c>
    </row>
    <row r="16" spans="2:60">
      <c r="B16" t="s">
        <v>946</v>
      </c>
      <c r="C16" t="s">
        <v>947</v>
      </c>
      <c r="D16" t="s">
        <v>232</v>
      </c>
      <c r="E16" t="s">
        <v>351</v>
      </c>
      <c r="F16" s="78">
        <v>0</v>
      </c>
      <c r="G16" t="s">
        <v>202</v>
      </c>
      <c r="H16" s="78">
        <v>0</v>
      </c>
      <c r="I16" s="77">
        <v>76.597274271000003</v>
      </c>
      <c r="J16" s="78">
        <v>2.7000000000000001E-3</v>
      </c>
      <c r="K16" s="78">
        <v>2.0000000000000001E-4</v>
      </c>
    </row>
    <row r="17" spans="2:11">
      <c r="B17" t="s">
        <v>948</v>
      </c>
      <c r="C17" t="s">
        <v>949</v>
      </c>
      <c r="D17" t="s">
        <v>232</v>
      </c>
      <c r="E17" t="s">
        <v>351</v>
      </c>
      <c r="F17" s="78">
        <v>0</v>
      </c>
      <c r="G17" t="s">
        <v>110</v>
      </c>
      <c r="H17" s="78">
        <v>0</v>
      </c>
      <c r="I17" s="77">
        <v>1555.7273197919999</v>
      </c>
      <c r="J17" s="78">
        <v>5.57E-2</v>
      </c>
      <c r="K17" s="78">
        <v>4.5999999999999999E-3</v>
      </c>
    </row>
    <row r="18" spans="2:11">
      <c r="B18" t="s">
        <v>950</v>
      </c>
      <c r="C18" t="s">
        <v>951</v>
      </c>
      <c r="D18" t="s">
        <v>232</v>
      </c>
      <c r="E18" t="s">
        <v>351</v>
      </c>
      <c r="F18" s="78">
        <v>0</v>
      </c>
      <c r="G18" t="s">
        <v>106</v>
      </c>
      <c r="H18" s="78">
        <v>0</v>
      </c>
      <c r="I18" s="77">
        <v>26383.019828550001</v>
      </c>
      <c r="J18" s="78">
        <v>0.94399999999999995</v>
      </c>
      <c r="K18" s="78">
        <v>7.8E-2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232</v>
      </c>
      <c r="C13" s="77">
        <v>0</v>
      </c>
    </row>
    <row r="14" spans="2:17">
      <c r="B14" s="79" t="s">
        <v>237</v>
      </c>
      <c r="C14" s="81">
        <v>0</v>
      </c>
    </row>
    <row r="15" spans="2:17">
      <c r="B15" t="s">
        <v>232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868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869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868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232</v>
      </c>
      <c r="C14" t="s">
        <v>232</v>
      </c>
      <c r="D14" t="s">
        <v>232</v>
      </c>
      <c r="E14" t="s">
        <v>232</v>
      </c>
      <c r="F14" s="15"/>
      <c r="G14" s="15"/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869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232</v>
      </c>
      <c r="C16" t="s">
        <v>232</v>
      </c>
      <c r="D16" t="s">
        <v>232</v>
      </c>
      <c r="E16" t="s">
        <v>232</v>
      </c>
      <c r="F16" s="15"/>
      <c r="G16" s="15"/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232</v>
      </c>
      <c r="C18" t="s">
        <v>232</v>
      </c>
      <c r="D18" t="s">
        <v>232</v>
      </c>
      <c r="E18" t="s">
        <v>232</v>
      </c>
      <c r="F18" s="15"/>
      <c r="G18" s="15"/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357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232</v>
      </c>
      <c r="C20" t="s">
        <v>232</v>
      </c>
      <c r="D20" t="s">
        <v>232</v>
      </c>
      <c r="E20" t="s">
        <v>232</v>
      </c>
      <c r="F20" s="15"/>
      <c r="G20" s="15"/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239</v>
      </c>
      <c r="D26" s="16"/>
    </row>
    <row r="27" spans="2:23">
      <c r="B27" t="s">
        <v>265</v>
      </c>
      <c r="D27" s="16"/>
    </row>
    <row r="28" spans="2:23">
      <c r="B28" t="s">
        <v>266</v>
      </c>
      <c r="D28" s="16"/>
    </row>
    <row r="29" spans="2:23">
      <c r="B29" t="s">
        <v>267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FF2467A-BE14-437F-A25E-17F16A310236}"/>
</file>

<file path=customXml/itemProps2.xml><?xml version="1.0" encoding="utf-8"?>
<ds:datastoreItem xmlns:ds="http://schemas.openxmlformats.org/officeDocument/2006/customXml" ds:itemID="{96CD3D10-D9F5-4D9B-B752-9324EAF838B4}"/>
</file>

<file path=customXml/itemProps3.xml><?xml version="1.0" encoding="utf-8"?>
<ds:datastoreItem xmlns:ds="http://schemas.openxmlformats.org/officeDocument/2006/customXml" ds:itemID="{60023847-B675-4257-8865-499592488E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2022-10-30T12:36:27Z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