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קונצרני'!$A$11:$U$53</definedName>
    <definedName name="_xlnm._FilterDatabase" localSheetId="5" hidden="1">מניות!$B$12:$O$114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47" i="5" l="1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19" i="5"/>
  <c r="R19" i="5"/>
  <c r="R34" i="5"/>
  <c r="P34" i="5" s="1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J35" i="6"/>
  <c r="L35" i="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<sst xmlns="http://schemas.openxmlformats.org/spreadsheetml/2006/main" count="3549" uniqueCount="854">
  <si>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</si>
  <si>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</si>
  <si>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</si>
  <si>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</si>
  <si>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</si>
  <si>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</si>
  <si>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</si>
  <si>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</si>
  <si>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</si>
  <si>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</si>
  <si>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</si>
  <si>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</si>
  <si>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</si>
  <si>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</si>
  <si>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</si>
  <si>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</si>
  <si>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</si>
  <si>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</si>
  <si>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</si>
  <si>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</si>
  <si>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</si>
  <si>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</si>
  <si>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</si>
  <si>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</si>
  <si>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</si>
  <si>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</si>
  <si>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</si>
  <si>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</si>
  <si>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</si>
  <si>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</si>
  <si>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</si>
  <si>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</si>
  <si>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</si>
  <si>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</si>
  <si>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</si>
  <si>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</si>
  <si>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</si>
  <si>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</si>
  <si>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</si>
  <si>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</si>
  <si>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</si>
  <si>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</si>
  <si>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</si>
  <si>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</si>
  <si>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</si>
  <si>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</si>
  <si>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</si>
  <si>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</si>
  <si>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</si>
  <si>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</si>
  <si>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</si>
  <si>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</si>
  <si>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</si>
  <si>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</si>
  <si>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</si>
  <si>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</si>
  <si>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</si>
  <si>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</si>
  <si>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</si>
  <si>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</si>
  <si>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</si>
  <si>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</si>
  <si>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</si>
  <si>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</si>
  <si>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</si>
  <si>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</si>
  <si>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</si>
  <si>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</si>
  <si>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</si>
  <si>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</si>
  <si>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</si>
  <si>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</si>
  <si>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</si>
  <si>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</si>
  <si>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</si>
  <si>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</si>
  <si>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</si>
  <si>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</si>
  <si>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</si>
  <si>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</si>
  <si>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</si>
  <si>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</si>
  <si>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</si>
  <si>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</si>
  <si>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</si>
  <si>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</si>
  <si>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</si>
  <si>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</si>
  <si>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</si>
  <si>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</si>
  <si>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</si>
  <si>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</si>
  <si>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</si>
  <si>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</si>
  <si>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</si>
  <si>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</si>
  <si>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</si>
  <si>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</si>
  <si>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</si>
  <si>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</si>
  <si>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</si>
  <si>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</si>
  <si>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</si>
  <si>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</si>
  <si>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</si>
  <si>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</si>
  <si>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</si>
  <si>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</si>
  <si>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</si>
  <si>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</si>
  <si>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</si>
  <si>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</si>
  <si>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</si>
  <si>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</si>
  <si>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</si>
  <si>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</si>
  <si>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</si>
  <si>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</si>
  <si>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</si>
  <si>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</si>
  <si>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</si>
  <si>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</si>
  <si>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</si>
  <si>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</si>
  <si>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</si>
  <si>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</si>
  <si>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</si>
  <si>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</si>
  <si>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</si>
  <si>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</si>
  <si>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</si>
  <si>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</si>
  <si>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</si>
  <si>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</si>
  <si>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</si>
  <si>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</si>
  <si>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</si>
  <si>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</si>
  <si>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</si>
  <si>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</si>
  <si>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</si>
  <si>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</si>
  <si>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</si>
  <si>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</si>
  <si>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</si>
  <si>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</si>
  <si>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</si>
  <si>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</si>
  <si>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</si>
  <si>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</si>
  <si>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</si>
  <si>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</si>
  <si>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</si>
  <si>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</si>
  <si>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</si>
  <si>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</si>
  <si>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</si>
  <si>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</si>
  <si>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</si>
  <si>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</si>
  <si>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</si>
  <si>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</si>
  <si>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</si>
  <si>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</si>
  <si>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</si>
  <si>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</si>
  <si>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</si>
  <si>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</si>
  <si>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</si>
  <si>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</si>
  <si>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</si>
  <si>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</si>
  <si>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</si>
  <si>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</si>
  <si>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</si>
  <si>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</si>
  <si>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</si>
  <si>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</si>
  <si>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</si>
  <si>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</si>
  <si>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</si>
  <si>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</si>
  <si>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</si>
  <si>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</si>
  <si>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</si>
  <si>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</si>
  <si>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</si>
  <si>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</si>
  <si>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</si>
  <si>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</si>
  <si>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</si>
  <si>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</si>
  <si>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</si>
  <si>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</si>
  <si>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</si>
  <si>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</si>
  <si>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</si>
  <si>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</si>
  <si>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מור מניות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</si>
  <si>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</si>
  <si>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</si>
  <si>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</si>
  <si>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</si>
  <si>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</si>
  <si>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</si>
  <si>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</si>
  <si>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</si>
  <si>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</si>
  <si>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</si>
  <si>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</si>
  <si>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</si>
  <si>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</si>
  <si>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</si>
  <si>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</si>
  <si>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</si>
  <si>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</si>
  <si>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</si>
  <si>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</si>
  <si>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</si>
  <si>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</si>
  <si>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</si>
  <si>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</si>
  <si>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</si>
  <si>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</si>
  <si>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</si>
  <si>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</si>
  <si>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</si>
  <si>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</si>
  <si>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</si>
  <si>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</si>
  <si>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</si>
  <si>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</si>
  <si>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</si>
  <si>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</si>
  <si>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</si>
  <si>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</si>
  <si>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</si>
  <si>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</si>
  <si>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</si>
  <si>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</si>
  <si>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</si>
  <si>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314- בנק ישראל- מק"מ</t>
  </si>
  <si>
    <t>8240319</t>
  </si>
  <si>
    <t>RF</t>
  </si>
  <si>
    <t>20/03/23</t>
  </si>
  <si>
    <t>מ.ק.מ. 414- בנק ישראל- מק"מ</t>
  </si>
  <si>
    <t>8240418</t>
  </si>
  <si>
    <t>20/04/23</t>
  </si>
  <si>
    <t>מ.ק.מ. 614- בנק ישראל- מק"מ</t>
  </si>
  <si>
    <t>8240616</t>
  </si>
  <si>
    <t>07/06/23</t>
  </si>
  <si>
    <t>סה"כ שחר</t>
  </si>
  <si>
    <t>ממשל שקלי 1024- האוצר - ממשלתית שקלית</t>
  </si>
  <si>
    <t>1175777</t>
  </si>
  <si>
    <t>16/01/22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</si>
  <si>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</si>
  <si>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</si>
  <si>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</si>
  <si>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</si>
  <si>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</si>
  <si>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</si>
  <si>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</si>
  <si>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</si>
  <si>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</si>
  <si>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</si>
  <si>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</si>
  <si>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</si>
  <si>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התח נד403- לאומי</t>
  </si>
  <si>
    <t>6040430</t>
  </si>
  <si>
    <t>520018078</t>
  </si>
  <si>
    <t>בנקים</t>
  </si>
  <si>
    <t>ilAA</t>
  </si>
  <si>
    <t>07/02/23</t>
  </si>
  <si>
    <t>פועלים הנפ הת יט- פועלים הנפקות</t>
  </si>
  <si>
    <t>1940626</t>
  </si>
  <si>
    <t>520032640</t>
  </si>
  <si>
    <t>24/01/23</t>
  </si>
  <si>
    <t>דיסקונט מנ נד ו- דיסקונט מנפיקים</t>
  </si>
  <si>
    <t>7480197</t>
  </si>
  <si>
    <t>520029935</t>
  </si>
  <si>
    <t>ilAA-</t>
  </si>
  <si>
    <t>נכסים ובנ אגח י- נכסים ובנין</t>
  </si>
  <si>
    <t>1193630</t>
  </si>
  <si>
    <t>520025438</t>
  </si>
  <si>
    <t>נדלן מניב בישראל</t>
  </si>
  <si>
    <t>ilA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</si>
  <si>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</si>
  <si>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</si>
  <si>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</si>
  <si>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</si>
  <si>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</si>
  <si>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</si>
  <si>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</si>
  <si>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520038670</t>
  </si>
  <si>
    <t>אשראי חוץ בנקאי</t>
  </si>
  <si>
    <t>20/02/23</t>
  </si>
  <si>
    <t>דיסקונט מנפיקים אג"ח יג</t>
  </si>
  <si>
    <t>7480155</t>
  </si>
  <si>
    <t>07/09/20</t>
  </si>
  <si>
    <t>לאומי   אגח 178- לאומי</t>
  </si>
  <si>
    <t>6040323</t>
  </si>
  <si>
    <t>22/12/21</t>
  </si>
  <si>
    <t>מז טפ הנפ אגח 60- מזרחי טפחות הנפ</t>
  </si>
  <si>
    <t>2310456</t>
  </si>
  <si>
    <t>520032046</t>
  </si>
  <si>
    <t>Aaa.il</t>
  </si>
  <si>
    <t>12/12/21</t>
  </si>
  <si>
    <t>מזרחי  טפ הנפק   40</t>
  </si>
  <si>
    <t>2310167</t>
  </si>
  <si>
    <t>30/12/21</t>
  </si>
  <si>
    <t>אלוני חץ אגח יג- אלוני חץ</t>
  </si>
  <si>
    <t>1189406</t>
  </si>
  <si>
    <t>520038506</t>
  </si>
  <si>
    <t>16/11/22</t>
  </si>
  <si>
    <t>סטרוברי אגח ג- סטרוברי</t>
  </si>
  <si>
    <t>1179019</t>
  </si>
  <si>
    <t>1863501</t>
  </si>
  <si>
    <t>נדלן מניב בחו"ל</t>
  </si>
  <si>
    <t>ilA+</t>
  </si>
  <si>
    <t>23/02/23</t>
  </si>
  <si>
    <t>ספנסר אגח ג- ספנסר אקוויטי</t>
  </si>
  <si>
    <t>1147495</t>
  </si>
  <si>
    <t>1838863</t>
  </si>
  <si>
    <t>10/01/23</t>
  </si>
  <si>
    <t>אנרג'יקס אג ב</t>
  </si>
  <si>
    <t>1168483</t>
  </si>
  <si>
    <t>513901371</t>
  </si>
  <si>
    <t>אנרגיה מתחדשת</t>
  </si>
  <si>
    <t>דה לסר אגח ח- דה לסר</t>
  </si>
  <si>
    <t>1193192</t>
  </si>
  <si>
    <t>1427976</t>
  </si>
  <si>
    <t>31/01/23</t>
  </si>
  <si>
    <t>ספנסר  אג2- ספנסר אקוויטי</t>
  </si>
  <si>
    <t>1139898</t>
  </si>
  <si>
    <t>מכלול אגח א- מכלול מימון</t>
  </si>
  <si>
    <t>1187277</t>
  </si>
  <si>
    <t>515763845</t>
  </si>
  <si>
    <t>02/11/22</t>
  </si>
  <si>
    <t>אמפא יובל אגח א- אמפא יובלים</t>
  </si>
  <si>
    <t>1193515</t>
  </si>
  <si>
    <t>516286432</t>
  </si>
  <si>
    <t>לא מדורג</t>
  </si>
  <si>
    <t>13/02/23</t>
  </si>
  <si>
    <t>חגג אירופה אגח ד- חג'ג' אירופה</t>
  </si>
  <si>
    <t>1190131</t>
  </si>
  <si>
    <t>515682292</t>
  </si>
  <si>
    <t>02/10/22</t>
  </si>
  <si>
    <t>חנן מור  אגח יא- חנן מור</t>
  </si>
  <si>
    <t>513605519</t>
  </si>
  <si>
    <t>14/02/23</t>
  </si>
  <si>
    <t>עמרם אברהם אגח א- עמרם</t>
  </si>
  <si>
    <t>1188044</t>
  </si>
  <si>
    <t>513201582</t>
  </si>
  <si>
    <t>19/09/22</t>
  </si>
  <si>
    <t>סיאון     אגח א- סיאון</t>
  </si>
  <si>
    <t>1194018</t>
  </si>
  <si>
    <t>2409</t>
  </si>
  <si>
    <t>A1.il</t>
  </si>
  <si>
    <t>27/02/23</t>
  </si>
  <si>
    <t>חברה לישראל אג"ח 11</t>
  </si>
  <si>
    <t>5760244</t>
  </si>
  <si>
    <t>520028010</t>
  </si>
  <si>
    <t>השקעה ואחזקות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</si>
  <si>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</si>
  <si>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</si>
  <si>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</si>
  <si>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</si>
  <si>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</si>
  <si>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</si>
  <si>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</si>
  <si>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</si>
  <si>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</si>
  <si>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</si>
  <si>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BAC 4.827 22/07/26- Bank of  America</t>
  </si>
  <si>
    <t>US06051GLA57</t>
  </si>
  <si>
    <t>2180</t>
  </si>
  <si>
    <t>Banks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</si>
  <si>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</si>
  <si>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</si>
  <si>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</si>
  <si>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</si>
  <si>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</si>
  <si>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</si>
  <si>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</si>
  <si>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</si>
  <si>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SMTPLN 2 31/01/25- SUMMIT PROPERTIES</t>
  </si>
  <si>
    <t>XS1757821688</t>
  </si>
  <si>
    <t>5374</t>
  </si>
  <si>
    <t>Other</t>
  </si>
  <si>
    <t>Ba1</t>
  </si>
  <si>
    <t>Moodys</t>
  </si>
  <si>
    <t>19/05/23</t>
  </si>
  <si>
    <t>סה"כ תל אביב 35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</si>
  <si>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</si>
  <si>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</si>
  <si>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</si>
  <si>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</si>
  <si>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</si>
  <si>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</si>
  <si>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</si>
  <si>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</si>
  <si>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</si>
  <si>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</si>
  <si>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</si>
  <si>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</si>
  <si>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</si>
  <si>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</si>
  <si>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</si>
  <si>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</si>
  <si>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</si>
  <si>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</si>
  <si>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</si>
  <si>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</si>
  <si>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</si>
  <si>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</si>
  <si>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</si>
  <si>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</si>
  <si>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</si>
  <si>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</si>
  <si>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</si>
  <si>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</si>
  <si>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</si>
  <si>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</si>
  <si>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</si>
  <si>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</si>
  <si>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</si>
  <si>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</si>
  <si>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</si>
  <si>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</si>
  <si>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</si>
  <si>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</si>
  <si>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</si>
  <si>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</si>
  <si>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</si>
  <si>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</si>
  <si>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</si>
  <si>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</si>
  <si>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</si>
  <si>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</si>
  <si>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</si>
  <si>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</si>
  <si>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</si>
  <si>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</si>
  <si>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</si>
  <si>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</si>
  <si>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</si>
  <si>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</si>
  <si>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</si>
  <si>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</si>
  <si>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</si>
  <si>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</si>
  <si>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</si>
  <si>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</si>
  <si>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</si>
  <si>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</si>
  <si>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</si>
  <si>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משק אנרגיה- משק אנרגיה</t>
  </si>
  <si>
    <t>516167343</t>
  </si>
  <si>
    <t>אנרגיה</t>
  </si>
  <si>
    <t>פז נפט- פז נפט</t>
  </si>
  <si>
    <t>1100007</t>
  </si>
  <si>
    <t>510216054</t>
  </si>
  <si>
    <t>נופר אנרג'י- נופר אנרג'י</t>
  </si>
  <si>
    <t>1170877</t>
  </si>
  <si>
    <t>514599943</t>
  </si>
  <si>
    <t>מימון ישיר- מימון ישיר קב</t>
  </si>
  <si>
    <t>1168186</t>
  </si>
  <si>
    <t>513893123</t>
  </si>
  <si>
    <t>מנורה    1- מנורה מב החזקות</t>
  </si>
  <si>
    <t>566018</t>
  </si>
  <si>
    <t>520007469</t>
  </si>
  <si>
    <t>חג'ג' נדל"ן- חג'ג' נדלן</t>
  </si>
  <si>
    <t>823013</t>
  </si>
  <si>
    <t>520033309</t>
  </si>
  <si>
    <t>ישראמקו יהש- ישראמקו יהש</t>
  </si>
  <si>
    <t>232017</t>
  </si>
  <si>
    <t>550010003</t>
  </si>
  <si>
    <t>חיפושי נפט וגז</t>
  </si>
  <si>
    <t>קמטק- קמטק</t>
  </si>
  <si>
    <t>1095264</t>
  </si>
  <si>
    <t>511235434</t>
  </si>
  <si>
    <t>דיפלומט אחזקות- דיפלומט</t>
  </si>
  <si>
    <t>1173491</t>
  </si>
  <si>
    <t>510400740</t>
  </si>
  <si>
    <t>מסחר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</si>
  <si>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</si>
  <si>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</si>
  <si>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</si>
  <si>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</si>
  <si>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</si>
  <si>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</si>
  <si>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ארגו פרופרטיז- ארגו פרופרטיז</t>
  </si>
  <si>
    <t>1175371</t>
  </si>
  <si>
    <t>70252750</t>
  </si>
  <si>
    <t>ריט 1- 1 ריט</t>
  </si>
  <si>
    <t>1098920</t>
  </si>
  <si>
    <t>513821488</t>
  </si>
  <si>
    <t>אייאיאס תעש- אייאיאס</t>
  </si>
  <si>
    <t>431015</t>
  </si>
  <si>
    <t>520039132</t>
  </si>
  <si>
    <t>נכסים בנין- נכסים ובנין</t>
  </si>
  <si>
    <t>699017</t>
  </si>
  <si>
    <t>אלקטרה צריכה- אלקטרה צריכה</t>
  </si>
  <si>
    <t>5010129</t>
  </si>
  <si>
    <t>520039967</t>
  </si>
  <si>
    <t>רשתות שיווק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</si>
  <si>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</si>
  <si>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</si>
  <si>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</si>
  <si>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</si>
  <si>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</si>
  <si>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</si>
  <si>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</si>
  <si>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</si>
  <si>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</si>
  <si>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</si>
  <si>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</si>
  <si>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</si>
  <si>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</si>
  <si>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</si>
  <si>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</si>
  <si>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</si>
  <si>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</si>
  <si>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</si>
  <si>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</si>
  <si>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</si>
  <si>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</si>
  <si>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510706153</t>
  </si>
  <si>
    <t>שרותים פיננסים</t>
  </si>
  <si>
    <t>סה"כ מניות היתר</t>
  </si>
  <si>
    <t>בליץ- בליץ</t>
  </si>
  <si>
    <t>424010</t>
  </si>
  <si>
    <t>520038779</t>
  </si>
  <si>
    <t>אלקטרוניקה ואופטיקה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</si>
  <si>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</si>
  <si>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</si>
  <si>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</si>
  <si>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</si>
  <si>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</si>
  <si>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</si>
  <si>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מלרן- מלרן פרוייקטים</t>
  </si>
  <si>
    <t>1170950</t>
  </si>
  <si>
    <t>514097591</t>
  </si>
  <si>
    <t>אימאג'סט- 'אימאג'סט אינט</t>
  </si>
  <si>
    <t>1183813</t>
  </si>
  <si>
    <t>512737560</t>
  </si>
  <si>
    <t>חג'ג' אירופה- חג'ג' אירופה</t>
  </si>
  <si>
    <t>1143635</t>
  </si>
  <si>
    <t>לוזון קבוצה- לוזון קבוצה</t>
  </si>
  <si>
    <t>473017</t>
  </si>
  <si>
    <t>520039660</t>
  </si>
  <si>
    <t>איי ספאק 1- איי ספאק</t>
  </si>
  <si>
    <t>1179589</t>
  </si>
  <si>
    <t>516247772</t>
  </si>
  <si>
    <t>יוניקורן טכנולוגיות - יוניקורן טכנו</t>
  </si>
  <si>
    <t>1168657</t>
  </si>
  <si>
    <t>540294428</t>
  </si>
  <si>
    <t>השקעות בהיי טק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</si>
  <si>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</si>
  <si>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</si>
  <si>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</si>
  <si>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</si>
  <si>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</si>
  <si>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</si>
  <si>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</si>
  <si>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</si>
  <si>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</si>
  <si>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</si>
  <si>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ישרוטל- ישרוטל</t>
  </si>
  <si>
    <t>1080985</t>
  </si>
  <si>
    <t>520042482</t>
  </si>
  <si>
    <t>מלונאות ותיירות</t>
  </si>
  <si>
    <t>בכורי שדה- 'בכורי שדה אחז</t>
  </si>
  <si>
    <t>1172618</t>
  </si>
  <si>
    <t>512402538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</si>
  <si>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</si>
  <si>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</si>
  <si>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</si>
  <si>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</si>
  <si>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</si>
  <si>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</si>
  <si>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</si>
  <si>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</si>
  <si>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</si>
  <si>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</si>
  <si>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רני צים- רני צים</t>
  </si>
  <si>
    <t>1143619</t>
  </si>
  <si>
    <t>514353671</t>
  </si>
  <si>
    <t>זוז פאוור- זוז פאוור</t>
  </si>
  <si>
    <t>1174184</t>
  </si>
  <si>
    <t>514881564</t>
  </si>
  <si>
    <t>מאסיבית- מאסיבית</t>
  </si>
  <si>
    <t>1172972</t>
  </si>
  <si>
    <t>514919810</t>
  </si>
  <si>
    <t>רובוטיקה ותלת מימד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</si>
  <si>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</si>
  <si>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</si>
  <si>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</si>
  <si>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</si>
  <si>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</si>
  <si>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</si>
  <si>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אי.טי.ג'י.איי- אי.טי.ג'י.איי</t>
  </si>
  <si>
    <t>1176114</t>
  </si>
  <si>
    <t>513764399</t>
  </si>
  <si>
    <t>שרותים</t>
  </si>
  <si>
    <t>מגדלור- מגדלור</t>
  </si>
  <si>
    <t>1182567</t>
  </si>
  <si>
    <t>515514263</t>
  </si>
  <si>
    <t>גרופ 107- 107 גרופ</t>
  </si>
  <si>
    <t>1180181</t>
  </si>
  <si>
    <t>516199445</t>
  </si>
  <si>
    <t>איידנטי- 'איידנטי הלת</t>
  </si>
  <si>
    <t>1177450</t>
  </si>
  <si>
    <t>515679405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</si>
  <si>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</si>
  <si>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</si>
  <si>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</si>
  <si>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</si>
  <si>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</si>
  <si>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</si>
  <si>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חלל- חלל תקשורת</t>
  </si>
  <si>
    <t>1092345</t>
  </si>
  <si>
    <t>511396046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</si>
  <si>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</si>
  <si>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</si>
  <si>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</si>
  <si>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</si>
  <si>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</si>
  <si>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</si>
  <si>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Steakholder Foods (Meat-Teck 3D) - ADR- Steakholder Foods (MEATECH)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</si>
  <si>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</si>
  <si>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</si>
  <si>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</si>
  <si>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</si>
  <si>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</si>
  <si>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</si>
  <si>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</si>
  <si>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NICE SYSTEMS LTD</t>
  </si>
  <si>
    <t>US6536561086</t>
  </si>
  <si>
    <t>NYSE</t>
  </si>
  <si>
    <t>Software &amp; Services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</si>
  <si>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</si>
  <si>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</si>
  <si>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</si>
  <si>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</si>
  <si>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</si>
  <si>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</si>
  <si>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</si>
  <si>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ORMAT TECHNOLOGIES-ORA</t>
  </si>
  <si>
    <t>US6866881021</t>
  </si>
  <si>
    <t>Utilities</t>
  </si>
  <si>
    <t>BANK OF AMERICA - BAC- Bank of  America</t>
  </si>
  <si>
    <t>US0605051046</t>
  </si>
  <si>
    <t>JPM - JP  MORGAN</t>
  </si>
  <si>
    <t>US46625H1005</t>
  </si>
  <si>
    <t>4809</t>
  </si>
  <si>
    <t>NEOEN FP</t>
  </si>
  <si>
    <t>FR0011675362</t>
  </si>
  <si>
    <t>5175</t>
  </si>
  <si>
    <t>Energy</t>
  </si>
  <si>
    <t>ORSTED A/S</t>
  </si>
  <si>
    <t>DK0060094928</t>
  </si>
  <si>
    <t>5232</t>
  </si>
  <si>
    <t>RWE GR</t>
  </si>
  <si>
    <t>DE0007037129</t>
  </si>
  <si>
    <t>5242</t>
  </si>
  <si>
    <t>RWE GY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</si>
  <si>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</si>
  <si>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</si>
  <si>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</si>
  <si>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</si>
  <si>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</si>
  <si>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</si>
  <si>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</si>
  <si>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PRIME US REIT</t>
  </si>
  <si>
    <t>SGXC75818630</t>
  </si>
  <si>
    <t>5197</t>
  </si>
  <si>
    <t>Real Estate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</si>
  <si>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</si>
  <si>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</si>
  <si>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</si>
  <si>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</si>
  <si>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</si>
  <si>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</si>
  <si>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</si>
  <si>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</si>
  <si>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</si>
  <si>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</si>
  <si>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</si>
  <si>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</si>
  <si>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</si>
  <si>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</si>
  <si>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</si>
  <si>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</si>
  <si>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</si>
  <si>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</si>
  <si>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</si>
  <si>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</si>
  <si>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</si>
  <si>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</si>
  <si>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</si>
  <si>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</si>
  <si>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</si>
  <si>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</si>
  <si>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</si>
  <si>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</si>
  <si>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</si>
  <si>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4A) KTF) ת"א 125- קסם קרנות נאמנו</t>
  </si>
  <si>
    <t>5113345</t>
  </si>
  <si>
    <t>510938608</t>
  </si>
  <si>
    <t>סה"כ כתבי אופציות בישראל</t>
  </si>
  <si>
    <t>אייספאק 1  אפ 1_10/12/2023- איי ספאק</t>
  </si>
  <si>
    <t>1179613</t>
  </si>
  <si>
    <t>יוניקורן טכ אפ2 10/9/23- יוניקורן טכנו</t>
  </si>
  <si>
    <t>1168673</t>
  </si>
  <si>
    <t>אלמדה  אופציה 2 10/10/23</t>
  </si>
  <si>
    <t>1168988</t>
  </si>
  <si>
    <t>השקעות במדעי החיים</t>
  </si>
  <si>
    <t>בית בכפר אופציה 1 30/01/25- בית בכפר</t>
  </si>
  <si>
    <t>1183664</t>
  </si>
  <si>
    <t>צ'קראטק אפ 3 20.03.25- זוז פאוור</t>
  </si>
  <si>
    <t>1185321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</si>
  <si>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</si>
  <si>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</si>
  <si>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</si>
  <si>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</si>
  <si>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</si>
  <si>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</si>
  <si>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</si>
  <si>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</si>
  <si>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</si>
  <si>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</si>
  <si>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</si>
  <si>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</si>
  <si>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</si>
  <si>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</si>
  <si>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</si>
  <si>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</si>
  <si>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</si>
  <si>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</si>
  <si>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</si>
  <si>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</si>
  <si>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MINI-DMU3-15/09/23</t>
  </si>
  <si>
    <t>BBG019LXGX21</t>
  </si>
  <si>
    <t>FUT VAL EUR HSBC - רוו"ה מחוזים</t>
  </si>
  <si>
    <t>333740</t>
  </si>
  <si>
    <t>FUT VAL USD - רוו"ה מחוזים</t>
  </si>
  <si>
    <t>415349</t>
  </si>
  <si>
    <t>MINI NASDAQ100-NQU3- 15/09/23</t>
  </si>
  <si>
    <t>BBG0183YHVX0</t>
  </si>
  <si>
    <t>MSCI EM - MESU3 - 15/09/2023</t>
  </si>
  <si>
    <t>BBG00XH5MJD7</t>
  </si>
  <si>
    <t>S&amp;P500 E-MINI -ESU3-15/09/23</t>
  </si>
  <si>
    <t>BBG011CK2XH5</t>
  </si>
  <si>
    <t>STOXX 600- SXOU3-15/09/23</t>
  </si>
  <si>
    <t>DE000C6XKB28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</si>
  <si>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</si>
  <si>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</si>
  <si>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</si>
  <si>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</si>
  <si>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</si>
  <si>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</si>
  <si>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</si>
  <si>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</si>
  <si>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</si>
  <si>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</si>
  <si>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</si>
  <si>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</si>
  <si>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</si>
  <si>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</si>
  <si>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</si>
  <si>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</si>
  <si>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</si>
  <si>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Aa3.il</t>
  </si>
  <si>
    <t>07/03/22</t>
  </si>
  <si>
    <t>נאוי נעמ פרטי-1/2/24- נאוי</t>
  </si>
  <si>
    <t>96048</t>
  </si>
  <si>
    <t>520036070</t>
  </si>
  <si>
    <t>27/04/22</t>
  </si>
  <si>
    <t>אספן נעמ 1-לא סחיר- אספן גרופ</t>
  </si>
  <si>
    <t>3130374</t>
  </si>
  <si>
    <t>520037540</t>
  </si>
  <si>
    <t>ilA-</t>
  </si>
  <si>
    <t>מנרב-נעמ פרטי 3/9/23- מנרב</t>
  </si>
  <si>
    <t>96050</t>
  </si>
  <si>
    <t>520034505</t>
  </si>
  <si>
    <t>02/06/22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</si>
  <si>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</si>
  <si>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</si>
  <si>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</si>
  <si>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</si>
  <si>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</si>
  <si>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</si>
  <si>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פז זיקוק אג2-רמ- פז בית זיקוק אשדוד</t>
  </si>
  <si>
    <t>1192673</t>
  </si>
  <si>
    <t>513775163</t>
  </si>
  <si>
    <t>25/01/23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</si>
  <si>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</si>
  <si>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</si>
  <si>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</si>
  <si>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</si>
  <si>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</si>
  <si>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</si>
  <si>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</si>
  <si>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</si>
  <si>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</si>
  <si>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</si>
  <si>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</si>
  <si>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</si>
  <si>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</si>
  <si>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</si>
  <si>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</si>
  <si>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</si>
  <si>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</si>
  <si>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Dover Street XI הרבור וסט- Dover Street XI Feeder Fund</t>
  </si>
  <si>
    <t>74253</t>
  </si>
  <si>
    <t>22/06/23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</si>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</sst>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30997.113365473469</v>
      </c>
      <c r="D11" s="76">
        <f>C11/$C$42</f>
        <v>0.12370428790825812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89761.000199999995</v>
      </c>
      <c r="D13" s="78">
        <f t="shared" ref="D13:D22" si="0">C13/$C$42</f>
        <v>0.35822111822974284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11908.944861323551</v>
      </c>
      <c r="D15" s="78">
        <f t="shared" si="0"/>
        <v>4.7526604378898982E-2</v>
      </c>
    </row>
    <row r="16" spans="1:36">
      <c r="A16" s="10" t="s">
        <v>13</v>
      </c>
      <c r="B16" s="70" t="s">
        <v>19</v>
      </c>
      <c r="C16" s="77">
        <v>61784.014313624262</v>
      </c>
      <c r="D16" s="78">
        <f t="shared" si="0"/>
        <v>0.24656965326628483</v>
      </c>
    </row>
    <row r="17" spans="1:4">
      <c r="A17" s="10" t="s">
        <v>13</v>
      </c>
      <c r="B17" s="70" t="s">
        <v>195</v>
      </c>
      <c r="C17" s="77">
        <v>16452.43705</v>
      </c>
      <c r="D17" s="78">
        <f t="shared" si="0"/>
        <v>6.5658920739783064E-2</v>
      </c>
    </row>
    <row r="18" spans="1:4">
      <c r="A18" s="10" t="s">
        <v>13</v>
      </c>
      <c r="B18" s="70" t="s">
        <v>20</v>
      </c>
      <c r="C18" s="77">
        <v>2646.75</v>
      </c>
      <c r="D18" s="78">
        <f t="shared" si="0"/>
        <v>1.0562735960629057E-2</v>
      </c>
    </row>
    <row r="19" spans="1:4">
      <c r="A19" s="10" t="s">
        <v>13</v>
      </c>
      <c r="B19" s="70" t="s">
        <v>21</v>
      </c>
      <c r="C19" s="77">
        <v>317.34027500000002</v>
      </c>
      <c r="D19" s="78">
        <f t="shared" si="0"/>
        <v>1.2664518879752203E-3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1666.8441909929718</v>
      </c>
      <c r="D21" s="78">
        <f t="shared" si="0"/>
        <v>6.6520959958315329E-3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12265.4467</v>
      </c>
      <c r="D25" s="78">
        <f t="shared" si="1"/>
        <v>4.8949343508555399E-2</v>
      </c>
    </row>
    <row r="26" spans="1:4">
      <c r="A26" s="10" t="s">
        <v>13</v>
      </c>
      <c r="B26" s="70" t="s">
        <v>18</v>
      </c>
      <c r="C26" s="77">
        <v>3906.449829096</v>
      </c>
      <c r="D26" s="78">
        <f t="shared" si="1"/>
        <v>1.5589986998464363E-2</v>
      </c>
    </row>
    <row r="27" spans="1:4">
      <c r="A27" s="10" t="s">
        <v>13</v>
      </c>
      <c r="B27" s="70" t="s">
        <v>28</v>
      </c>
      <c r="C27" s="77">
        <v>4154.0812500000002</v>
      </c>
      <c r="D27" s="78">
        <f t="shared" si="1"/>
        <v>1.6578242524888979E-2</v>
      </c>
    </row>
    <row r="28" spans="1:4">
      <c r="A28" s="10" t="s">
        <v>13</v>
      </c>
      <c r="B28" s="70" t="s">
        <v>29</v>
      </c>
      <c r="C28" s="77">
        <v>193.05</v>
      </c>
      <c r="D28" s="78">
        <f t="shared" si="1"/>
        <v>7.7043021713400946E-4</v>
      </c>
    </row>
    <row r="29" spans="1:4">
      <c r="A29" s="10" t="s">
        <v>13</v>
      </c>
      <c r="B29" s="70" t="s">
        <v>30</v>
      </c>
      <c r="C29" s="77">
        <v>33.19260826451</v>
      </c>
      <c r="D29" s="78">
        <f t="shared" si="1"/>
        <v>1.324661403391378E-4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14487.619316872</v>
      </c>
      <c r="D37" s="78">
        <f t="shared" si="1"/>
        <v>5.7817662243214524E-2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250574.28396064675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201</v>
      </c>
      <c r="D48">
        <v>0.53959999999999997</v>
      </c>
    </row>
    <row r="49" spans="3:4">
      <c r="C49" t="s">
        <v>110</v>
      </c>
      <c r="D49">
        <v>4.0185000000000004</v>
      </c>
    </row>
    <row r="50" spans="3:4">
      <c r="C50" t="s">
        <v>202</v>
      </c>
      <c r="D50">
        <v>2.5582000000000001E-2</v>
      </c>
    </row>
    <row r="51" spans="3:4">
      <c r="C51" t="s">
        <v>123</v>
      </c>
      <c r="D51">
        <v>2.7277</v>
      </c>
    </row>
    <row r="52" spans="3:4">
      <c r="C52" t="s">
        <v>203</v>
      </c>
      <c r="D52">
        <v>0.47220000000000001</v>
      </c>
    </row>
    <row r="53" spans="3:4">
      <c r="C53" t="s">
        <v>106</v>
      </c>
      <c r="D53">
        <v>3.7</v>
      </c>
    </row>
    <row r="54" spans="3:4">
      <c r="C54" t="s">
        <v>113</v>
      </c>
      <c r="D54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30997.113365473469</v>
      </c>
      <c r="K11" s="76">
        <f>J11/$J$11</f>
        <v>1</v>
      </c>
      <c r="L11" s="76">
        <f>J11/'סכום נכסי הקרן'!$C$42</f>
        <v>0.12370428790825812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30997.113365473469</v>
      </c>
      <c r="K12" s="80">
        <f t="shared" ref="K12:K38" si="0">J12/$J$11</f>
        <v>1</v>
      </c>
      <c r="L12" s="80">
        <f>J12/'סכום נכסי הקרן'!$C$42</f>
        <v>0.12370428790825812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7159.8802100000285</v>
      </c>
      <c r="K13" s="80">
        <f t="shared" si="0"/>
        <v>0.23098538646424904</v>
      </c>
      <c r="L13" s="80">
        <f>J13/'סכום נכסי הקרן'!$C$42</f>
        <v>2.8573882749773731E-2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8002.64762-842.767409999971</f>
        <v>7159.8802100000285</v>
      </c>
      <c r="K14" s="78">
        <f t="shared" si="0"/>
        <v>0.23098538646424904</v>
      </c>
      <c r="L14" s="78">
        <f>J14/'סכום נכסי הקרן'!$C$42</f>
        <v>2.8573882749773731E-2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23837.233155473441</v>
      </c>
      <c r="K15" s="80">
        <f t="shared" si="0"/>
        <v>0.76901461353575096</v>
      </c>
      <c r="L15" s="80">
        <f>J15/'סכום נכסי הקרן'!$C$42</f>
        <v>9.5130405158484393E-2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3396.8511503099999</v>
      </c>
      <c r="K16" s="78">
        <f t="shared" si="0"/>
        <v>0.10958604790901677</v>
      </c>
      <c r="L16" s="78">
        <f>J16/'סכום נכסי הקרן'!$C$42</f>
        <v>1.3556264021265179E-2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20165.231878999999</v>
      </c>
      <c r="K17" s="78">
        <f t="shared" si="0"/>
        <v>0.65055192853736177</v>
      </c>
      <c r="L17" s="78">
        <f>J17/'סכום נכסי הקרן'!$C$42</f>
        <v>8.0476063067058359E-2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2.7936579720000001</v>
      </c>
      <c r="K18" s="78">
        <f t="shared" si="0"/>
        <v>9.0126391417845751E-5</v>
      </c>
      <c r="L18" s="78">
        <f>J18/'סכום נכסי הקרן'!$C$42</f>
        <v>1.1149021072085555E-5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29.724374270999999</v>
      </c>
      <c r="K19" s="78">
        <f t="shared" si="0"/>
        <v>9.5894007679143674E-4</v>
      </c>
      <c r="L19" s="78">
        <f>J19/'סכום נכסי הקרן'!$C$42</f>
        <v>1.1862499934617503E-4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0.36415772344000003</v>
      </c>
      <c r="K20" s="78">
        <f t="shared" si="0"/>
        <v>1.174811728906414E-5</v>
      </c>
      <c r="L20" s="78">
        <f>J20/'סכום נכסי הקרן'!$C$42</f>
        <v>1.4532924835063754E-6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58.170903500000001</v>
      </c>
      <c r="K21" s="78">
        <f t="shared" si="0"/>
        <v>1.876655507051002E-3</v>
      </c>
      <c r="L21" s="78">
        <f>J21/'סכום נכסי הקרן'!$C$42</f>
        <v>2.3215033314885527E-4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9.3356550390000006</v>
      </c>
      <c r="K22" s="78">
        <f t="shared" si="0"/>
        <v>3.0117820743265209E-4</v>
      </c>
      <c r="L22" s="78">
        <f>J22/'סכום נכסי הקרן'!$C$42</f>
        <v>3.7257035683941878E-5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174.76137765799999</v>
      </c>
      <c r="K23" s="78">
        <f t="shared" si="0"/>
        <v>5.637988789390311E-3</v>
      </c>
      <c r="L23" s="78">
        <f>J23/'סכום נכסי הקרן'!$C$42</f>
        <v>6.974433884262706E-4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0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0.92</v>
      </c>
      <c r="I11" s="7"/>
      <c r="J11" s="7"/>
      <c r="K11" s="76">
        <v>4.7100000000000003E-2</v>
      </c>
      <c r="L11" s="75">
        <v>93389000</v>
      </c>
      <c r="M11" s="7"/>
      <c r="N11" s="75">
        <v>0</v>
      </c>
      <c r="O11" s="75">
        <v>89761.000199999995</v>
      </c>
      <c r="P11" s="7"/>
      <c r="Q11" s="76">
        <v>1</v>
      </c>
      <c r="R11" s="76">
        <v>0.35699999999999998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0.92</v>
      </c>
      <c r="K12" s="80">
        <v>4.7100000000000003E-2</v>
      </c>
      <c r="L12" s="81">
        <v>93389000</v>
      </c>
      <c r="N12" s="81">
        <v>0</v>
      </c>
      <c r="O12" s="81">
        <v>89761.000199999995</v>
      </c>
      <c r="Q12" s="80">
        <v>1</v>
      </c>
      <c r="R12" s="80">
        <v>0.35699999999999998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7">
        <v>0</v>
      </c>
      <c r="I15" t="s">
        <v>229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239</v>
      </c>
      <c r="C16" s="16"/>
      <c r="D16" s="16"/>
      <c r="H16" s="81">
        <v>0.92</v>
      </c>
      <c r="K16" s="80">
        <v>4.7100000000000003E-2</v>
      </c>
      <c r="L16" s="81">
        <v>93389000</v>
      </c>
      <c r="N16" s="81">
        <v>0</v>
      </c>
      <c r="O16" s="81">
        <v>89761.000199999995</v>
      </c>
      <c r="Q16" s="80">
        <v>1</v>
      </c>
      <c r="R16" s="80">
        <v>0.35699999999999998</v>
      </c>
    </row>
    <row r="17" spans="2:18">
      <c r="B17" s="79" t="s">
        <v>240</v>
      </c>
      <c r="C17" s="16"/>
      <c r="D17" s="16"/>
      <c r="H17" s="81">
        <v>0.77</v>
      </c>
      <c r="K17" s="80">
        <v>4.82E-2</v>
      </c>
      <c r="L17" s="81">
        <v>68500000</v>
      </c>
      <c r="N17" s="81">
        <v>0</v>
      </c>
      <c r="O17" s="81">
        <v>66071.649999999994</v>
      </c>
      <c r="Q17" s="80">
        <v>0.73609999999999998</v>
      </c>
      <c r="R17" s="80">
        <v>0.26279999999999998</v>
      </c>
    </row>
    <row r="18" spans="2:18">
      <c r="B18" t="s">
        <v>241</v>
      </c>
      <c r="C18" t="s">
        <v>242</v>
      </c>
      <c r="D18" t="s">
        <v>100</v>
      </c>
      <c r="E18" t="s">
        <v>243</v>
      </c>
      <c r="G18" t="s">
        <v>244</v>
      </c>
      <c r="H18" s="77">
        <v>0.68</v>
      </c>
      <c r="I18" t="s">
        <v>102</v>
      </c>
      <c r="J18" s="78">
        <v>0</v>
      </c>
      <c r="K18" s="78">
        <v>4.8500000000000001E-2</v>
      </c>
      <c r="L18" s="77">
        <v>4500000</v>
      </c>
      <c r="M18" s="77">
        <v>96.81</v>
      </c>
      <c r="N18" s="77">
        <v>0</v>
      </c>
      <c r="O18" s="77">
        <v>4356.45</v>
      </c>
      <c r="P18" s="78">
        <v>1E-4</v>
      </c>
      <c r="Q18" s="78">
        <v>4.8500000000000001E-2</v>
      </c>
      <c r="R18" s="78">
        <v>1.7299999999999999E-2</v>
      </c>
    </row>
    <row r="19" spans="2:18">
      <c r="B19" t="s">
        <v>245</v>
      </c>
      <c r="C19" t="s">
        <v>246</v>
      </c>
      <c r="D19" t="s">
        <v>100</v>
      </c>
      <c r="E19" t="s">
        <v>243</v>
      </c>
      <c r="G19" t="s">
        <v>247</v>
      </c>
      <c r="H19" s="77">
        <v>0.76</v>
      </c>
      <c r="I19" t="s">
        <v>102</v>
      </c>
      <c r="J19" s="78">
        <v>0</v>
      </c>
      <c r="K19" s="78">
        <v>4.82E-2</v>
      </c>
      <c r="L19" s="77">
        <v>60000000</v>
      </c>
      <c r="M19" s="77">
        <v>96.48</v>
      </c>
      <c r="N19" s="77">
        <v>0</v>
      </c>
      <c r="O19" s="77">
        <v>57888</v>
      </c>
      <c r="P19" s="78">
        <v>3.0000000000000001E-3</v>
      </c>
      <c r="Q19" s="78">
        <v>0.64490000000000003</v>
      </c>
      <c r="R19" s="78">
        <v>0.23019999999999999</v>
      </c>
    </row>
    <row r="20" spans="2:18">
      <c r="B20" t="s">
        <v>248</v>
      </c>
      <c r="C20" t="s">
        <v>249</v>
      </c>
      <c r="D20" t="s">
        <v>100</v>
      </c>
      <c r="E20" t="s">
        <v>243</v>
      </c>
      <c r="G20" t="s">
        <v>250</v>
      </c>
      <c r="H20" s="77">
        <v>0.93</v>
      </c>
      <c r="I20" t="s">
        <v>102</v>
      </c>
      <c r="J20" s="78">
        <v>0</v>
      </c>
      <c r="K20" s="78">
        <v>4.8399999999999999E-2</v>
      </c>
      <c r="L20" s="77">
        <v>4000000</v>
      </c>
      <c r="M20" s="77">
        <v>95.68</v>
      </c>
      <c r="N20" s="77">
        <v>0</v>
      </c>
      <c r="O20" s="77">
        <v>3827.2</v>
      </c>
      <c r="P20" s="78">
        <v>2.0000000000000001E-4</v>
      </c>
      <c r="Q20" s="78">
        <v>4.2599999999999999E-2</v>
      </c>
      <c r="R20" s="78">
        <v>1.52E-2</v>
      </c>
    </row>
    <row r="21" spans="2:18">
      <c r="B21" s="79" t="s">
        <v>251</v>
      </c>
      <c r="C21" s="16"/>
      <c r="D21" s="16"/>
      <c r="H21" s="81">
        <v>1.34</v>
      </c>
      <c r="K21" s="80">
        <v>4.3900000000000002E-2</v>
      </c>
      <c r="L21" s="81">
        <v>24889000</v>
      </c>
      <c r="N21" s="81">
        <v>0</v>
      </c>
      <c r="O21" s="81">
        <v>23689.350200000001</v>
      </c>
      <c r="Q21" s="80">
        <v>0.26390000000000002</v>
      </c>
      <c r="R21" s="80">
        <v>9.4200000000000006E-2</v>
      </c>
    </row>
    <row r="22" spans="2:18">
      <c r="B22" t="s">
        <v>252</v>
      </c>
      <c r="C22" t="s">
        <v>253</v>
      </c>
      <c r="D22" t="s">
        <v>100</v>
      </c>
      <c r="E22" t="s">
        <v>243</v>
      </c>
      <c r="G22" t="s">
        <v>254</v>
      </c>
      <c r="H22" s="77">
        <v>1.34</v>
      </c>
      <c r="I22" t="s">
        <v>102</v>
      </c>
      <c r="J22" s="78">
        <v>4.0000000000000001E-3</v>
      </c>
      <c r="K22" s="78">
        <v>4.3900000000000002E-2</v>
      </c>
      <c r="L22" s="77">
        <v>24889000</v>
      </c>
      <c r="M22" s="77">
        <v>95.18</v>
      </c>
      <c r="N22" s="77">
        <v>0</v>
      </c>
      <c r="O22" s="77">
        <v>23689.350200000001</v>
      </c>
      <c r="P22" s="78">
        <v>1.5E-3</v>
      </c>
      <c r="Q22" s="78">
        <v>0.26390000000000002</v>
      </c>
      <c r="R22" s="78">
        <v>9.4200000000000006E-2</v>
      </c>
    </row>
    <row r="23" spans="2:18">
      <c r="B23" s="79" t="s">
        <v>255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229</v>
      </c>
      <c r="C24" t="s">
        <v>229</v>
      </c>
      <c r="D24" s="16"/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256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229</v>
      </c>
      <c r="C26" t="s">
        <v>229</v>
      </c>
      <c r="D26" s="16"/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234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257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229</v>
      </c>
      <c r="C29" t="s">
        <v>229</v>
      </c>
      <c r="D29" s="16"/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259</v>
      </c>
      <c r="C32" s="16"/>
      <c r="D32" s="16"/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opLeftCell="A34" workbookViewId="0">
      <selection activeCell="U11" sqref="A11:U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2.4700000000000002</v>
      </c>
      <c r="L11" s="7"/>
      <c r="M11" s="7"/>
      <c r="N11" s="76">
        <v>6.7400000000000002E-2</v>
      </c>
      <c r="O11" s="75">
        <v>10022721.439999999</v>
      </c>
      <c r="P11" s="33"/>
      <c r="Q11" s="75">
        <v>59.080800000000004</v>
      </c>
      <c r="R11" s="75">
        <v>11908.944861323551</v>
      </c>
      <c r="S11" s="7"/>
      <c r="T11" s="76">
        <f>R11/$R$11</f>
        <v>1</v>
      </c>
      <c r="U11" s="76">
        <f>R11/'סכום נכסי הקרן'!$C$42</f>
        <v>4.7526604378898982E-2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2.29</v>
      </c>
      <c r="N12" s="80">
        <v>6.8000000000000005E-2</v>
      </c>
      <c r="O12" s="81">
        <v>9511721.4399999995</v>
      </c>
      <c r="Q12" s="81">
        <v>59.080800000000004</v>
      </c>
      <c r="R12" s="81">
        <v>10048.528395331252</v>
      </c>
      <c r="T12" s="80">
        <f t="shared" ref="T12:T47" si="0">R12/$R$11</f>
        <v>0.84377990765291577</v>
      </c>
      <c r="U12" s="80">
        <f>R12/'סכום נכסי הקרן'!$C$42</f>
        <v>4.0101993853884049E-2</v>
      </c>
    </row>
    <row r="13" spans="2:66">
      <c r="B13" s="79" t="s">
        <v>263</v>
      </c>
      <c r="C13" s="16"/>
      <c r="D13" s="16"/>
      <c r="E13" s="16"/>
      <c r="F13" s="16"/>
      <c r="K13" s="81">
        <v>2.35</v>
      </c>
      <c r="N13" s="80">
        <v>4.8899999999999999E-2</v>
      </c>
      <c r="O13" s="81">
        <v>838862.22</v>
      </c>
      <c r="Q13" s="81">
        <v>0</v>
      </c>
      <c r="R13" s="81">
        <v>1650.1878677530929</v>
      </c>
      <c r="T13" s="80">
        <f t="shared" si="0"/>
        <v>0.13856709280033497</v>
      </c>
      <c r="U13" s="80">
        <f>R13/'סכום נכסי הקרן'!$C$42</f>
        <v>6.5856233994557025E-3</v>
      </c>
    </row>
    <row r="14" spans="2:66">
      <c r="B14" t="s">
        <v>267</v>
      </c>
      <c r="C14" t="s">
        <v>268</v>
      </c>
      <c r="D14" t="s">
        <v>100</v>
      </c>
      <c r="E14" t="s">
        <v>123</v>
      </c>
      <c r="F14" t="s">
        <v>269</v>
      </c>
      <c r="G14" t="s">
        <v>270</v>
      </c>
      <c r="H14" t="s">
        <v>271</v>
      </c>
      <c r="I14" t="s">
        <v>210</v>
      </c>
      <c r="J14" t="s">
        <v>272</v>
      </c>
      <c r="K14" s="77">
        <v>1.64</v>
      </c>
      <c r="L14" t="s">
        <v>102</v>
      </c>
      <c r="M14" s="78">
        <v>2.4199999999999999E-2</v>
      </c>
      <c r="N14" s="78">
        <v>4.24E-2</v>
      </c>
      <c r="O14" s="77">
        <v>2</v>
      </c>
      <c r="P14" s="77">
        <v>5473005</v>
      </c>
      <c r="Q14" s="77">
        <v>0</v>
      </c>
      <c r="R14" s="77">
        <v>109.4601</v>
      </c>
      <c r="S14" s="78">
        <v>0</v>
      </c>
      <c r="T14" s="78">
        <f t="shared" si="0"/>
        <v>9.1914188263220054E-3</v>
      </c>
      <c r="U14" s="78">
        <f>R14/'סכום נכסי הקרן'!$C$42</f>
        <v>4.3683692623937E-4</v>
      </c>
    </row>
    <row r="15" spans="2:66">
      <c r="B15" t="s">
        <v>273</v>
      </c>
      <c r="C15" t="s">
        <v>274</v>
      </c>
      <c r="D15" t="s">
        <v>100</v>
      </c>
      <c r="E15" t="s">
        <v>123</v>
      </c>
      <c r="F15" t="s">
        <v>275</v>
      </c>
      <c r="G15" t="s">
        <v>270</v>
      </c>
      <c r="H15" t="s">
        <v>271</v>
      </c>
      <c r="I15" t="s">
        <v>210</v>
      </c>
      <c r="J15" t="s">
        <v>276</v>
      </c>
      <c r="K15" s="77">
        <v>0.5</v>
      </c>
      <c r="L15" t="s">
        <v>102</v>
      </c>
      <c r="M15" s="78">
        <v>1.5900000000000001E-2</v>
      </c>
      <c r="N15" s="78">
        <v>5.6800000000000003E-2</v>
      </c>
      <c r="O15" s="77">
        <v>10</v>
      </c>
      <c r="P15" s="77">
        <v>5522400</v>
      </c>
      <c r="Q15" s="77">
        <v>0</v>
      </c>
      <c r="R15" s="77">
        <v>552.24</v>
      </c>
      <c r="S15" s="78">
        <v>0</v>
      </c>
      <c r="T15" s="78">
        <f t="shared" si="0"/>
        <v>4.6371866393764165E-2</v>
      </c>
      <c r="U15" s="78">
        <f>R15/'סכום נכסי הקרן'!$C$42</f>
        <v>2.2038973484075903E-3</v>
      </c>
    </row>
    <row r="16" spans="2:66">
      <c r="B16" t="s">
        <v>277</v>
      </c>
      <c r="C16" t="s">
        <v>278</v>
      </c>
      <c r="D16" t="s">
        <v>100</v>
      </c>
      <c r="E16" t="s">
        <v>123</v>
      </c>
      <c r="F16" t="s">
        <v>279</v>
      </c>
      <c r="G16" t="s">
        <v>270</v>
      </c>
      <c r="H16" t="s">
        <v>280</v>
      </c>
      <c r="I16" t="s">
        <v>210</v>
      </c>
      <c r="J16" t="s">
        <v>272</v>
      </c>
      <c r="K16" s="77">
        <v>2.29</v>
      </c>
      <c r="L16" t="s">
        <v>102</v>
      </c>
      <c r="M16" s="78">
        <v>1.46E-2</v>
      </c>
      <c r="N16" s="78">
        <v>3.3700000000000001E-2</v>
      </c>
      <c r="O16" s="77">
        <v>3</v>
      </c>
      <c r="P16" s="77">
        <v>5353345</v>
      </c>
      <c r="Q16" s="77">
        <v>0</v>
      </c>
      <c r="R16" s="77">
        <v>160.60034999999999</v>
      </c>
      <c r="S16" s="78">
        <v>0</v>
      </c>
      <c r="T16" s="78">
        <f t="shared" si="0"/>
        <v>1.3485690955004639E-2</v>
      </c>
      <c r="U16" s="78">
        <f>R16/'סכום נכסי הקרן'!$C$42</f>
        <v>6.4092909879460188E-4</v>
      </c>
    </row>
    <row r="17" spans="2:21">
      <c r="B17" t="s">
        <v>281</v>
      </c>
      <c r="C17" t="s">
        <v>282</v>
      </c>
      <c r="D17" t="s">
        <v>100</v>
      </c>
      <c r="E17" t="s">
        <v>123</v>
      </c>
      <c r="F17" t="s">
        <v>283</v>
      </c>
      <c r="G17" t="s">
        <v>284</v>
      </c>
      <c r="H17" t="s">
        <v>285</v>
      </c>
      <c r="I17" t="s">
        <v>210</v>
      </c>
      <c r="J17" t="s">
        <v>286</v>
      </c>
      <c r="K17" s="77">
        <v>5</v>
      </c>
      <c r="L17" t="s">
        <v>102</v>
      </c>
      <c r="M17" s="78">
        <v>3.6200000000000003E-2</v>
      </c>
      <c r="N17" s="78">
        <v>4.1300000000000003E-2</v>
      </c>
      <c r="O17" s="77">
        <v>304365</v>
      </c>
      <c r="P17" s="77">
        <v>99.51</v>
      </c>
      <c r="Q17" s="77">
        <v>0</v>
      </c>
      <c r="R17" s="77">
        <v>302.87361149999998</v>
      </c>
      <c r="S17" s="78">
        <v>2.0000000000000001E-4</v>
      </c>
      <c r="T17" s="78">
        <f t="shared" si="0"/>
        <v>2.5432447208957758E-2</v>
      </c>
      <c r="U17" s="78">
        <f>R17/'סכום נכסי הקרן'!$C$42</f>
        <v>1.208717856887369E-3</v>
      </c>
    </row>
    <row r="18" spans="2:21">
      <c r="B18" t="s">
        <v>287</v>
      </c>
      <c r="C18" t="s">
        <v>288</v>
      </c>
      <c r="D18" t="s">
        <v>100</v>
      </c>
      <c r="E18" t="s">
        <v>123</v>
      </c>
      <c r="F18" t="s">
        <v>289</v>
      </c>
      <c r="G18" t="s">
        <v>290</v>
      </c>
      <c r="H18" t="s">
        <v>291</v>
      </c>
      <c r="I18" t="s">
        <v>150</v>
      </c>
      <c r="J18" t="s">
        <v>286</v>
      </c>
      <c r="K18" s="77">
        <v>3.87</v>
      </c>
      <c r="L18" t="s">
        <v>102</v>
      </c>
      <c r="M18" s="78">
        <v>3.85E-2</v>
      </c>
      <c r="N18" s="78">
        <v>4.6300000000000001E-2</v>
      </c>
      <c r="O18" s="77">
        <v>236000</v>
      </c>
      <c r="P18" s="77">
        <v>100.42</v>
      </c>
      <c r="Q18" s="77">
        <v>0</v>
      </c>
      <c r="R18" s="77">
        <v>236.99119999999999</v>
      </c>
      <c r="S18" s="78">
        <v>3.0000000000000001E-3</v>
      </c>
      <c r="T18" s="78">
        <f t="shared" si="0"/>
        <v>1.9900268475477767E-2</v>
      </c>
      <c r="U18" s="78">
        <f>R18/'סכום נכסי הקרן'!$C$42</f>
        <v>9.4579218686790699E-4</v>
      </c>
    </row>
    <row r="19" spans="2:21" s="89" customFormat="1">
      <c r="B19" s="86" t="s">
        <v>292</v>
      </c>
      <c r="C19" s="86">
        <v>42203720</v>
      </c>
      <c r="D19" s="86" t="s">
        <v>100</v>
      </c>
      <c r="E19" s="86" t="s">
        <v>123</v>
      </c>
      <c r="F19" s="86" t="s">
        <v>293</v>
      </c>
      <c r="G19" s="86" t="s">
        <v>294</v>
      </c>
      <c r="H19" s="86" t="s">
        <v>291</v>
      </c>
      <c r="I19" s="86" t="s">
        <v>150</v>
      </c>
      <c r="J19" s="86" t="s">
        <v>295</v>
      </c>
      <c r="K19" s="87">
        <v>2.17</v>
      </c>
      <c r="L19" s="86" t="s">
        <v>102</v>
      </c>
      <c r="M19" s="88">
        <v>1.2500000000000001E-2</v>
      </c>
      <c r="N19" s="88">
        <v>5.4600000000000003E-2</v>
      </c>
      <c r="O19" s="87">
        <v>302222.21999999997</v>
      </c>
      <c r="P19" s="87">
        <f>R19*1000/O19*100</f>
        <v>95.301598358020428</v>
      </c>
      <c r="Q19" s="87">
        <v>0</v>
      </c>
      <c r="R19" s="87">
        <f>289.105775652-1.08316939890712</f>
        <v>288.02260625309287</v>
      </c>
      <c r="S19" s="88">
        <v>2.0999999999999999E-3</v>
      </c>
      <c r="T19" s="88">
        <f t="shared" si="0"/>
        <v>2.4185400940808646E-2</v>
      </c>
      <c r="U19" s="88">
        <f>R19/'סכום נכסי הקרן'!$C$42</f>
        <v>1.1494499822588637E-3</v>
      </c>
    </row>
    <row r="20" spans="2:21">
      <c r="B20" s="79" t="s">
        <v>239</v>
      </c>
      <c r="C20" s="16"/>
      <c r="D20" s="16"/>
      <c r="E20" s="16"/>
      <c r="F20" s="16"/>
      <c r="K20" s="81">
        <v>2.2599999999999998</v>
      </c>
      <c r="N20" s="80">
        <v>7.2400000000000006E-2</v>
      </c>
      <c r="O20" s="81">
        <v>8114175.6799999997</v>
      </c>
      <c r="Q20" s="81">
        <v>59.080800000000004</v>
      </c>
      <c r="R20" s="81">
        <v>7837.6696582761588</v>
      </c>
      <c r="T20" s="80">
        <f t="shared" si="0"/>
        <v>0.65813300418666032</v>
      </c>
      <c r="U20" s="80">
        <f>R20/'סכום נכסי הקרן'!$C$42</f>
        <v>3.1278826918675673E-2</v>
      </c>
    </row>
    <row r="21" spans="2:21">
      <c r="B21" t="s">
        <v>296</v>
      </c>
      <c r="C21" t="s">
        <v>297</v>
      </c>
      <c r="D21" t="s">
        <v>100</v>
      </c>
      <c r="E21" t="s">
        <v>123</v>
      </c>
      <c r="F21" t="s">
        <v>279</v>
      </c>
      <c r="G21" t="s">
        <v>270</v>
      </c>
      <c r="H21" t="s">
        <v>209</v>
      </c>
      <c r="I21" t="s">
        <v>210</v>
      </c>
      <c r="J21" t="s">
        <v>298</v>
      </c>
      <c r="K21" s="77">
        <v>0.92</v>
      </c>
      <c r="L21" t="s">
        <v>102</v>
      </c>
      <c r="M21" s="78">
        <v>1.8700000000000001E-2</v>
      </c>
      <c r="N21" s="78">
        <v>5.0799999999999998E-2</v>
      </c>
      <c r="O21" s="77">
        <v>185709.06</v>
      </c>
      <c r="P21" s="77">
        <v>98.21</v>
      </c>
      <c r="Q21" s="77">
        <v>0</v>
      </c>
      <c r="R21" s="77">
        <v>182.384867826</v>
      </c>
      <c r="S21" s="78">
        <v>2.9999999999999997E-4</v>
      </c>
      <c r="T21" s="78">
        <f t="shared" si="0"/>
        <v>1.5314947709458947E-2</v>
      </c>
      <c r="U21" s="78">
        <f>R21/'סכום נכסי הקרן'!$C$42</f>
        <v>7.2786746087098047E-4</v>
      </c>
    </row>
    <row r="22" spans="2:21">
      <c r="B22" t="s">
        <v>299</v>
      </c>
      <c r="C22" t="s">
        <v>300</v>
      </c>
      <c r="D22" t="s">
        <v>100</v>
      </c>
      <c r="E22" t="s">
        <v>123</v>
      </c>
      <c r="F22" t="s">
        <v>269</v>
      </c>
      <c r="G22" t="s">
        <v>270</v>
      </c>
      <c r="H22" t="s">
        <v>209</v>
      </c>
      <c r="I22" t="s">
        <v>210</v>
      </c>
      <c r="J22" t="s">
        <v>301</v>
      </c>
      <c r="K22" s="77">
        <v>0.75</v>
      </c>
      <c r="L22" t="s">
        <v>102</v>
      </c>
      <c r="M22" s="78">
        <v>3.0099999999999998E-2</v>
      </c>
      <c r="N22" s="78">
        <v>4.9500000000000002E-2</v>
      </c>
      <c r="O22" s="77">
        <v>800000</v>
      </c>
      <c r="P22" s="77">
        <v>99.36</v>
      </c>
      <c r="Q22" s="77">
        <v>0</v>
      </c>
      <c r="R22" s="77">
        <v>794.88</v>
      </c>
      <c r="S22" s="78">
        <v>6.9999999999999999E-4</v>
      </c>
      <c r="T22" s="78">
        <f t="shared" si="0"/>
        <v>6.6746467403801357E-2</v>
      </c>
      <c r="U22" s="78">
        <f>R22/'סכום נכסי הקרן'!$C$42</f>
        <v>3.1722329499895437E-3</v>
      </c>
    </row>
    <row r="23" spans="2:21">
      <c r="B23" t="s">
        <v>302</v>
      </c>
      <c r="C23" t="s">
        <v>303</v>
      </c>
      <c r="D23" t="s">
        <v>100</v>
      </c>
      <c r="E23" t="s">
        <v>123</v>
      </c>
      <c r="F23" t="s">
        <v>304</v>
      </c>
      <c r="G23" t="s">
        <v>270</v>
      </c>
      <c r="H23" t="s">
        <v>305</v>
      </c>
      <c r="I23" t="s">
        <v>150</v>
      </c>
      <c r="J23" t="s">
        <v>306</v>
      </c>
      <c r="K23" s="77">
        <v>1.18</v>
      </c>
      <c r="L23" t="s">
        <v>102</v>
      </c>
      <c r="M23" s="78">
        <v>1.09E-2</v>
      </c>
      <c r="N23" s="78">
        <v>5.1200000000000002E-2</v>
      </c>
      <c r="O23" s="77">
        <v>800000</v>
      </c>
      <c r="P23" s="77">
        <v>96.36</v>
      </c>
      <c r="Q23" s="77">
        <v>0</v>
      </c>
      <c r="R23" s="77">
        <v>770.88</v>
      </c>
      <c r="S23" s="78">
        <v>1E-3</v>
      </c>
      <c r="T23" s="78">
        <f t="shared" si="0"/>
        <v>6.4731175513589964E-2</v>
      </c>
      <c r="U23" s="78">
        <f>R23/'סכום נכסי הקרן'!$C$42</f>
        <v>3.0764529696154629E-3</v>
      </c>
    </row>
    <row r="24" spans="2:21">
      <c r="B24" t="s">
        <v>307</v>
      </c>
      <c r="C24" t="s">
        <v>308</v>
      </c>
      <c r="D24" t="s">
        <v>100</v>
      </c>
      <c r="E24" t="s">
        <v>123</v>
      </c>
      <c r="F24" t="s">
        <v>304</v>
      </c>
      <c r="G24" t="s">
        <v>270</v>
      </c>
      <c r="H24" t="s">
        <v>209</v>
      </c>
      <c r="I24" t="s">
        <v>210</v>
      </c>
      <c r="J24" t="s">
        <v>309</v>
      </c>
      <c r="K24" s="77">
        <v>1.91</v>
      </c>
      <c r="L24" t="s">
        <v>102</v>
      </c>
      <c r="M24" s="78">
        <v>2.98E-2</v>
      </c>
      <c r="N24" s="78">
        <v>4.7300000000000002E-2</v>
      </c>
      <c r="O24" s="77">
        <v>703013</v>
      </c>
      <c r="P24" s="77">
        <v>97</v>
      </c>
      <c r="Q24" s="77">
        <v>0</v>
      </c>
      <c r="R24" s="77">
        <v>681.92260999999996</v>
      </c>
      <c r="S24" s="78">
        <v>2.9999999999999997E-4</v>
      </c>
      <c r="T24" s="78">
        <f t="shared" si="0"/>
        <v>5.7261379403532785E-2</v>
      </c>
      <c r="U24" s="78">
        <f>R24/'סכום נכסי הקרן'!$C$42</f>
        <v>2.7214389251017375E-3</v>
      </c>
    </row>
    <row r="25" spans="2:21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284</v>
      </c>
      <c r="H25" t="s">
        <v>280</v>
      </c>
      <c r="I25" t="s">
        <v>210</v>
      </c>
      <c r="J25" t="s">
        <v>313</v>
      </c>
      <c r="K25" s="77">
        <v>7.17</v>
      </c>
      <c r="L25" t="s">
        <v>102</v>
      </c>
      <c r="M25" s="78">
        <v>4.9399999999999999E-2</v>
      </c>
      <c r="N25" s="78">
        <v>6.4799999999999996E-2</v>
      </c>
      <c r="O25" s="77">
        <v>360000</v>
      </c>
      <c r="P25" s="77">
        <v>91.4</v>
      </c>
      <c r="Q25" s="77">
        <v>0</v>
      </c>
      <c r="R25" s="77">
        <v>329.04</v>
      </c>
      <c r="S25" s="78">
        <v>5.0000000000000001E-4</v>
      </c>
      <c r="T25" s="78">
        <f t="shared" si="0"/>
        <v>2.7629651814798206E-2</v>
      </c>
      <c r="U25" s="78">
        <f>R25/'סכום נכסי הקרן'!$C$42</f>
        <v>1.3131435309286428E-3</v>
      </c>
    </row>
    <row r="26" spans="2:21">
      <c r="B26" t="s">
        <v>314</v>
      </c>
      <c r="C26" t="s">
        <v>315</v>
      </c>
      <c r="D26" t="s">
        <v>100</v>
      </c>
      <c r="E26" t="s">
        <v>123</v>
      </c>
      <c r="F26" t="s">
        <v>316</v>
      </c>
      <c r="G26" t="s">
        <v>317</v>
      </c>
      <c r="H26" t="s">
        <v>318</v>
      </c>
      <c r="I26" t="s">
        <v>210</v>
      </c>
      <c r="J26" t="s">
        <v>319</v>
      </c>
      <c r="K26" s="77">
        <v>2.46</v>
      </c>
      <c r="L26" t="s">
        <v>102</v>
      </c>
      <c r="M26" s="78">
        <v>5.7000000000000002E-2</v>
      </c>
      <c r="N26" s="78">
        <v>7.17E-2</v>
      </c>
      <c r="O26" s="77">
        <v>619141</v>
      </c>
      <c r="P26" s="77">
        <v>99.1</v>
      </c>
      <c r="Q26" s="77">
        <v>0</v>
      </c>
      <c r="R26" s="77">
        <v>613.56873099999996</v>
      </c>
      <c r="S26" s="78">
        <v>2.5999999999999999E-3</v>
      </c>
      <c r="T26" s="78">
        <f t="shared" si="0"/>
        <v>5.1521670319649833E-2</v>
      </c>
      <c r="U26" s="78">
        <f>R26/'סכום נכסי הקרן'!$C$42</f>
        <v>2.4486500422220593E-3</v>
      </c>
    </row>
    <row r="27" spans="2:21">
      <c r="B27" t="s">
        <v>320</v>
      </c>
      <c r="C27" t="s">
        <v>321</v>
      </c>
      <c r="D27" t="s">
        <v>100</v>
      </c>
      <c r="E27" t="s">
        <v>123</v>
      </c>
      <c r="F27" t="s">
        <v>322</v>
      </c>
      <c r="G27" t="s">
        <v>317</v>
      </c>
      <c r="H27" t="s">
        <v>318</v>
      </c>
      <c r="I27" t="s">
        <v>210</v>
      </c>
      <c r="J27" t="s">
        <v>323</v>
      </c>
      <c r="K27" s="77">
        <v>1.4</v>
      </c>
      <c r="L27" t="s">
        <v>102</v>
      </c>
      <c r="M27" s="78">
        <v>3.9E-2</v>
      </c>
      <c r="N27" s="78">
        <v>6.6000000000000003E-2</v>
      </c>
      <c r="O27" s="77">
        <v>97916.67</v>
      </c>
      <c r="P27" s="77">
        <v>96.89</v>
      </c>
      <c r="Q27" s="77">
        <v>0</v>
      </c>
      <c r="R27" s="77">
        <v>94.871461562999997</v>
      </c>
      <c r="S27" s="78">
        <v>2.0000000000000001E-4</v>
      </c>
      <c r="T27" s="78">
        <f t="shared" si="0"/>
        <v>7.9664036291839935E-3</v>
      </c>
      <c r="U27" s="78">
        <f>R27/'סכום נכסי הקרן'!$C$42</f>
        <v>3.7861611360685268E-4</v>
      </c>
    </row>
    <row r="28" spans="2:21">
      <c r="B28" t="s">
        <v>324</v>
      </c>
      <c r="C28" t="s">
        <v>325</v>
      </c>
      <c r="D28" t="s">
        <v>100</v>
      </c>
      <c r="E28" t="s">
        <v>123</v>
      </c>
      <c r="F28" t="s">
        <v>326</v>
      </c>
      <c r="G28" t="s">
        <v>327</v>
      </c>
      <c r="H28" t="s">
        <v>285</v>
      </c>
      <c r="I28" t="s">
        <v>210</v>
      </c>
      <c r="J28" t="s">
        <v>298</v>
      </c>
      <c r="K28" s="77">
        <v>4.0599999999999996</v>
      </c>
      <c r="L28" t="s">
        <v>102</v>
      </c>
      <c r="M28" s="78">
        <v>2.5000000000000001E-3</v>
      </c>
      <c r="N28" s="78">
        <v>5.4800000000000001E-2</v>
      </c>
      <c r="O28" s="77">
        <v>695000</v>
      </c>
      <c r="P28" s="77">
        <v>81.400000000000006</v>
      </c>
      <c r="Q28" s="77">
        <v>0</v>
      </c>
      <c r="R28" s="77">
        <v>565.73</v>
      </c>
      <c r="S28" s="78">
        <v>1.1999999999999999E-3</v>
      </c>
      <c r="T28" s="78">
        <f t="shared" si="0"/>
        <v>4.7504628377053819E-2</v>
      </c>
      <c r="U28" s="78">
        <f>R28/'סכום נכסי הקרן'!$C$42</f>
        <v>2.257733679042855E-3</v>
      </c>
    </row>
    <row r="29" spans="2:21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317</v>
      </c>
      <c r="H29" t="s">
        <v>285</v>
      </c>
      <c r="I29" t="s">
        <v>210</v>
      </c>
      <c r="J29" t="s">
        <v>331</v>
      </c>
      <c r="K29" s="77">
        <v>3.04</v>
      </c>
      <c r="L29" t="s">
        <v>102</v>
      </c>
      <c r="M29" s="78">
        <v>6.8000000000000005E-2</v>
      </c>
      <c r="N29" s="78">
        <v>7.0900000000000005E-2</v>
      </c>
      <c r="O29" s="77">
        <v>471000</v>
      </c>
      <c r="P29" s="77">
        <v>99.49</v>
      </c>
      <c r="Q29" s="77">
        <v>0</v>
      </c>
      <c r="R29" s="77">
        <v>468.59789999999998</v>
      </c>
      <c r="S29" s="78">
        <v>1.5E-3</v>
      </c>
      <c r="T29" s="78">
        <f t="shared" si="0"/>
        <v>3.9348397818337065E-2</v>
      </c>
      <c r="U29" s="78">
        <f>R29/'סכום נכסי הקרן'!$C$42</f>
        <v>1.8700957360556375E-3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322</v>
      </c>
      <c r="G30" t="s">
        <v>317</v>
      </c>
      <c r="H30" t="s">
        <v>285</v>
      </c>
      <c r="I30" t="s">
        <v>210</v>
      </c>
      <c r="J30" t="s">
        <v>250</v>
      </c>
      <c r="K30" s="77">
        <v>2.4700000000000002</v>
      </c>
      <c r="L30" t="s">
        <v>102</v>
      </c>
      <c r="M30" s="78">
        <v>5.1499999999999997E-2</v>
      </c>
      <c r="N30" s="78">
        <v>7.8899999999999998E-2</v>
      </c>
      <c r="O30" s="77">
        <v>299944.95</v>
      </c>
      <c r="P30" s="77">
        <v>95.1</v>
      </c>
      <c r="Q30" s="77">
        <v>0</v>
      </c>
      <c r="R30" s="77">
        <v>285.24764744999999</v>
      </c>
      <c r="S30" s="78">
        <v>8.0000000000000004E-4</v>
      </c>
      <c r="T30" s="78">
        <f t="shared" si="0"/>
        <v>2.3952386275327652E-2</v>
      </c>
      <c r="U30" s="78">
        <f>R30/'סכום נכסי הקרן'!$C$42</f>
        <v>1.138375586438067E-3</v>
      </c>
    </row>
    <row r="31" spans="2:21">
      <c r="B31" t="s">
        <v>334</v>
      </c>
      <c r="C31" t="s">
        <v>335</v>
      </c>
      <c r="D31" t="s">
        <v>100</v>
      </c>
      <c r="E31" t="s">
        <v>123</v>
      </c>
      <c r="F31" t="s">
        <v>336</v>
      </c>
      <c r="G31" t="s">
        <v>294</v>
      </c>
      <c r="H31" t="s">
        <v>291</v>
      </c>
      <c r="I31" t="s">
        <v>150</v>
      </c>
      <c r="J31" t="s">
        <v>337</v>
      </c>
      <c r="K31" s="77">
        <v>1.62</v>
      </c>
      <c r="L31" t="s">
        <v>102</v>
      </c>
      <c r="M31" s="78">
        <v>9.4500000000000001E-2</v>
      </c>
      <c r="N31" s="78">
        <v>7.5899999999999995E-2</v>
      </c>
      <c r="O31" s="77">
        <v>622800</v>
      </c>
      <c r="P31" s="77">
        <v>103.3</v>
      </c>
      <c r="Q31" s="77">
        <v>0</v>
      </c>
      <c r="R31" s="77">
        <v>643.35239999999999</v>
      </c>
      <c r="S31" s="78">
        <v>4.4999999999999997E-3</v>
      </c>
      <c r="T31" s="78">
        <f t="shared" si="0"/>
        <v>5.4022619761168185E-2</v>
      </c>
      <c r="U31" s="78">
        <f>R31/'סכום נכסי הקרן'!$C$42</f>
        <v>2.5675116769007305E-3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284</v>
      </c>
      <c r="H32" t="s">
        <v>229</v>
      </c>
      <c r="I32" t="s">
        <v>341</v>
      </c>
      <c r="J32" t="s">
        <v>342</v>
      </c>
      <c r="K32" s="77">
        <v>2.08</v>
      </c>
      <c r="L32" t="s">
        <v>102</v>
      </c>
      <c r="M32" s="78">
        <v>6.5000000000000002E-2</v>
      </c>
      <c r="N32" s="78">
        <v>0.11310000000000001</v>
      </c>
      <c r="O32" s="77">
        <v>484000</v>
      </c>
      <c r="P32" s="77">
        <v>91.62</v>
      </c>
      <c r="Q32" s="77">
        <v>0</v>
      </c>
      <c r="R32" s="77">
        <v>443.44080000000002</v>
      </c>
      <c r="S32" s="78">
        <v>8.2000000000000007E-3</v>
      </c>
      <c r="T32" s="78">
        <f t="shared" si="0"/>
        <v>3.7235943667868858E-2</v>
      </c>
      <c r="U32" s="78">
        <f>R32/'סכום נכסי הקרן'!$C$42</f>
        <v>1.7696979633777719E-3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345</v>
      </c>
      <c r="G33" t="s">
        <v>290</v>
      </c>
      <c r="H33" t="s">
        <v>229</v>
      </c>
      <c r="I33" t="s">
        <v>341</v>
      </c>
      <c r="J33" t="s">
        <v>346</v>
      </c>
      <c r="K33" s="77">
        <v>2.5499999999999998</v>
      </c>
      <c r="L33" t="s">
        <v>102</v>
      </c>
      <c r="M33" s="78">
        <v>8.2400000000000001E-2</v>
      </c>
      <c r="N33" s="78">
        <v>0.10580000000000001</v>
      </c>
      <c r="O33" s="77">
        <v>1434000</v>
      </c>
      <c r="P33" s="77">
        <v>95</v>
      </c>
      <c r="Q33" s="77">
        <v>59.080800000000004</v>
      </c>
      <c r="R33" s="77">
        <v>1421.3807999999999</v>
      </c>
      <c r="S33" s="78">
        <v>3.49E-2</v>
      </c>
      <c r="T33" s="78">
        <f t="shared" si="0"/>
        <v>0.11935404996425761</v>
      </c>
      <c r="U33" s="78">
        <f>R33/'סכום נכסי הקרן'!$C$42</f>
        <v>5.6724927136706134E-3</v>
      </c>
    </row>
    <row r="34" spans="2:21" s="89" customFormat="1">
      <c r="B34" s="86" t="s">
        <v>347</v>
      </c>
      <c r="C34" s="86">
        <v>11680790</v>
      </c>
      <c r="D34" s="86" t="s">
        <v>100</v>
      </c>
      <c r="E34" s="86" t="s">
        <v>123</v>
      </c>
      <c r="F34" s="86" t="s">
        <v>348</v>
      </c>
      <c r="G34" s="86" t="s">
        <v>290</v>
      </c>
      <c r="H34" s="86" t="s">
        <v>229</v>
      </c>
      <c r="I34" s="86" t="s">
        <v>341</v>
      </c>
      <c r="J34" s="86" t="s">
        <v>349</v>
      </c>
      <c r="K34" s="87">
        <v>0.25</v>
      </c>
      <c r="L34" s="86" t="s">
        <v>102</v>
      </c>
      <c r="M34" s="88">
        <v>5.6500000000000002E-2</v>
      </c>
      <c r="N34" s="88">
        <v>6.93E-2</v>
      </c>
      <c r="O34" s="87">
        <v>246000</v>
      </c>
      <c r="P34" s="87">
        <f>R34*1000/O34*100</f>
        <v>102.17123595006443</v>
      </c>
      <c r="Q34" s="87">
        <v>0</v>
      </c>
      <c r="R34" s="87">
        <f>252.15-0.80875956284153</f>
        <v>251.34124043715849</v>
      </c>
      <c r="S34" s="88">
        <v>3.2000000000000002E-3</v>
      </c>
      <c r="T34" s="88">
        <f t="shared" si="0"/>
        <v>2.110524848036156E-2</v>
      </c>
      <c r="U34" s="88">
        <f>R34/'סכום נכסי הקרן'!$C$42</f>
        <v>1.0030607948445028E-3</v>
      </c>
    </row>
    <row r="35" spans="2:21">
      <c r="B35" t="s">
        <v>350</v>
      </c>
      <c r="C35" t="s">
        <v>351</v>
      </c>
      <c r="D35" t="s">
        <v>100</v>
      </c>
      <c r="E35" t="s">
        <v>123</v>
      </c>
      <c r="F35" t="s">
        <v>352</v>
      </c>
      <c r="G35" t="s">
        <v>290</v>
      </c>
      <c r="H35" t="s">
        <v>229</v>
      </c>
      <c r="I35" t="s">
        <v>341</v>
      </c>
      <c r="J35" t="s">
        <v>353</v>
      </c>
      <c r="K35" s="77">
        <v>2.2599999999999998</v>
      </c>
      <c r="L35" t="s">
        <v>102</v>
      </c>
      <c r="M35" s="78">
        <v>0.06</v>
      </c>
      <c r="N35" s="78">
        <v>7.5499999999999998E-2</v>
      </c>
      <c r="O35" s="77">
        <v>298800</v>
      </c>
      <c r="P35" s="77">
        <v>97.4</v>
      </c>
      <c r="Q35" s="77">
        <v>0</v>
      </c>
      <c r="R35" s="77">
        <v>291.03120000000001</v>
      </c>
      <c r="S35" s="78">
        <v>1.2999999999999999E-3</v>
      </c>
      <c r="T35" s="78">
        <f t="shared" si="0"/>
        <v>2.4438034048270423E-2</v>
      </c>
      <c r="U35" s="78">
        <f>R35/'סכום נכסי הקרן'!$C$42</f>
        <v>1.1614567760102115E-3</v>
      </c>
    </row>
    <row r="36" spans="2:21">
      <c r="B36" s="79" t="s">
        <v>264</v>
      </c>
      <c r="C36" s="16"/>
      <c r="D36" s="16"/>
      <c r="E36" s="16"/>
      <c r="F36" s="16"/>
      <c r="K36" s="81">
        <v>2.61</v>
      </c>
      <c r="N36" s="80">
        <v>6.2300000000000001E-2</v>
      </c>
      <c r="O36" s="81">
        <v>558683.54</v>
      </c>
      <c r="Q36" s="81">
        <v>0</v>
      </c>
      <c r="R36" s="81">
        <v>560.67086930200003</v>
      </c>
      <c r="T36" s="80">
        <f t="shared" si="0"/>
        <v>4.7079810665920534E-2</v>
      </c>
      <c r="U36" s="80">
        <f>R36/'סכום נכסי הקרן'!$C$42</f>
        <v>2.2375435357526738E-3</v>
      </c>
    </row>
    <row r="37" spans="2:21">
      <c r="B37" t="s">
        <v>354</v>
      </c>
      <c r="C37" t="s">
        <v>355</v>
      </c>
      <c r="D37" t="s">
        <v>100</v>
      </c>
      <c r="E37" t="s">
        <v>123</v>
      </c>
      <c r="F37" t="s">
        <v>356</v>
      </c>
      <c r="G37" t="s">
        <v>294</v>
      </c>
      <c r="H37" t="s">
        <v>357</v>
      </c>
      <c r="I37" t="s">
        <v>150</v>
      </c>
      <c r="J37" t="s">
        <v>358</v>
      </c>
      <c r="K37" s="77">
        <v>2.9</v>
      </c>
      <c r="L37" t="s">
        <v>102</v>
      </c>
      <c r="M37" s="78">
        <v>6.0199999999999997E-2</v>
      </c>
      <c r="N37" s="78">
        <v>6.2300000000000001E-2</v>
      </c>
      <c r="O37" s="77">
        <v>474000</v>
      </c>
      <c r="P37" s="77">
        <v>101.2</v>
      </c>
      <c r="Q37" s="77">
        <v>0</v>
      </c>
      <c r="R37" s="77">
        <v>479.68799999999999</v>
      </c>
      <c r="S37" s="78">
        <v>1.6000000000000001E-3</v>
      </c>
      <c r="T37" s="78">
        <f t="shared" si="0"/>
        <v>4.0279639009655123E-2</v>
      </c>
      <c r="U37" s="78">
        <f>R37/'סכום נכסי הקרן'!$C$42</f>
        <v>1.9143544677367454E-3</v>
      </c>
    </row>
    <row r="38" spans="2:21">
      <c r="B38" t="s">
        <v>359</v>
      </c>
      <c r="C38" t="s">
        <v>360</v>
      </c>
      <c r="D38" t="s">
        <v>100</v>
      </c>
      <c r="E38" t="s">
        <v>123</v>
      </c>
      <c r="F38" t="s">
        <v>361</v>
      </c>
      <c r="G38" t="s">
        <v>362</v>
      </c>
      <c r="H38" t="s">
        <v>285</v>
      </c>
      <c r="I38" t="s">
        <v>210</v>
      </c>
      <c r="J38" t="s">
        <v>363</v>
      </c>
      <c r="K38" s="77">
        <v>0.91</v>
      </c>
      <c r="L38" t="s">
        <v>102</v>
      </c>
      <c r="M38" s="78">
        <v>5.2499999999999998E-2</v>
      </c>
      <c r="N38" s="78">
        <v>6.2300000000000001E-2</v>
      </c>
      <c r="O38" s="77">
        <v>84683.54</v>
      </c>
      <c r="P38" s="77">
        <v>95.63</v>
      </c>
      <c r="Q38" s="77">
        <v>0</v>
      </c>
      <c r="R38" s="77">
        <v>80.982869301999997</v>
      </c>
      <c r="S38" s="78">
        <v>2.9999999999999997E-4</v>
      </c>
      <c r="T38" s="78">
        <f t="shared" si="0"/>
        <v>6.8001716562654082E-3</v>
      </c>
      <c r="U38" s="78">
        <f>R38/'סכום נכסי הקרן'!$C$42</f>
        <v>3.2318906801592832E-4</v>
      </c>
    </row>
    <row r="39" spans="2:21">
      <c r="B39" s="79" t="s">
        <v>364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f t="shared" si="0"/>
        <v>0</v>
      </c>
      <c r="U39" s="80">
        <f>R39/'סכום נכסי הקרן'!$C$42</f>
        <v>0</v>
      </c>
    </row>
    <row r="40" spans="2:21">
      <c r="B40" t="s">
        <v>229</v>
      </c>
      <c r="C40" t="s">
        <v>229</v>
      </c>
      <c r="D40" s="16"/>
      <c r="E40" s="16"/>
      <c r="F40" s="16"/>
      <c r="G40" t="s">
        <v>229</v>
      </c>
      <c r="H40" t="s">
        <v>229</v>
      </c>
      <c r="K40" s="77">
        <v>0</v>
      </c>
      <c r="L40" t="s">
        <v>229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f t="shared" si="0"/>
        <v>0</v>
      </c>
      <c r="U40" s="78">
        <f>R40/'סכום נכסי הקרן'!$C$42</f>
        <v>0</v>
      </c>
    </row>
    <row r="41" spans="2:21">
      <c r="B41" s="79" t="s">
        <v>234</v>
      </c>
      <c r="C41" s="16"/>
      <c r="D41" s="16"/>
      <c r="E41" s="16"/>
      <c r="F41" s="16"/>
      <c r="K41" s="81">
        <v>3.39</v>
      </c>
      <c r="N41" s="80">
        <v>6.4399999999999999E-2</v>
      </c>
      <c r="O41" s="81">
        <v>511000</v>
      </c>
      <c r="Q41" s="81">
        <v>0</v>
      </c>
      <c r="R41" s="81">
        <v>1860.4164659922999</v>
      </c>
      <c r="T41" s="80">
        <f t="shared" si="0"/>
        <v>0.15622009234708428</v>
      </c>
      <c r="U41" s="80">
        <f>R41/'סכום נכסי הקרן'!$C$42</f>
        <v>7.4246105250149394E-3</v>
      </c>
    </row>
    <row r="42" spans="2:21">
      <c r="B42" s="79" t="s">
        <v>265</v>
      </c>
      <c r="C42" s="16"/>
      <c r="D42" s="16"/>
      <c r="E42" s="16"/>
      <c r="F42" s="16"/>
      <c r="K42" s="81">
        <v>5.87</v>
      </c>
      <c r="N42" s="80">
        <v>7.2800000000000004E-2</v>
      </c>
      <c r="O42" s="81">
        <v>50000</v>
      </c>
      <c r="Q42" s="81">
        <v>0</v>
      </c>
      <c r="R42" s="81">
        <v>172.23851902230001</v>
      </c>
      <c r="T42" s="80">
        <f t="shared" si="0"/>
        <v>1.4462953773652585E-2</v>
      </c>
      <c r="U42" s="80">
        <f>R42/'סכום נכסי הקרן'!$C$42</f>
        <v>6.8737508215069049E-4</v>
      </c>
    </row>
    <row r="43" spans="2:21">
      <c r="B43" t="s">
        <v>365</v>
      </c>
      <c r="C43" t="s">
        <v>366</v>
      </c>
      <c r="D43" t="s">
        <v>123</v>
      </c>
      <c r="E43" t="s">
        <v>367</v>
      </c>
      <c r="F43" t="s">
        <v>368</v>
      </c>
      <c r="G43" t="s">
        <v>369</v>
      </c>
      <c r="H43" t="s">
        <v>370</v>
      </c>
      <c r="I43" t="s">
        <v>371</v>
      </c>
      <c r="J43" t="s">
        <v>372</v>
      </c>
      <c r="K43" s="77">
        <v>5.87</v>
      </c>
      <c r="L43" t="s">
        <v>110</v>
      </c>
      <c r="M43" s="78">
        <v>4.3799999999999999E-2</v>
      </c>
      <c r="N43" s="78">
        <v>7.2800000000000004E-2</v>
      </c>
      <c r="O43" s="77">
        <v>50000</v>
      </c>
      <c r="P43" s="77">
        <v>85.722791599999994</v>
      </c>
      <c r="Q43" s="77">
        <v>0</v>
      </c>
      <c r="R43" s="77">
        <v>172.23851902230001</v>
      </c>
      <c r="S43" s="78">
        <v>0</v>
      </c>
      <c r="T43" s="78">
        <f t="shared" si="0"/>
        <v>1.4462953773652585E-2</v>
      </c>
      <c r="U43" s="78">
        <f>R43/'סכום נכסי הקרן'!$C$42</f>
        <v>6.8737508215069049E-4</v>
      </c>
    </row>
    <row r="44" spans="2:21">
      <c r="B44" s="79" t="s">
        <v>266</v>
      </c>
      <c r="C44" s="16"/>
      <c r="D44" s="16"/>
      <c r="E44" s="16"/>
      <c r="F44" s="16"/>
      <c r="K44" s="81">
        <v>3.14</v>
      </c>
      <c r="N44" s="80">
        <v>6.3500000000000001E-2</v>
      </c>
      <c r="O44" s="81">
        <v>461000</v>
      </c>
      <c r="Q44" s="81">
        <v>0</v>
      </c>
      <c r="R44" s="81">
        <v>1688.17794697</v>
      </c>
      <c r="T44" s="80">
        <f t="shared" si="0"/>
        <v>0.1417571385734317</v>
      </c>
      <c r="U44" s="80">
        <f>R44/'סכום נכסי הקרן'!$C$42</f>
        <v>6.737235442864249E-3</v>
      </c>
    </row>
    <row r="45" spans="2:21">
      <c r="B45" t="s">
        <v>373</v>
      </c>
      <c r="C45" t="s">
        <v>374</v>
      </c>
      <c r="D45" t="s">
        <v>123</v>
      </c>
      <c r="E45" t="s">
        <v>367</v>
      </c>
      <c r="F45" t="s">
        <v>375</v>
      </c>
      <c r="G45" t="s">
        <v>376</v>
      </c>
      <c r="H45" t="s">
        <v>377</v>
      </c>
      <c r="I45" t="s">
        <v>371</v>
      </c>
      <c r="J45" t="s">
        <v>378</v>
      </c>
      <c r="K45" s="77">
        <v>2.82</v>
      </c>
      <c r="L45" t="s">
        <v>106</v>
      </c>
      <c r="M45" s="78">
        <v>4.8300000000000003E-2</v>
      </c>
      <c r="N45" s="78">
        <v>5.5599999999999997E-2</v>
      </c>
      <c r="O45" s="77">
        <v>165000</v>
      </c>
      <c r="P45" s="77">
        <v>100.27751666666667</v>
      </c>
      <c r="Q45" s="77">
        <v>0</v>
      </c>
      <c r="R45" s="77">
        <v>612.19423925000001</v>
      </c>
      <c r="S45" s="78">
        <v>1E-4</v>
      </c>
      <c r="T45" s="78">
        <f t="shared" si="0"/>
        <v>5.1406253566444106E-2</v>
      </c>
      <c r="U45" s="78">
        <f>R45/'סכום נכסי הקרן'!$C$42</f>
        <v>2.4431646758537539E-3</v>
      </c>
    </row>
    <row r="46" spans="2:21">
      <c r="B46" t="s">
        <v>379</v>
      </c>
      <c r="C46" t="s">
        <v>380</v>
      </c>
      <c r="D46" t="s">
        <v>123</v>
      </c>
      <c r="E46" t="s">
        <v>367</v>
      </c>
      <c r="F46" t="s">
        <v>381</v>
      </c>
      <c r="G46" t="s">
        <v>382</v>
      </c>
      <c r="H46" t="s">
        <v>383</v>
      </c>
      <c r="I46" t="s">
        <v>371</v>
      </c>
      <c r="J46" t="s">
        <v>384</v>
      </c>
      <c r="K46" s="77">
        <v>4.7699999999999996</v>
      </c>
      <c r="L46" t="s">
        <v>106</v>
      </c>
      <c r="M46" s="78">
        <v>4.7500000000000001E-2</v>
      </c>
      <c r="N46" s="78">
        <v>5.6099999999999997E-2</v>
      </c>
      <c r="O46" s="77">
        <v>164000</v>
      </c>
      <c r="P46" s="77">
        <v>96.971138902439023</v>
      </c>
      <c r="Q46" s="77">
        <v>0</v>
      </c>
      <c r="R46" s="77">
        <v>588.42087086000004</v>
      </c>
      <c r="S46" s="78">
        <v>1E-4</v>
      </c>
      <c r="T46" s="78">
        <f t="shared" si="0"/>
        <v>4.9409992044803487E-2</v>
      </c>
      <c r="U46" s="78">
        <f>R46/'סכום נכסי הקרן'!$C$42</f>
        <v>2.3482891442779216E-3</v>
      </c>
    </row>
    <row r="47" spans="2:21">
      <c r="B47" t="s">
        <v>385</v>
      </c>
      <c r="C47" t="s">
        <v>386</v>
      </c>
      <c r="D47" t="s">
        <v>123</v>
      </c>
      <c r="E47" t="s">
        <v>367</v>
      </c>
      <c r="F47" t="s">
        <v>387</v>
      </c>
      <c r="G47" t="s">
        <v>388</v>
      </c>
      <c r="H47" t="s">
        <v>389</v>
      </c>
      <c r="I47" t="s">
        <v>390</v>
      </c>
      <c r="J47" t="s">
        <v>391</v>
      </c>
      <c r="K47" s="77">
        <v>1.56</v>
      </c>
      <c r="L47" t="s">
        <v>110</v>
      </c>
      <c r="M47" s="78">
        <v>0.02</v>
      </c>
      <c r="N47" s="78">
        <v>8.2299999999999998E-2</v>
      </c>
      <c r="O47" s="77">
        <v>132000</v>
      </c>
      <c r="P47" s="77">
        <v>91.916333333333327</v>
      </c>
      <c r="Q47" s="77">
        <v>0</v>
      </c>
      <c r="R47" s="77">
        <v>487.56283686</v>
      </c>
      <c r="S47" s="78">
        <v>5.0000000000000001E-4</v>
      </c>
      <c r="T47" s="78">
        <f t="shared" si="0"/>
        <v>4.094089296218411E-2</v>
      </c>
      <c r="U47" s="78">
        <f>R47/'סכום נכסי הקרן'!$C$42</f>
        <v>1.945781622732574E-3</v>
      </c>
    </row>
    <row r="48" spans="2:21">
      <c r="B48" t="s">
        <v>236</v>
      </c>
      <c r="C48" s="16"/>
      <c r="D48" s="16"/>
      <c r="E48" s="16"/>
      <c r="F48" s="16"/>
    </row>
    <row r="49" spans="2:6">
      <c r="B49" t="s">
        <v>259</v>
      </c>
      <c r="C49" s="16"/>
      <c r="D49" s="16"/>
      <c r="E49" s="16"/>
      <c r="F49" s="16"/>
    </row>
    <row r="50" spans="2:6">
      <c r="B50" t="s">
        <v>260</v>
      </c>
      <c r="C50" s="16"/>
      <c r="D50" s="16"/>
      <c r="E50" s="16"/>
      <c r="F50" s="16"/>
    </row>
    <row r="51" spans="2:6">
      <c r="B51" t="s">
        <v>261</v>
      </c>
      <c r="C51" s="16"/>
      <c r="D51" s="16"/>
      <c r="E51" s="16"/>
      <c r="F51" s="16"/>
    </row>
    <row r="52" spans="2:6">
      <c r="B52" t="s">
        <v>262</v>
      </c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autoFilter ref="A11:U53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abSelected="1" topLeftCell="A16" workbookViewId="0">
      <selection activeCell="O12" sqref="B12:O1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4258371.6900000004</v>
      </c>
      <c r="J11" s="7"/>
      <c r="K11" s="75">
        <v>12.1525</v>
      </c>
      <c r="L11" s="75">
        <v>61784.014313624262</v>
      </c>
      <c r="M11" s="7"/>
      <c r="N11" s="76">
        <f>L11/$L$11</f>
        <v>1</v>
      </c>
      <c r="O11" s="76">
        <f>L11/'סכום נכסי הקרן'!$C$42</f>
        <v>0.24656965326628483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4134095.39</v>
      </c>
      <c r="K12" s="81">
        <v>9.5597499999999993</v>
      </c>
      <c r="L12" s="81">
        <v>52390.038070824259</v>
      </c>
      <c r="N12" s="80">
        <f t="shared" ref="N12:N75" si="0">L12/$L$11</f>
        <v>0.84795458263500212</v>
      </c>
      <c r="O12" s="80">
        <f>L12/'סכום נכסי הקרן'!$C$42</f>
        <v>0.20907986742586973</v>
      </c>
    </row>
    <row r="13" spans="2:62">
      <c r="B13" s="79" t="s">
        <v>392</v>
      </c>
      <c r="E13" s="16"/>
      <c r="F13" s="16"/>
      <c r="G13" s="16"/>
      <c r="I13" s="81">
        <v>860600.5</v>
      </c>
      <c r="K13" s="81">
        <v>9.5597499999999993</v>
      </c>
      <c r="L13" s="81">
        <v>29249.260581999999</v>
      </c>
      <c r="N13" s="80">
        <f t="shared" si="0"/>
        <v>0.47341146260789529</v>
      </c>
      <c r="O13" s="80">
        <f>L13/'סכום נכסי הקרן'!$C$42</f>
        <v>0.1167289001875135</v>
      </c>
    </row>
    <row r="14" spans="2:62">
      <c r="B14" t="s">
        <v>393</v>
      </c>
      <c r="C14" t="s">
        <v>394</v>
      </c>
      <c r="D14" t="s">
        <v>100</v>
      </c>
      <c r="E14" t="s">
        <v>123</v>
      </c>
      <c r="F14" t="s">
        <v>395</v>
      </c>
      <c r="G14" t="s">
        <v>327</v>
      </c>
      <c r="H14" t="s">
        <v>102</v>
      </c>
      <c r="I14" s="77">
        <v>500</v>
      </c>
      <c r="J14" s="77">
        <v>29830</v>
      </c>
      <c r="K14" s="77">
        <v>0</v>
      </c>
      <c r="L14" s="77">
        <v>149.15</v>
      </c>
      <c r="M14" s="78">
        <v>0</v>
      </c>
      <c r="N14" s="78">
        <f t="shared" si="0"/>
        <v>2.4140548596097017E-3</v>
      </c>
      <c r="O14" s="78">
        <f>L14/'סכום נכסי הקרן'!$C$42</f>
        <v>5.95232669699754E-4</v>
      </c>
    </row>
    <row r="15" spans="2:62">
      <c r="B15" t="s">
        <v>396</v>
      </c>
      <c r="C15" t="s">
        <v>397</v>
      </c>
      <c r="D15" t="s">
        <v>100</v>
      </c>
      <c r="E15" t="s">
        <v>123</v>
      </c>
      <c r="F15" t="s">
        <v>398</v>
      </c>
      <c r="G15" t="s">
        <v>327</v>
      </c>
      <c r="H15" t="s">
        <v>102</v>
      </c>
      <c r="I15" s="77">
        <v>20000.5</v>
      </c>
      <c r="J15" s="77">
        <v>6515</v>
      </c>
      <c r="K15" s="77">
        <v>0</v>
      </c>
      <c r="L15" s="77">
        <v>1303.032575</v>
      </c>
      <c r="M15" s="78">
        <v>2.0000000000000001E-4</v>
      </c>
      <c r="N15" s="78">
        <f t="shared" si="0"/>
        <v>2.1090124840150805E-2</v>
      </c>
      <c r="O15" s="78">
        <f>L15/'סכום נכסי הקרן'!$C$42</f>
        <v>5.2001847691786444E-3</v>
      </c>
    </row>
    <row r="16" spans="2:62">
      <c r="B16" t="s">
        <v>399</v>
      </c>
      <c r="C16" t="s">
        <v>400</v>
      </c>
      <c r="D16" t="s">
        <v>100</v>
      </c>
      <c r="E16" t="s">
        <v>123</v>
      </c>
      <c r="F16" t="s">
        <v>326</v>
      </c>
      <c r="G16" t="s">
        <v>327</v>
      </c>
      <c r="H16" t="s">
        <v>102</v>
      </c>
      <c r="I16" s="77">
        <v>26508</v>
      </c>
      <c r="J16" s="77">
        <v>1200</v>
      </c>
      <c r="K16" s="77">
        <v>0</v>
      </c>
      <c r="L16" s="77">
        <v>318.096</v>
      </c>
      <c r="M16" s="78">
        <v>0</v>
      </c>
      <c r="N16" s="78">
        <f t="shared" si="0"/>
        <v>5.1485162227449385E-3</v>
      </c>
      <c r="O16" s="78">
        <f>L16/'סכום נכסי הקרן'!$C$42</f>
        <v>1.269467859878062E-3</v>
      </c>
    </row>
    <row r="17" spans="2:15">
      <c r="B17" t="s">
        <v>401</v>
      </c>
      <c r="C17" t="s">
        <v>402</v>
      </c>
      <c r="D17" t="s">
        <v>100</v>
      </c>
      <c r="E17" t="s">
        <v>123</v>
      </c>
      <c r="F17" t="s">
        <v>403</v>
      </c>
      <c r="G17" t="s">
        <v>404</v>
      </c>
      <c r="H17" t="s">
        <v>102</v>
      </c>
      <c r="I17" s="77">
        <v>36312</v>
      </c>
      <c r="J17" s="77">
        <v>3725</v>
      </c>
      <c r="K17" s="77">
        <v>0</v>
      </c>
      <c r="L17" s="77">
        <v>1352.6220000000001</v>
      </c>
      <c r="M17" s="78">
        <v>1E-4</v>
      </c>
      <c r="N17" s="78">
        <f t="shared" si="0"/>
        <v>2.1892750333992583E-2</v>
      </c>
      <c r="O17" s="78">
        <f>L17/'סכום נכסי הקרן'!$C$42</f>
        <v>5.3980878588978922E-3</v>
      </c>
    </row>
    <row r="18" spans="2:15">
      <c r="B18" t="s">
        <v>405</v>
      </c>
      <c r="C18" t="s">
        <v>406</v>
      </c>
      <c r="D18" t="s">
        <v>100</v>
      </c>
      <c r="E18" t="s">
        <v>123</v>
      </c>
      <c r="F18" t="s">
        <v>407</v>
      </c>
      <c r="G18" t="s">
        <v>408</v>
      </c>
      <c r="H18" t="s">
        <v>102</v>
      </c>
      <c r="I18" s="77">
        <v>1390</v>
      </c>
      <c r="J18" s="77">
        <v>77200</v>
      </c>
      <c r="K18" s="77">
        <v>2.5805400000000001</v>
      </c>
      <c r="L18" s="77">
        <v>1075.6605400000001</v>
      </c>
      <c r="M18" s="78">
        <v>0</v>
      </c>
      <c r="N18" s="78">
        <f t="shared" si="0"/>
        <v>1.7410013770549085E-2</v>
      </c>
      <c r="O18" s="78">
        <f>L18/'סכום נכסי הקרן'!$C$42</f>
        <v>4.2927810587655314E-3</v>
      </c>
    </row>
    <row r="19" spans="2:15">
      <c r="B19" t="s">
        <v>409</v>
      </c>
      <c r="C19" t="s">
        <v>410</v>
      </c>
      <c r="D19" t="s">
        <v>100</v>
      </c>
      <c r="E19" t="s">
        <v>123</v>
      </c>
      <c r="F19" t="s">
        <v>411</v>
      </c>
      <c r="G19" t="s">
        <v>270</v>
      </c>
      <c r="H19" t="s">
        <v>102</v>
      </c>
      <c r="I19" s="77">
        <v>19924</v>
      </c>
      <c r="J19" s="77">
        <v>14420</v>
      </c>
      <c r="K19" s="77">
        <v>0</v>
      </c>
      <c r="L19" s="77">
        <v>2873.0408000000002</v>
      </c>
      <c r="M19" s="78">
        <v>2.0000000000000001E-4</v>
      </c>
      <c r="N19" s="78">
        <f t="shared" si="0"/>
        <v>4.650136175056617E-2</v>
      </c>
      <c r="O19" s="78">
        <f>L19/'סכום נכסי הקרן'!$C$42</f>
        <v>1.1465824643247181E-2</v>
      </c>
    </row>
    <row r="20" spans="2:15">
      <c r="B20" t="s">
        <v>412</v>
      </c>
      <c r="C20" t="s">
        <v>413</v>
      </c>
      <c r="D20" t="s">
        <v>100</v>
      </c>
      <c r="E20" t="s">
        <v>123</v>
      </c>
      <c r="F20" t="s">
        <v>414</v>
      </c>
      <c r="G20" t="s">
        <v>270</v>
      </c>
      <c r="H20" t="s">
        <v>102</v>
      </c>
      <c r="I20" s="77">
        <v>121855</v>
      </c>
      <c r="J20" s="77">
        <v>1840</v>
      </c>
      <c r="K20" s="77">
        <v>0</v>
      </c>
      <c r="L20" s="77">
        <v>2242.1320000000001</v>
      </c>
      <c r="M20" s="78">
        <v>1E-4</v>
      </c>
      <c r="N20" s="78">
        <f t="shared" si="0"/>
        <v>3.6289840097126512E-2</v>
      </c>
      <c r="O20" s="78">
        <f>L20/'סכום נכסי הקרן'!$C$42</f>
        <v>8.9479732898374038E-3</v>
      </c>
    </row>
    <row r="21" spans="2:15">
      <c r="B21" t="s">
        <v>415</v>
      </c>
      <c r="C21" t="s">
        <v>416</v>
      </c>
      <c r="D21" t="s">
        <v>100</v>
      </c>
      <c r="E21" t="s">
        <v>123</v>
      </c>
      <c r="F21" t="s">
        <v>269</v>
      </c>
      <c r="G21" t="s">
        <v>270</v>
      </c>
      <c r="H21" t="s">
        <v>102</v>
      </c>
      <c r="I21" s="77">
        <v>168708</v>
      </c>
      <c r="J21" s="77">
        <v>2759</v>
      </c>
      <c r="K21" s="77">
        <v>0</v>
      </c>
      <c r="L21" s="77">
        <v>4654.6537200000002</v>
      </c>
      <c r="M21" s="78">
        <v>1E-4</v>
      </c>
      <c r="N21" s="78">
        <f t="shared" si="0"/>
        <v>7.5337508766787631E-2</v>
      </c>
      <c r="O21" s="78">
        <f>L21/'סכום נכסי הקרן'!$C$42</f>
        <v>1.857594341457252E-2</v>
      </c>
    </row>
    <row r="22" spans="2:15">
      <c r="B22" t="s">
        <v>417</v>
      </c>
      <c r="C22" t="s">
        <v>418</v>
      </c>
      <c r="D22" t="s">
        <v>100</v>
      </c>
      <c r="E22" t="s">
        <v>123</v>
      </c>
      <c r="F22" t="s">
        <v>419</v>
      </c>
      <c r="G22" t="s">
        <v>270</v>
      </c>
      <c r="H22" t="s">
        <v>102</v>
      </c>
      <c r="I22" s="77">
        <v>24940</v>
      </c>
      <c r="J22" s="77">
        <v>12330</v>
      </c>
      <c r="K22" s="77">
        <v>0</v>
      </c>
      <c r="L22" s="77">
        <v>3075.1019999999999</v>
      </c>
      <c r="M22" s="78">
        <v>1E-4</v>
      </c>
      <c r="N22" s="78">
        <f t="shared" si="0"/>
        <v>4.9771806415658808E-2</v>
      </c>
      <c r="O22" s="78">
        <f>L22/'סכום נכסי הקרן'!$C$42</f>
        <v>1.2272217050345643E-2</v>
      </c>
    </row>
    <row r="23" spans="2:15">
      <c r="B23" t="s">
        <v>420</v>
      </c>
      <c r="C23" t="s">
        <v>421</v>
      </c>
      <c r="D23" t="s">
        <v>100</v>
      </c>
      <c r="E23" t="s">
        <v>123</v>
      </c>
      <c r="F23" t="s">
        <v>422</v>
      </c>
      <c r="G23" t="s">
        <v>270</v>
      </c>
      <c r="H23" t="s">
        <v>102</v>
      </c>
      <c r="I23" s="77">
        <v>129260</v>
      </c>
      <c r="J23" s="77">
        <v>3038</v>
      </c>
      <c r="K23" s="77">
        <v>0</v>
      </c>
      <c r="L23" s="77">
        <v>3926.9187999999999</v>
      </c>
      <c r="M23" s="78">
        <v>1E-4</v>
      </c>
      <c r="N23" s="78">
        <f t="shared" si="0"/>
        <v>6.3558816040447177E-2</v>
      </c>
      <c r="O23" s="78">
        <f>L23/'סכום נכסי הקרן'!$C$42</f>
        <v>1.5671675233108643E-2</v>
      </c>
    </row>
    <row r="24" spans="2:15">
      <c r="B24" t="s">
        <v>423</v>
      </c>
      <c r="C24" t="s">
        <v>424</v>
      </c>
      <c r="D24" t="s">
        <v>100</v>
      </c>
      <c r="E24" t="s">
        <v>123</v>
      </c>
      <c r="F24" t="s">
        <v>425</v>
      </c>
      <c r="G24" t="s">
        <v>426</v>
      </c>
      <c r="H24" t="s">
        <v>102</v>
      </c>
      <c r="I24" s="77">
        <v>24670</v>
      </c>
      <c r="J24" s="77">
        <v>2010</v>
      </c>
      <c r="K24" s="77">
        <v>0</v>
      </c>
      <c r="L24" s="77">
        <v>495.86700000000002</v>
      </c>
      <c r="M24" s="78">
        <v>0</v>
      </c>
      <c r="N24" s="78">
        <f t="shared" si="0"/>
        <v>8.0258138858202068E-3</v>
      </c>
      <c r="O24" s="78">
        <f>L24/'סכום נכסי הקרן'!$C$42</f>
        <v>1.9789221470064224E-3</v>
      </c>
    </row>
    <row r="25" spans="2:15">
      <c r="B25" t="s">
        <v>427</v>
      </c>
      <c r="C25" t="s">
        <v>428</v>
      </c>
      <c r="D25" t="s">
        <v>100</v>
      </c>
      <c r="E25" t="s">
        <v>123</v>
      </c>
      <c r="F25" t="s">
        <v>429</v>
      </c>
      <c r="G25" t="s">
        <v>430</v>
      </c>
      <c r="H25" t="s">
        <v>102</v>
      </c>
      <c r="I25" s="77">
        <v>7500</v>
      </c>
      <c r="J25" s="77">
        <v>13670</v>
      </c>
      <c r="K25" s="77">
        <v>0</v>
      </c>
      <c r="L25" s="77">
        <v>1025.25</v>
      </c>
      <c r="M25" s="78">
        <v>1E-4</v>
      </c>
      <c r="N25" s="78">
        <f t="shared" si="0"/>
        <v>1.6594098188500477E-2</v>
      </c>
      <c r="O25" s="78">
        <f>L25/'סכום נכסי הקרן'!$C$42</f>
        <v>4.0916010366052477E-3</v>
      </c>
    </row>
    <row r="26" spans="2:15">
      <c r="B26" t="s">
        <v>431</v>
      </c>
      <c r="C26" t="s">
        <v>432</v>
      </c>
      <c r="D26" t="s">
        <v>100</v>
      </c>
      <c r="E26" t="s">
        <v>123</v>
      </c>
      <c r="F26" t="s">
        <v>433</v>
      </c>
      <c r="G26" t="s">
        <v>430</v>
      </c>
      <c r="H26" t="s">
        <v>102</v>
      </c>
      <c r="I26" s="77">
        <v>3800</v>
      </c>
      <c r="J26" s="77">
        <v>41920</v>
      </c>
      <c r="K26" s="77">
        <v>0</v>
      </c>
      <c r="L26" s="77">
        <v>1592.96</v>
      </c>
      <c r="M26" s="78">
        <v>1E-4</v>
      </c>
      <c r="N26" s="78">
        <f t="shared" si="0"/>
        <v>2.5782720946455714E-2</v>
      </c>
      <c r="O26" s="78">
        <f>L26/'סכום נכסי הקרן'!$C$42</f>
        <v>6.3572365640289646E-3</v>
      </c>
    </row>
    <row r="27" spans="2:15">
      <c r="B27" t="s">
        <v>434</v>
      </c>
      <c r="C27" t="s">
        <v>435</v>
      </c>
      <c r="D27" t="s">
        <v>100</v>
      </c>
      <c r="E27" t="s">
        <v>123</v>
      </c>
      <c r="F27" t="s">
        <v>436</v>
      </c>
      <c r="G27" t="s">
        <v>284</v>
      </c>
      <c r="H27" t="s">
        <v>102</v>
      </c>
      <c r="I27" s="77">
        <v>75200</v>
      </c>
      <c r="J27" s="77">
        <v>1943</v>
      </c>
      <c r="K27" s="77">
        <v>0</v>
      </c>
      <c r="L27" s="77">
        <v>1461.136</v>
      </c>
      <c r="M27" s="78">
        <v>2.0000000000000001E-4</v>
      </c>
      <c r="N27" s="78">
        <f t="shared" si="0"/>
        <v>2.3649094611804766E-2</v>
      </c>
      <c r="O27" s="78">
        <f>L27/'סכום נכסי הקרן'!$C$42</f>
        <v>5.8311490584942657E-3</v>
      </c>
    </row>
    <row r="28" spans="2:15">
      <c r="B28" t="s">
        <v>437</v>
      </c>
      <c r="C28" t="s">
        <v>438</v>
      </c>
      <c r="D28" t="s">
        <v>100</v>
      </c>
      <c r="E28" t="s">
        <v>123</v>
      </c>
      <c r="F28" t="s">
        <v>439</v>
      </c>
      <c r="G28" t="s">
        <v>284</v>
      </c>
      <c r="H28" t="s">
        <v>102</v>
      </c>
      <c r="I28" s="77">
        <v>776</v>
      </c>
      <c r="J28" s="77">
        <v>33330</v>
      </c>
      <c r="K28" s="77">
        <v>0</v>
      </c>
      <c r="L28" s="77">
        <v>258.64080000000001</v>
      </c>
      <c r="M28" s="78">
        <v>0</v>
      </c>
      <c r="N28" s="78">
        <f t="shared" si="0"/>
        <v>4.1862090521846522E-3</v>
      </c>
      <c r="O28" s="78">
        <f>L28/'סכום נכסי הקרן'!$C$42</f>
        <v>1.0321921144973525E-3</v>
      </c>
    </row>
    <row r="29" spans="2:15">
      <c r="B29" t="s">
        <v>440</v>
      </c>
      <c r="C29" t="s">
        <v>441</v>
      </c>
      <c r="D29" t="s">
        <v>100</v>
      </c>
      <c r="E29" t="s">
        <v>123</v>
      </c>
      <c r="F29" t="s">
        <v>442</v>
      </c>
      <c r="G29" t="s">
        <v>284</v>
      </c>
      <c r="H29" t="s">
        <v>102</v>
      </c>
      <c r="I29" s="77">
        <v>37491</v>
      </c>
      <c r="J29" s="77">
        <v>902.1</v>
      </c>
      <c r="K29" s="77">
        <v>0</v>
      </c>
      <c r="L29" s="77">
        <v>338.20631100000003</v>
      </c>
      <c r="M29" s="78">
        <v>0</v>
      </c>
      <c r="N29" s="78">
        <f t="shared" si="0"/>
        <v>5.4740099806920555E-3</v>
      </c>
      <c r="O29" s="78">
        <f>L29/'סכום נכסי הקרן'!$C$42</f>
        <v>1.3497247429154226E-3</v>
      </c>
    </row>
    <row r="30" spans="2:15">
      <c r="B30" t="s">
        <v>443</v>
      </c>
      <c r="C30" t="s">
        <v>444</v>
      </c>
      <c r="D30" t="s">
        <v>100</v>
      </c>
      <c r="E30" t="s">
        <v>123</v>
      </c>
      <c r="F30" t="s">
        <v>445</v>
      </c>
      <c r="G30" t="s">
        <v>284</v>
      </c>
      <c r="H30" t="s">
        <v>102</v>
      </c>
      <c r="I30" s="77">
        <v>5525</v>
      </c>
      <c r="J30" s="77">
        <v>24000</v>
      </c>
      <c r="K30" s="77">
        <v>6.9792100000000001</v>
      </c>
      <c r="L30" s="77">
        <v>1332.97921</v>
      </c>
      <c r="M30" s="78">
        <v>1E-4</v>
      </c>
      <c r="N30" s="78">
        <f t="shared" si="0"/>
        <v>2.1574823598117337E-2</v>
      </c>
      <c r="O30" s="78">
        <f>L30/'סכום נכסי הקרן'!$C$42</f>
        <v>5.3196967738690509E-3</v>
      </c>
    </row>
    <row r="31" spans="2:15">
      <c r="B31" t="s">
        <v>446</v>
      </c>
      <c r="C31" t="s">
        <v>447</v>
      </c>
      <c r="D31" t="s">
        <v>100</v>
      </c>
      <c r="E31" t="s">
        <v>123</v>
      </c>
      <c r="F31" t="s">
        <v>448</v>
      </c>
      <c r="G31" t="s">
        <v>284</v>
      </c>
      <c r="H31" t="s">
        <v>102</v>
      </c>
      <c r="I31" s="77">
        <v>3800</v>
      </c>
      <c r="J31" s="77">
        <v>20800</v>
      </c>
      <c r="K31" s="77">
        <v>0</v>
      </c>
      <c r="L31" s="77">
        <v>790.4</v>
      </c>
      <c r="M31" s="78">
        <v>0</v>
      </c>
      <c r="N31" s="78">
        <f t="shared" si="0"/>
        <v>1.2792953141371155E-2</v>
      </c>
      <c r="O31" s="78">
        <f>L31/'סכום נכסי הקרן'!$C$42</f>
        <v>3.1543540203197149E-3</v>
      </c>
    </row>
    <row r="32" spans="2:15">
      <c r="B32" t="s">
        <v>449</v>
      </c>
      <c r="C32" t="s">
        <v>450</v>
      </c>
      <c r="D32" t="s">
        <v>100</v>
      </c>
      <c r="E32" t="s">
        <v>123</v>
      </c>
      <c r="F32" t="s">
        <v>451</v>
      </c>
      <c r="G32" t="s">
        <v>129</v>
      </c>
      <c r="H32" t="s">
        <v>102</v>
      </c>
      <c r="I32" s="77">
        <v>390</v>
      </c>
      <c r="J32" s="77">
        <v>75700</v>
      </c>
      <c r="K32" s="77">
        <v>0</v>
      </c>
      <c r="L32" s="77">
        <v>295.23</v>
      </c>
      <c r="M32" s="78">
        <v>0</v>
      </c>
      <c r="N32" s="78">
        <f t="shared" si="0"/>
        <v>4.7784204907983388E-3</v>
      </c>
      <c r="O32" s="78">
        <f>L32/'סכום נכסי הקרן'!$C$42</f>
        <v>1.1782134835766568E-3</v>
      </c>
    </row>
    <row r="33" spans="2:15">
      <c r="B33" t="s">
        <v>452</v>
      </c>
      <c r="C33" t="s">
        <v>453</v>
      </c>
      <c r="D33" t="s">
        <v>100</v>
      </c>
      <c r="E33" t="s">
        <v>123</v>
      </c>
      <c r="F33" t="s">
        <v>454</v>
      </c>
      <c r="G33" t="s">
        <v>132</v>
      </c>
      <c r="H33" t="s">
        <v>102</v>
      </c>
      <c r="I33" s="77">
        <v>152051</v>
      </c>
      <c r="J33" s="77">
        <v>452.6</v>
      </c>
      <c r="K33" s="77">
        <v>0</v>
      </c>
      <c r="L33" s="77">
        <v>688.18282599999998</v>
      </c>
      <c r="M33" s="78">
        <v>1E-4</v>
      </c>
      <c r="N33" s="78">
        <f t="shared" si="0"/>
        <v>1.113852561451718E-2</v>
      </c>
      <c r="O33" s="78">
        <f>L33/'סכום נכסי הקרן'!$C$42</f>
        <v>2.7464223986691334E-3</v>
      </c>
    </row>
    <row r="34" spans="2:15">
      <c r="B34" s="79" t="s">
        <v>455</v>
      </c>
      <c r="E34" s="16"/>
      <c r="F34" s="16"/>
      <c r="G34" s="16"/>
      <c r="I34" s="81">
        <v>961098.45</v>
      </c>
      <c r="K34" s="81">
        <v>0</v>
      </c>
      <c r="L34" s="81">
        <v>14710.248366344262</v>
      </c>
      <c r="N34" s="80">
        <f t="shared" si="0"/>
        <v>0.23809149550679876</v>
      </c>
      <c r="O34" s="80">
        <f>L34/'סכום נכסי הקרן'!$C$42</f>
        <v>5.8706137492762579E-2</v>
      </c>
    </row>
    <row r="35" spans="2:15" s="85" customFormat="1">
      <c r="B35" s="82" t="s">
        <v>456</v>
      </c>
      <c r="C35" s="82">
        <v>11669740</v>
      </c>
      <c r="D35" s="82" t="s">
        <v>100</v>
      </c>
      <c r="E35" s="82" t="s">
        <v>123</v>
      </c>
      <c r="F35" s="82" t="s">
        <v>457</v>
      </c>
      <c r="G35" s="82" t="s">
        <v>458</v>
      </c>
      <c r="H35" s="82" t="s">
        <v>102</v>
      </c>
      <c r="I35" s="83">
        <v>217040</v>
      </c>
      <c r="J35" s="83">
        <f>L35*1000/I35*100</f>
        <v>306.70165837830001</v>
      </c>
      <c r="K35" s="83">
        <v>0</v>
      </c>
      <c r="L35" s="83">
        <f>676.29664-10.6313606557376</f>
        <v>665.66527934426244</v>
      </c>
      <c r="M35" s="84">
        <v>4.0000000000000002E-4</v>
      </c>
      <c r="N35" s="84">
        <f t="shared" si="0"/>
        <v>1.0774069745051735E-2</v>
      </c>
      <c r="O35" s="84">
        <f>L35/'סכום נכסי הקרן'!$C$42</f>
        <v>2.6565586413041758E-3</v>
      </c>
    </row>
    <row r="36" spans="2:15">
      <c r="B36" t="s">
        <v>459</v>
      </c>
      <c r="C36" t="s">
        <v>460</v>
      </c>
      <c r="D36" t="s">
        <v>100</v>
      </c>
      <c r="E36" t="s">
        <v>123</v>
      </c>
      <c r="F36" t="s">
        <v>461</v>
      </c>
      <c r="G36" t="s">
        <v>458</v>
      </c>
      <c r="H36" t="s">
        <v>102</v>
      </c>
      <c r="I36" s="77">
        <v>1630</v>
      </c>
      <c r="J36" s="77">
        <v>39800</v>
      </c>
      <c r="K36" s="77">
        <v>0</v>
      </c>
      <c r="L36" s="77">
        <v>648.74</v>
      </c>
      <c r="M36" s="78">
        <v>1E-4</v>
      </c>
      <c r="N36" s="78">
        <f t="shared" si="0"/>
        <v>1.0500127050775713E-2</v>
      </c>
      <c r="O36" s="78">
        <f>L36/'סכום נכסי הקרן'!$C$42</f>
        <v>2.5890126861617055E-3</v>
      </c>
    </row>
    <row r="37" spans="2:15">
      <c r="B37" t="s">
        <v>462</v>
      </c>
      <c r="C37" t="s">
        <v>463</v>
      </c>
      <c r="D37" t="s">
        <v>100</v>
      </c>
      <c r="E37" t="s">
        <v>123</v>
      </c>
      <c r="F37" t="s">
        <v>464</v>
      </c>
      <c r="G37" t="s">
        <v>327</v>
      </c>
      <c r="H37" t="s">
        <v>102</v>
      </c>
      <c r="I37" s="77">
        <v>17125</v>
      </c>
      <c r="J37" s="77">
        <v>8242</v>
      </c>
      <c r="K37" s="77">
        <v>0</v>
      </c>
      <c r="L37" s="77">
        <v>1411.4425000000001</v>
      </c>
      <c r="M37" s="78">
        <v>5.0000000000000001E-4</v>
      </c>
      <c r="N37" s="78">
        <f t="shared" si="0"/>
        <v>2.2844784620748685E-2</v>
      </c>
      <c r="O37" s="78">
        <f>L37/'סכום נכסי הקרן'!$C$42</f>
        <v>5.6328306228809587E-3</v>
      </c>
    </row>
    <row r="38" spans="2:15">
      <c r="B38" t="s">
        <v>465</v>
      </c>
      <c r="C38" t="s">
        <v>466</v>
      </c>
      <c r="D38" t="s">
        <v>100</v>
      </c>
      <c r="E38" t="s">
        <v>123</v>
      </c>
      <c r="F38" t="s">
        <v>467</v>
      </c>
      <c r="G38" t="s">
        <v>294</v>
      </c>
      <c r="H38" t="s">
        <v>102</v>
      </c>
      <c r="I38" s="77">
        <v>1380</v>
      </c>
      <c r="J38" s="77">
        <v>45610</v>
      </c>
      <c r="K38" s="77">
        <v>0</v>
      </c>
      <c r="L38" s="77">
        <v>629.41800000000001</v>
      </c>
      <c r="M38" s="78">
        <v>5.0000000000000001E-4</v>
      </c>
      <c r="N38" s="78">
        <f t="shared" si="0"/>
        <v>1.0187392434635059E-2</v>
      </c>
      <c r="O38" s="78">
        <f>L38/'סכום נכסי הקרן'!$C$42</f>
        <v>2.5119018202955398E-3</v>
      </c>
    </row>
    <row r="39" spans="2:15">
      <c r="B39" t="s">
        <v>468</v>
      </c>
      <c r="C39" t="s">
        <v>469</v>
      </c>
      <c r="D39" t="s">
        <v>100</v>
      </c>
      <c r="E39" t="s">
        <v>123</v>
      </c>
      <c r="F39" t="s">
        <v>470</v>
      </c>
      <c r="G39" t="s">
        <v>404</v>
      </c>
      <c r="H39" t="s">
        <v>102</v>
      </c>
      <c r="I39" s="77">
        <v>4390</v>
      </c>
      <c r="J39" s="77">
        <v>7851</v>
      </c>
      <c r="K39" s="77">
        <v>0</v>
      </c>
      <c r="L39" s="77">
        <v>344.65890000000002</v>
      </c>
      <c r="M39" s="78">
        <v>1E-4</v>
      </c>
      <c r="N39" s="78">
        <f t="shared" si="0"/>
        <v>5.5784478206686835E-3</v>
      </c>
      <c r="O39" s="78">
        <f>L39/'סכום נכסי הקרן'!$C$42</f>
        <v>1.3754759449063395E-3</v>
      </c>
    </row>
    <row r="40" spans="2:15">
      <c r="B40" t="s">
        <v>471</v>
      </c>
      <c r="C40" t="s">
        <v>472</v>
      </c>
      <c r="D40" t="s">
        <v>100</v>
      </c>
      <c r="E40" t="s">
        <v>123</v>
      </c>
      <c r="F40" t="s">
        <v>473</v>
      </c>
      <c r="G40" t="s">
        <v>290</v>
      </c>
      <c r="H40" t="s">
        <v>102</v>
      </c>
      <c r="I40" s="77">
        <v>103754.45</v>
      </c>
      <c r="J40" s="77">
        <v>1406</v>
      </c>
      <c r="K40" s="77">
        <v>0</v>
      </c>
      <c r="L40" s="77">
        <v>1458.7875670000001</v>
      </c>
      <c r="M40" s="78">
        <v>1.6999999999999999E-3</v>
      </c>
      <c r="N40" s="78">
        <f t="shared" si="0"/>
        <v>2.3611084245756375E-2</v>
      </c>
      <c r="O40" s="78">
        <f>L40/'סכום נכסי הקרן'!$C$42</f>
        <v>5.8217768557171888E-3</v>
      </c>
    </row>
    <row r="41" spans="2:15">
      <c r="B41" t="s">
        <v>474</v>
      </c>
      <c r="C41" t="s">
        <v>475</v>
      </c>
      <c r="D41" t="s">
        <v>100</v>
      </c>
      <c r="E41" t="s">
        <v>123</v>
      </c>
      <c r="F41" t="s">
        <v>476</v>
      </c>
      <c r="G41" t="s">
        <v>477</v>
      </c>
      <c r="H41" t="s">
        <v>102</v>
      </c>
      <c r="I41" s="77">
        <v>541000</v>
      </c>
      <c r="J41" s="77">
        <v>125.8</v>
      </c>
      <c r="K41" s="77">
        <v>0</v>
      </c>
      <c r="L41" s="77">
        <v>680.57799999999997</v>
      </c>
      <c r="M41" s="78">
        <v>2.0000000000000001E-4</v>
      </c>
      <c r="N41" s="78">
        <f t="shared" si="0"/>
        <v>1.1015438338876643E-2</v>
      </c>
      <c r="O41" s="78">
        <f>L41/'סכום נכסי הקרן'!$C$42</f>
        <v>2.7160728117929544E-3</v>
      </c>
    </row>
    <row r="42" spans="2:15">
      <c r="B42" t="s">
        <v>478</v>
      </c>
      <c r="C42" t="s">
        <v>479</v>
      </c>
      <c r="D42" t="s">
        <v>100</v>
      </c>
      <c r="E42" t="s">
        <v>123</v>
      </c>
      <c r="F42" t="s">
        <v>480</v>
      </c>
      <c r="G42" t="s">
        <v>430</v>
      </c>
      <c r="H42" t="s">
        <v>102</v>
      </c>
      <c r="I42" s="77">
        <v>13754</v>
      </c>
      <c r="J42" s="77">
        <v>12800</v>
      </c>
      <c r="K42" s="77">
        <v>0</v>
      </c>
      <c r="L42" s="77">
        <v>1760.5119999999999</v>
      </c>
      <c r="M42" s="78">
        <v>2.9999999999999997E-4</v>
      </c>
      <c r="N42" s="78">
        <f t="shared" si="0"/>
        <v>2.8494619839096173E-2</v>
      </c>
      <c r="O42" s="78">
        <f>L42/'סכום נכסי הקרן'!$C$42</f>
        <v>7.0259085336805442E-3</v>
      </c>
    </row>
    <row r="43" spans="2:15">
      <c r="B43" t="s">
        <v>481</v>
      </c>
      <c r="C43" t="s">
        <v>482</v>
      </c>
      <c r="D43" t="s">
        <v>100</v>
      </c>
      <c r="E43" t="s">
        <v>123</v>
      </c>
      <c r="F43" t="s">
        <v>483</v>
      </c>
      <c r="G43" t="s">
        <v>484</v>
      </c>
      <c r="H43" t="s">
        <v>102</v>
      </c>
      <c r="I43" s="77">
        <v>11716</v>
      </c>
      <c r="J43" s="77">
        <v>3189</v>
      </c>
      <c r="K43" s="77">
        <v>0</v>
      </c>
      <c r="L43" s="77">
        <v>373.62324000000001</v>
      </c>
      <c r="M43" s="78">
        <v>4.0000000000000002E-4</v>
      </c>
      <c r="N43" s="78">
        <f t="shared" si="0"/>
        <v>6.0472477250091972E-3</v>
      </c>
      <c r="O43" s="78">
        <f>L43/'סכום נכסי הקרן'!$C$42</f>
        <v>1.4910677747708475E-3</v>
      </c>
    </row>
    <row r="44" spans="2:15">
      <c r="B44" t="s">
        <v>485</v>
      </c>
      <c r="C44" t="s">
        <v>486</v>
      </c>
      <c r="D44" t="s">
        <v>100</v>
      </c>
      <c r="E44" t="s">
        <v>123</v>
      </c>
      <c r="F44" t="s">
        <v>487</v>
      </c>
      <c r="G44" t="s">
        <v>484</v>
      </c>
      <c r="H44" t="s">
        <v>102</v>
      </c>
      <c r="I44" s="77">
        <v>4890</v>
      </c>
      <c r="J44" s="77">
        <v>13450</v>
      </c>
      <c r="K44" s="77">
        <v>0</v>
      </c>
      <c r="L44" s="77">
        <v>657.70500000000004</v>
      </c>
      <c r="M44" s="78">
        <v>4.0000000000000002E-4</v>
      </c>
      <c r="N44" s="78">
        <f t="shared" si="0"/>
        <v>1.0645229309015077E-2</v>
      </c>
      <c r="O44" s="78">
        <f>L44/'סכום נכסי הקרן'!$C$42</f>
        <v>2.6247904996639405E-3</v>
      </c>
    </row>
    <row r="45" spans="2:15">
      <c r="B45" t="s">
        <v>488</v>
      </c>
      <c r="C45" t="s">
        <v>489</v>
      </c>
      <c r="D45" t="s">
        <v>100</v>
      </c>
      <c r="E45" t="s">
        <v>123</v>
      </c>
      <c r="F45" t="s">
        <v>490</v>
      </c>
      <c r="G45" t="s">
        <v>484</v>
      </c>
      <c r="H45" t="s">
        <v>102</v>
      </c>
      <c r="I45" s="77">
        <v>2554</v>
      </c>
      <c r="J45" s="77">
        <v>28130</v>
      </c>
      <c r="K45" s="77">
        <v>0</v>
      </c>
      <c r="L45" s="77">
        <v>718.4402</v>
      </c>
      <c r="M45" s="78">
        <v>2.9999999999999997E-4</v>
      </c>
      <c r="N45" s="78">
        <f t="shared" si="0"/>
        <v>1.1628253812597826E-2</v>
      </c>
      <c r="O45" s="78">
        <f>L45/'סכום נכסי הקרן'!$C$42</f>
        <v>2.8671745106646006E-3</v>
      </c>
    </row>
    <row r="46" spans="2:15">
      <c r="B46" t="s">
        <v>491</v>
      </c>
      <c r="C46" t="s">
        <v>492</v>
      </c>
      <c r="D46" t="s">
        <v>100</v>
      </c>
      <c r="E46" t="s">
        <v>123</v>
      </c>
      <c r="F46" t="s">
        <v>493</v>
      </c>
      <c r="G46" t="s">
        <v>317</v>
      </c>
      <c r="H46" t="s">
        <v>102</v>
      </c>
      <c r="I46" s="77">
        <v>6000</v>
      </c>
      <c r="J46" s="77">
        <v>4615</v>
      </c>
      <c r="K46" s="77">
        <v>0</v>
      </c>
      <c r="L46" s="77">
        <v>276.89999999999998</v>
      </c>
      <c r="M46" s="78">
        <v>2.9999999999999997E-4</v>
      </c>
      <c r="N46" s="78">
        <f t="shared" si="0"/>
        <v>4.4817418077500925E-3</v>
      </c>
      <c r="O46" s="78">
        <f>L46/'סכום נכסי הקרן'!$C$42</f>
        <v>1.1050615235659528E-3</v>
      </c>
    </row>
    <row r="47" spans="2:15">
      <c r="B47" t="s">
        <v>494</v>
      </c>
      <c r="C47" t="s">
        <v>495</v>
      </c>
      <c r="D47" t="s">
        <v>100</v>
      </c>
      <c r="E47" t="s">
        <v>123</v>
      </c>
      <c r="F47" t="s">
        <v>496</v>
      </c>
      <c r="G47" t="s">
        <v>284</v>
      </c>
      <c r="H47" t="s">
        <v>102</v>
      </c>
      <c r="I47" s="77">
        <v>47110</v>
      </c>
      <c r="J47" s="77">
        <v>1625</v>
      </c>
      <c r="K47" s="77">
        <v>0</v>
      </c>
      <c r="L47" s="77">
        <v>765.53750000000002</v>
      </c>
      <c r="M47" s="78">
        <v>2.0000000000000001E-4</v>
      </c>
      <c r="N47" s="78">
        <f t="shared" si="0"/>
        <v>1.239054322553444E-2</v>
      </c>
      <c r="O47" s="78">
        <f>L47/'סכום נכסי הקרן'!$C$42</f>
        <v>3.0551319469009413E-3</v>
      </c>
    </row>
    <row r="48" spans="2:15">
      <c r="B48" t="s">
        <v>497</v>
      </c>
      <c r="C48" t="s">
        <v>498</v>
      </c>
      <c r="D48" t="s">
        <v>100</v>
      </c>
      <c r="E48" t="s">
        <v>123</v>
      </c>
      <c r="F48" t="s">
        <v>499</v>
      </c>
      <c r="G48" t="s">
        <v>284</v>
      </c>
      <c r="H48" t="s">
        <v>102</v>
      </c>
      <c r="I48" s="77">
        <v>2354</v>
      </c>
      <c r="J48" s="77">
        <v>27220</v>
      </c>
      <c r="K48" s="77">
        <v>0</v>
      </c>
      <c r="L48" s="77">
        <v>640.75879999999995</v>
      </c>
      <c r="M48" s="78">
        <v>2.0000000000000001E-4</v>
      </c>
      <c r="N48" s="78">
        <f t="shared" si="0"/>
        <v>1.0370948005214084E-2</v>
      </c>
      <c r="O48" s="78">
        <f>L48/'סכום נכסי הקרן'!$C$42</f>
        <v>2.5571610536883047E-3</v>
      </c>
    </row>
    <row r="49" spans="2:15">
      <c r="B49" t="s">
        <v>500</v>
      </c>
      <c r="C49" t="s">
        <v>501</v>
      </c>
      <c r="D49" t="s">
        <v>100</v>
      </c>
      <c r="E49" t="s">
        <v>123</v>
      </c>
      <c r="F49" t="s">
        <v>283</v>
      </c>
      <c r="G49" t="s">
        <v>284</v>
      </c>
      <c r="H49" t="s">
        <v>102</v>
      </c>
      <c r="I49" s="77">
        <v>760</v>
      </c>
      <c r="J49" s="77">
        <v>16040</v>
      </c>
      <c r="K49" s="77">
        <v>0</v>
      </c>
      <c r="L49" s="77">
        <v>121.904</v>
      </c>
      <c r="M49" s="78">
        <v>1E-4</v>
      </c>
      <c r="N49" s="78">
        <f t="shared" si="0"/>
        <v>1.9730670037268589E-3</v>
      </c>
      <c r="O49" s="78">
        <f>L49/'סכום נכסי הקרן'!$C$42</f>
        <v>4.8649844698007912E-4</v>
      </c>
    </row>
    <row r="50" spans="2:15">
      <c r="B50" t="s">
        <v>502</v>
      </c>
      <c r="C50" t="s">
        <v>503</v>
      </c>
      <c r="D50" t="s">
        <v>100</v>
      </c>
      <c r="E50" t="s">
        <v>123</v>
      </c>
      <c r="F50" t="s">
        <v>504</v>
      </c>
      <c r="G50" t="s">
        <v>505</v>
      </c>
      <c r="H50" t="s">
        <v>102</v>
      </c>
      <c r="I50" s="77">
        <v>5604</v>
      </c>
      <c r="J50" s="77">
        <v>9180</v>
      </c>
      <c r="K50" s="77">
        <v>0</v>
      </c>
      <c r="L50" s="77">
        <v>514.44719999999995</v>
      </c>
      <c r="M50" s="78">
        <v>2.0000000000000001E-4</v>
      </c>
      <c r="N50" s="78">
        <f t="shared" si="0"/>
        <v>8.3265421600576851E-3</v>
      </c>
      <c r="O50" s="78">
        <f>L50/'סכום נכסי הקרן'!$C$42</f>
        <v>2.0530726133125257E-3</v>
      </c>
    </row>
    <row r="51" spans="2:15">
      <c r="B51" t="s">
        <v>506</v>
      </c>
      <c r="C51" t="s">
        <v>507</v>
      </c>
      <c r="D51" t="s">
        <v>100</v>
      </c>
      <c r="E51" t="s">
        <v>123</v>
      </c>
      <c r="F51" t="s">
        <v>508</v>
      </c>
      <c r="G51" t="s">
        <v>505</v>
      </c>
      <c r="H51" t="s">
        <v>102</v>
      </c>
      <c r="I51" s="77">
        <v>3463</v>
      </c>
      <c r="J51" s="77">
        <v>16480</v>
      </c>
      <c r="K51" s="77">
        <v>0</v>
      </c>
      <c r="L51" s="77">
        <v>570.70240000000001</v>
      </c>
      <c r="M51" s="78">
        <v>2.0000000000000001E-4</v>
      </c>
      <c r="N51" s="78">
        <f t="shared" si="0"/>
        <v>9.2370559980618147E-3</v>
      </c>
      <c r="O51" s="78">
        <f>L51/'סכום נכסי הקרן'!$C$42</f>
        <v>2.2775776946433583E-3</v>
      </c>
    </row>
    <row r="52" spans="2:15">
      <c r="B52" t="s">
        <v>509</v>
      </c>
      <c r="C52" t="s">
        <v>510</v>
      </c>
      <c r="D52" t="s">
        <v>100</v>
      </c>
      <c r="E52" t="s">
        <v>123</v>
      </c>
      <c r="F52" t="s">
        <v>511</v>
      </c>
      <c r="G52" t="s">
        <v>505</v>
      </c>
      <c r="H52" t="s">
        <v>102</v>
      </c>
      <c r="I52" s="77">
        <v>855</v>
      </c>
      <c r="J52" s="77">
        <v>30370</v>
      </c>
      <c r="K52" s="77">
        <v>0</v>
      </c>
      <c r="L52" s="77">
        <v>259.6635</v>
      </c>
      <c r="M52" s="78">
        <v>1E-4</v>
      </c>
      <c r="N52" s="78">
        <f t="shared" si="0"/>
        <v>4.2027618775612721E-3</v>
      </c>
      <c r="O52" s="78">
        <f>L52/'סכום נכסי הקרן'!$C$42</f>
        <v>1.0362735389110431E-3</v>
      </c>
    </row>
    <row r="53" spans="2:15">
      <c r="B53" t="s">
        <v>512</v>
      </c>
      <c r="C53" t="s">
        <v>513</v>
      </c>
      <c r="D53" t="s">
        <v>100</v>
      </c>
      <c r="E53" t="s">
        <v>123</v>
      </c>
      <c r="F53" t="s">
        <v>514</v>
      </c>
      <c r="G53" t="s">
        <v>505</v>
      </c>
      <c r="H53" t="s">
        <v>102</v>
      </c>
      <c r="I53" s="77">
        <v>2510</v>
      </c>
      <c r="J53" s="77">
        <v>7180</v>
      </c>
      <c r="K53" s="77">
        <v>0</v>
      </c>
      <c r="L53" s="77">
        <v>180.21799999999999</v>
      </c>
      <c r="M53" s="78">
        <v>1E-4</v>
      </c>
      <c r="N53" s="78">
        <f t="shared" si="0"/>
        <v>2.9169033770643053E-3</v>
      </c>
      <c r="O53" s="78">
        <f>L53/'סכום נכסי הקרן'!$C$42</f>
        <v>7.1921985429400099E-4</v>
      </c>
    </row>
    <row r="54" spans="2:15">
      <c r="B54" t="s">
        <v>515</v>
      </c>
      <c r="C54" t="s">
        <v>516</v>
      </c>
      <c r="D54" t="s">
        <v>100</v>
      </c>
      <c r="E54" t="s">
        <v>123</v>
      </c>
      <c r="F54" t="s">
        <v>517</v>
      </c>
      <c r="G54" t="s">
        <v>505</v>
      </c>
      <c r="H54" t="s">
        <v>102</v>
      </c>
      <c r="I54" s="77">
        <v>2016</v>
      </c>
      <c r="J54" s="77">
        <v>21910</v>
      </c>
      <c r="K54" s="77">
        <v>0</v>
      </c>
      <c r="L54" s="77">
        <v>441.7056</v>
      </c>
      <c r="M54" s="78">
        <v>1E-4</v>
      </c>
      <c r="N54" s="78">
        <f t="shared" si="0"/>
        <v>7.1491890727242305E-3</v>
      </c>
      <c r="O54" s="78">
        <f>L54/'סכום נכסי הקרן'!$C$42</f>
        <v>1.7627730707967257E-3</v>
      </c>
    </row>
    <row r="55" spans="2:15">
      <c r="B55" t="s">
        <v>518</v>
      </c>
      <c r="C55" t="s">
        <v>519</v>
      </c>
      <c r="D55" t="s">
        <v>100</v>
      </c>
      <c r="E55" t="s">
        <v>123</v>
      </c>
      <c r="F55" t="s">
        <v>520</v>
      </c>
      <c r="G55" t="s">
        <v>521</v>
      </c>
      <c r="H55" t="s">
        <v>102</v>
      </c>
      <c r="I55" s="77">
        <v>18728</v>
      </c>
      <c r="J55" s="77">
        <v>4990</v>
      </c>
      <c r="K55" s="77">
        <v>0</v>
      </c>
      <c r="L55" s="77">
        <v>934.52719999999999</v>
      </c>
      <c r="M55" s="78">
        <v>2.9999999999999997E-4</v>
      </c>
      <c r="N55" s="78">
        <f t="shared" si="0"/>
        <v>1.5125711891367397E-2</v>
      </c>
      <c r="O55" s="78">
        <f>L55/'סכום נכסי הקרן'!$C$42</f>
        <v>3.7295415364601804E-3</v>
      </c>
    </row>
    <row r="56" spans="2:15">
      <c r="B56" t="s">
        <v>522</v>
      </c>
      <c r="C56" t="s">
        <v>523</v>
      </c>
      <c r="D56" t="s">
        <v>100</v>
      </c>
      <c r="E56" t="s">
        <v>123</v>
      </c>
      <c r="F56" t="s">
        <v>524</v>
      </c>
      <c r="G56" t="s">
        <v>521</v>
      </c>
      <c r="H56" t="s">
        <v>102</v>
      </c>
      <c r="I56" s="77">
        <v>1069</v>
      </c>
      <c r="J56" s="77">
        <v>27290</v>
      </c>
      <c r="K56" s="77">
        <v>0</v>
      </c>
      <c r="L56" s="77">
        <v>291.73009999999999</v>
      </c>
      <c r="M56" s="78">
        <v>1E-4</v>
      </c>
      <c r="N56" s="78">
        <f t="shared" si="0"/>
        <v>4.721773151856682E-3</v>
      </c>
      <c r="O56" s="78">
        <f>L56/'סכום נכסי הקרן'!$C$42</f>
        <v>1.1642459688553548E-3</v>
      </c>
    </row>
    <row r="57" spans="2:15">
      <c r="B57" t="s">
        <v>525</v>
      </c>
      <c r="C57" t="s">
        <v>526</v>
      </c>
      <c r="D57" t="s">
        <v>100</v>
      </c>
      <c r="E57" t="s">
        <v>123</v>
      </c>
      <c r="F57" t="s">
        <v>527</v>
      </c>
      <c r="G57" t="s">
        <v>528</v>
      </c>
      <c r="H57" t="s">
        <v>102</v>
      </c>
      <c r="I57" s="77">
        <v>23453</v>
      </c>
      <c r="J57" s="77">
        <v>1546</v>
      </c>
      <c r="K57" s="77">
        <v>0</v>
      </c>
      <c r="L57" s="77">
        <v>362.58337999999998</v>
      </c>
      <c r="M57" s="78">
        <v>1E-4</v>
      </c>
      <c r="N57" s="78">
        <f t="shared" si="0"/>
        <v>5.8685629936487491E-3</v>
      </c>
      <c r="O57" s="78">
        <f>L57/'סכום נכסי הקרן'!$C$42</f>
        <v>1.4470095425153226E-3</v>
      </c>
    </row>
    <row r="58" spans="2:15">
      <c r="B58" s="79" t="s">
        <v>529</v>
      </c>
      <c r="E58" s="16"/>
      <c r="F58" s="16"/>
      <c r="G58" s="16"/>
      <c r="I58" s="81">
        <v>2312396.44</v>
      </c>
      <c r="K58" s="81">
        <v>0</v>
      </c>
      <c r="L58" s="81">
        <v>8430.5291224800003</v>
      </c>
      <c r="N58" s="80">
        <f t="shared" si="0"/>
        <v>0.13645162452030812</v>
      </c>
      <c r="O58" s="80">
        <f>L58/'סכום נכסי הקרן'!$C$42</f>
        <v>3.3644829745593664E-2</v>
      </c>
    </row>
    <row r="59" spans="2:15">
      <c r="B59" t="s">
        <v>530</v>
      </c>
      <c r="C59" t="s">
        <v>531</v>
      </c>
      <c r="D59" t="s">
        <v>100</v>
      </c>
      <c r="E59" t="s">
        <v>123</v>
      </c>
      <c r="F59" t="s">
        <v>532</v>
      </c>
      <c r="G59" t="s">
        <v>533</v>
      </c>
      <c r="H59" t="s">
        <v>102</v>
      </c>
      <c r="I59" s="77">
        <v>57808</v>
      </c>
      <c r="J59" s="77">
        <v>56.6</v>
      </c>
      <c r="K59" s="77">
        <v>0</v>
      </c>
      <c r="L59" s="77">
        <v>32.719327999999997</v>
      </c>
      <c r="M59" s="78">
        <v>6.9999999999999999E-4</v>
      </c>
      <c r="N59" s="78">
        <f t="shared" si="0"/>
        <v>5.2957594878688414E-4</v>
      </c>
      <c r="O59" s="78">
        <f>L59/'סכום נכסי הקרן'!$C$42</f>
        <v>1.3057735807054584E-4</v>
      </c>
    </row>
    <row r="60" spans="2:15">
      <c r="B60" t="s">
        <v>534</v>
      </c>
      <c r="C60" t="s">
        <v>535</v>
      </c>
      <c r="D60" t="s">
        <v>100</v>
      </c>
      <c r="E60" t="s">
        <v>123</v>
      </c>
      <c r="F60" t="s">
        <v>536</v>
      </c>
      <c r="G60" t="s">
        <v>533</v>
      </c>
      <c r="H60" t="s">
        <v>102</v>
      </c>
      <c r="I60" s="77">
        <v>3400</v>
      </c>
      <c r="J60" s="77">
        <v>2397</v>
      </c>
      <c r="K60" s="77">
        <v>0</v>
      </c>
      <c r="L60" s="77">
        <v>81.498000000000005</v>
      </c>
      <c r="M60" s="78">
        <v>6.9999999999999999E-4</v>
      </c>
      <c r="N60" s="78">
        <f t="shared" si="0"/>
        <v>1.3190790677068149E-3</v>
      </c>
      <c r="O60" s="78">
        <f>L60/'סכום נכסי הקרן'!$C$42</f>
        <v>3.252448683552836E-4</v>
      </c>
    </row>
    <row r="61" spans="2:15">
      <c r="B61" t="s">
        <v>537</v>
      </c>
      <c r="C61" t="s">
        <v>538</v>
      </c>
      <c r="D61" t="s">
        <v>100</v>
      </c>
      <c r="E61" t="s">
        <v>123</v>
      </c>
      <c r="F61" t="s">
        <v>539</v>
      </c>
      <c r="G61" t="s">
        <v>533</v>
      </c>
      <c r="H61" t="s">
        <v>102</v>
      </c>
      <c r="I61" s="77">
        <v>80067</v>
      </c>
      <c r="J61" s="77">
        <v>1723</v>
      </c>
      <c r="K61" s="77">
        <v>0</v>
      </c>
      <c r="L61" s="77">
        <v>1379.55441</v>
      </c>
      <c r="M61" s="78">
        <v>1E-3</v>
      </c>
      <c r="N61" s="78">
        <f t="shared" si="0"/>
        <v>2.2328662605139084E-2</v>
      </c>
      <c r="O61" s="78">
        <f>L61/'סכום נכסי הקרן'!$C$42</f>
        <v>5.5055705964490035E-3</v>
      </c>
    </row>
    <row r="62" spans="2:15">
      <c r="B62" t="s">
        <v>540</v>
      </c>
      <c r="C62" t="s">
        <v>541</v>
      </c>
      <c r="D62" t="s">
        <v>100</v>
      </c>
      <c r="E62" t="s">
        <v>123</v>
      </c>
      <c r="F62" t="s">
        <v>542</v>
      </c>
      <c r="G62" t="s">
        <v>294</v>
      </c>
      <c r="H62" t="s">
        <v>102</v>
      </c>
      <c r="I62" s="77">
        <v>38585.440000000002</v>
      </c>
      <c r="J62" s="77">
        <v>626.70000000000005</v>
      </c>
      <c r="K62" s="77">
        <v>0</v>
      </c>
      <c r="L62" s="77">
        <v>241.81495247999999</v>
      </c>
      <c r="M62" s="78">
        <v>1.2999999999999999E-3</v>
      </c>
      <c r="N62" s="78">
        <f t="shared" si="0"/>
        <v>3.9138757033900969E-3</v>
      </c>
      <c r="O62" s="78">
        <f>L62/'סכום נכסי הקרן'!$C$42</f>
        <v>9.6504297511223287E-4</v>
      </c>
    </row>
    <row r="63" spans="2:15">
      <c r="B63" t="s">
        <v>543</v>
      </c>
      <c r="C63" t="s">
        <v>544</v>
      </c>
      <c r="D63" t="s">
        <v>100</v>
      </c>
      <c r="E63" t="s">
        <v>123</v>
      </c>
      <c r="F63" t="s">
        <v>545</v>
      </c>
      <c r="G63" t="s">
        <v>408</v>
      </c>
      <c r="H63" t="s">
        <v>102</v>
      </c>
      <c r="I63" s="77">
        <v>9500</v>
      </c>
      <c r="J63" s="77">
        <v>1314</v>
      </c>
      <c r="K63" s="77">
        <v>0</v>
      </c>
      <c r="L63" s="77">
        <v>124.83</v>
      </c>
      <c r="M63" s="78">
        <v>2.0000000000000001E-4</v>
      </c>
      <c r="N63" s="78">
        <f t="shared" si="0"/>
        <v>2.0204255321828964E-3</v>
      </c>
      <c r="O63" s="78">
        <f>L63/'סכום נכסי הקרן'!$C$42</f>
        <v>4.9817562292068574E-4</v>
      </c>
    </row>
    <row r="64" spans="2:15">
      <c r="B64" t="s">
        <v>546</v>
      </c>
      <c r="C64" t="s">
        <v>547</v>
      </c>
      <c r="D64" t="s">
        <v>100</v>
      </c>
      <c r="E64" t="s">
        <v>123</v>
      </c>
      <c r="F64" t="s">
        <v>345</v>
      </c>
      <c r="G64" t="s">
        <v>290</v>
      </c>
      <c r="H64" t="s">
        <v>102</v>
      </c>
      <c r="I64" s="77">
        <v>7735</v>
      </c>
      <c r="J64" s="77">
        <v>626</v>
      </c>
      <c r="K64" s="77">
        <v>0</v>
      </c>
      <c r="L64" s="77">
        <v>48.421100000000003</v>
      </c>
      <c r="M64" s="78">
        <v>2.0000000000000001E-4</v>
      </c>
      <c r="N64" s="78">
        <f t="shared" si="0"/>
        <v>7.8371566719843998E-4</v>
      </c>
      <c r="O64" s="78">
        <f>L64/'סכום נכסי הקרן'!$C$42</f>
        <v>1.9324050032047441E-4</v>
      </c>
    </row>
    <row r="65" spans="2:15">
      <c r="B65" t="s">
        <v>548</v>
      </c>
      <c r="C65" t="s">
        <v>549</v>
      </c>
      <c r="D65" t="s">
        <v>100</v>
      </c>
      <c r="E65" t="s">
        <v>123</v>
      </c>
      <c r="F65" t="s">
        <v>550</v>
      </c>
      <c r="G65" t="s">
        <v>290</v>
      </c>
      <c r="H65" t="s">
        <v>102</v>
      </c>
      <c r="I65" s="77">
        <v>11754</v>
      </c>
      <c r="J65" s="77">
        <v>166.8</v>
      </c>
      <c r="K65" s="77">
        <v>0</v>
      </c>
      <c r="L65" s="77">
        <v>19.605671999999998</v>
      </c>
      <c r="M65" s="78">
        <v>0</v>
      </c>
      <c r="N65" s="78">
        <f t="shared" si="0"/>
        <v>3.1732596558842674E-4</v>
      </c>
      <c r="O65" s="78">
        <f>L65/'סכום נכסי הקרן'!$C$42</f>
        <v>7.8242953307527415E-5</v>
      </c>
    </row>
    <row r="66" spans="2:15">
      <c r="B66" t="s">
        <v>551</v>
      </c>
      <c r="C66" t="s">
        <v>552</v>
      </c>
      <c r="D66" t="s">
        <v>100</v>
      </c>
      <c r="E66" t="s">
        <v>123</v>
      </c>
      <c r="F66" t="s">
        <v>553</v>
      </c>
      <c r="G66" t="s">
        <v>362</v>
      </c>
      <c r="H66" t="s">
        <v>102</v>
      </c>
      <c r="I66" s="77">
        <v>8000</v>
      </c>
      <c r="J66" s="77">
        <v>9912</v>
      </c>
      <c r="K66" s="77">
        <v>0</v>
      </c>
      <c r="L66" s="77">
        <v>792.96</v>
      </c>
      <c r="M66" s="78">
        <v>2E-3</v>
      </c>
      <c r="N66" s="78">
        <f t="shared" si="0"/>
        <v>1.2834387807416085E-2</v>
      </c>
      <c r="O66" s="78">
        <f>L66/'סכום נכסי הקרן'!$C$42</f>
        <v>3.1645705515596172E-3</v>
      </c>
    </row>
    <row r="67" spans="2:15">
      <c r="B67" t="s">
        <v>554</v>
      </c>
      <c r="C67" t="s">
        <v>555</v>
      </c>
      <c r="D67" t="s">
        <v>100</v>
      </c>
      <c r="E67" t="s">
        <v>123</v>
      </c>
      <c r="F67" t="s">
        <v>556</v>
      </c>
      <c r="G67" t="s">
        <v>557</v>
      </c>
      <c r="H67" t="s">
        <v>102</v>
      </c>
      <c r="I67" s="77">
        <v>270082</v>
      </c>
      <c r="J67" s="77">
        <v>38.299999999999997</v>
      </c>
      <c r="K67" s="77">
        <v>0</v>
      </c>
      <c r="L67" s="77">
        <v>103.441406</v>
      </c>
      <c r="M67" s="78">
        <v>7.7000000000000002E-3</v>
      </c>
      <c r="N67" s="78">
        <f t="shared" si="0"/>
        <v>1.6742422315733163E-3</v>
      </c>
      <c r="O67" s="78">
        <f>L67/'סכום נכסי הקרן'!$C$42</f>
        <v>4.1281732652280353E-4</v>
      </c>
    </row>
    <row r="68" spans="2:15">
      <c r="B68" t="s">
        <v>558</v>
      </c>
      <c r="C68" t="s">
        <v>559</v>
      </c>
      <c r="D68" t="s">
        <v>100</v>
      </c>
      <c r="E68" t="s">
        <v>123</v>
      </c>
      <c r="F68" t="s">
        <v>560</v>
      </c>
      <c r="G68" t="s">
        <v>426</v>
      </c>
      <c r="H68" t="s">
        <v>102</v>
      </c>
      <c r="I68" s="77">
        <v>1680</v>
      </c>
      <c r="J68" s="77">
        <v>22120</v>
      </c>
      <c r="K68" s="77">
        <v>0</v>
      </c>
      <c r="L68" s="77">
        <v>371.61599999999999</v>
      </c>
      <c r="M68" s="78">
        <v>1E-4</v>
      </c>
      <c r="N68" s="78">
        <f t="shared" si="0"/>
        <v>6.01475970974669E-3</v>
      </c>
      <c r="O68" s="78">
        <f>L68/'סכום נכסי הקרן'!$C$42</f>
        <v>1.4830572161122612E-3</v>
      </c>
    </row>
    <row r="69" spans="2:15">
      <c r="B69" t="s">
        <v>561</v>
      </c>
      <c r="C69" t="s">
        <v>562</v>
      </c>
      <c r="D69" t="s">
        <v>100</v>
      </c>
      <c r="E69" t="s">
        <v>123</v>
      </c>
      <c r="F69" t="s">
        <v>563</v>
      </c>
      <c r="G69" t="s">
        <v>564</v>
      </c>
      <c r="H69" t="s">
        <v>102</v>
      </c>
      <c r="I69" s="77">
        <v>9000</v>
      </c>
      <c r="J69" s="77">
        <v>683.1</v>
      </c>
      <c r="K69" s="77">
        <v>0</v>
      </c>
      <c r="L69" s="77">
        <v>61.478999999999999</v>
      </c>
      <c r="M69" s="78">
        <v>2.9999999999999997E-4</v>
      </c>
      <c r="N69" s="78">
        <f t="shared" si="0"/>
        <v>9.9506321631877195E-4</v>
      </c>
      <c r="O69" s="78">
        <f>L69/'סכום נכסי הקרן'!$C$42</f>
        <v>2.4535239222575378E-4</v>
      </c>
    </row>
    <row r="70" spans="2:15">
      <c r="B70" t="s">
        <v>565</v>
      </c>
      <c r="C70" t="s">
        <v>566</v>
      </c>
      <c r="D70" t="s">
        <v>100</v>
      </c>
      <c r="E70" t="s">
        <v>123</v>
      </c>
      <c r="F70" t="s">
        <v>567</v>
      </c>
      <c r="G70" t="s">
        <v>564</v>
      </c>
      <c r="H70" t="s">
        <v>102</v>
      </c>
      <c r="I70" s="77">
        <v>140700</v>
      </c>
      <c r="J70" s="77">
        <v>16.5</v>
      </c>
      <c r="K70" s="77">
        <v>0</v>
      </c>
      <c r="L70" s="77">
        <v>23.215499999999999</v>
      </c>
      <c r="M70" s="78">
        <v>1.4E-3</v>
      </c>
      <c r="N70" s="78">
        <f t="shared" si="0"/>
        <v>3.757525349867182E-4</v>
      </c>
      <c r="O70" s="78">
        <f>L70/'סכום נכסי הקרן'!$C$42</f>
        <v>9.2649172265602662E-5</v>
      </c>
    </row>
    <row r="71" spans="2:15">
      <c r="B71" t="s">
        <v>568</v>
      </c>
      <c r="C71" t="s">
        <v>569</v>
      </c>
      <c r="D71" t="s">
        <v>100</v>
      </c>
      <c r="E71" t="s">
        <v>123</v>
      </c>
      <c r="F71" t="s">
        <v>570</v>
      </c>
      <c r="G71" t="s">
        <v>571</v>
      </c>
      <c r="H71" t="s">
        <v>102</v>
      </c>
      <c r="I71" s="77">
        <v>2846</v>
      </c>
      <c r="J71" s="77">
        <v>7412</v>
      </c>
      <c r="K71" s="77">
        <v>0</v>
      </c>
      <c r="L71" s="77">
        <v>210.94551999999999</v>
      </c>
      <c r="M71" s="78">
        <v>0</v>
      </c>
      <c r="N71" s="78">
        <f t="shared" si="0"/>
        <v>3.4142410839349342E-3</v>
      </c>
      <c r="O71" s="78">
        <f>L71/'סכום נכסי הקרן'!$C$42</f>
        <v>8.4184824023334122E-4</v>
      </c>
    </row>
    <row r="72" spans="2:15">
      <c r="B72" t="s">
        <v>572</v>
      </c>
      <c r="C72" t="s">
        <v>573</v>
      </c>
      <c r="D72" t="s">
        <v>100</v>
      </c>
      <c r="E72" t="s">
        <v>123</v>
      </c>
      <c r="F72" t="s">
        <v>574</v>
      </c>
      <c r="G72" t="s">
        <v>484</v>
      </c>
      <c r="H72" t="s">
        <v>102</v>
      </c>
      <c r="I72" s="77">
        <v>70539</v>
      </c>
      <c r="J72" s="77">
        <v>187.1</v>
      </c>
      <c r="K72" s="77">
        <v>0</v>
      </c>
      <c r="L72" s="77">
        <v>131.97846899999999</v>
      </c>
      <c r="M72" s="78">
        <v>5.0000000000000001E-4</v>
      </c>
      <c r="N72" s="78">
        <f t="shared" si="0"/>
        <v>2.1361264797405185E-3</v>
      </c>
      <c r="O72" s="78">
        <f>L72/'סכום נכסי הקרן'!$C$42</f>
        <v>5.2670396544254915E-4</v>
      </c>
    </row>
    <row r="73" spans="2:15">
      <c r="B73" t="s">
        <v>575</v>
      </c>
      <c r="C73" t="s">
        <v>576</v>
      </c>
      <c r="D73" t="s">
        <v>100</v>
      </c>
      <c r="E73" t="s">
        <v>123</v>
      </c>
      <c r="F73" t="s">
        <v>577</v>
      </c>
      <c r="G73" t="s">
        <v>578</v>
      </c>
      <c r="H73" t="s">
        <v>102</v>
      </c>
      <c r="I73" s="77">
        <v>7341</v>
      </c>
      <c r="J73" s="77">
        <v>9957</v>
      </c>
      <c r="K73" s="77">
        <v>0</v>
      </c>
      <c r="L73" s="77">
        <v>730.94336999999996</v>
      </c>
      <c r="M73" s="78">
        <v>8.0000000000000004E-4</v>
      </c>
      <c r="N73" s="78">
        <f t="shared" si="0"/>
        <v>1.1830622825665384E-2</v>
      </c>
      <c r="O73" s="78">
        <f>L73/'סכום נכסי הקרן'!$C$42</f>
        <v>2.9170725680485086E-3</v>
      </c>
    </row>
    <row r="74" spans="2:15">
      <c r="B74" t="s">
        <v>579</v>
      </c>
      <c r="C74" t="s">
        <v>580</v>
      </c>
      <c r="D74" t="s">
        <v>100</v>
      </c>
      <c r="E74" t="s">
        <v>123</v>
      </c>
      <c r="F74" t="s">
        <v>581</v>
      </c>
      <c r="G74" t="s">
        <v>578</v>
      </c>
      <c r="H74" t="s">
        <v>102</v>
      </c>
      <c r="I74" s="77">
        <v>31660</v>
      </c>
      <c r="J74" s="77">
        <v>1555</v>
      </c>
      <c r="K74" s="77">
        <v>0</v>
      </c>
      <c r="L74" s="77">
        <v>492.31299999999999</v>
      </c>
      <c r="M74" s="78">
        <v>8.9999999999999998E-4</v>
      </c>
      <c r="N74" s="78">
        <f t="shared" si="0"/>
        <v>7.968290915850022E-3</v>
      </c>
      <c r="O74" s="78">
        <f>L74/'סכום נכסי הקרן'!$C$42</f>
        <v>1.9647387282460274E-3</v>
      </c>
    </row>
    <row r="75" spans="2:15">
      <c r="B75" t="s">
        <v>582</v>
      </c>
      <c r="C75" t="s">
        <v>583</v>
      </c>
      <c r="D75" t="s">
        <v>100</v>
      </c>
      <c r="E75" t="s">
        <v>123</v>
      </c>
      <c r="F75" t="s">
        <v>584</v>
      </c>
      <c r="G75" t="s">
        <v>284</v>
      </c>
      <c r="H75" t="s">
        <v>102</v>
      </c>
      <c r="I75" s="77">
        <v>13995</v>
      </c>
      <c r="J75" s="77">
        <v>1012</v>
      </c>
      <c r="K75" s="77">
        <v>0</v>
      </c>
      <c r="L75" s="77">
        <v>141.6294</v>
      </c>
      <c r="M75" s="78">
        <v>2.0000000000000001E-4</v>
      </c>
      <c r="N75" s="78">
        <f t="shared" si="0"/>
        <v>2.2923308168528748E-3</v>
      </c>
      <c r="O75" s="78">
        <f>L75/'סכום נכסי הקרן'!$C$42</f>
        <v>5.652192146830328E-4</v>
      </c>
    </row>
    <row r="76" spans="2:15">
      <c r="B76" t="s">
        <v>585</v>
      </c>
      <c r="C76" t="s">
        <v>586</v>
      </c>
      <c r="D76" t="s">
        <v>100</v>
      </c>
      <c r="E76" t="s">
        <v>123</v>
      </c>
      <c r="F76" t="s">
        <v>587</v>
      </c>
      <c r="G76" t="s">
        <v>284</v>
      </c>
      <c r="H76" t="s">
        <v>102</v>
      </c>
      <c r="I76" s="77">
        <v>537123</v>
      </c>
      <c r="J76" s="77">
        <v>267.2</v>
      </c>
      <c r="K76" s="77">
        <v>0</v>
      </c>
      <c r="L76" s="77">
        <v>1435.1926559999999</v>
      </c>
      <c r="M76" s="78">
        <v>3.7000000000000002E-3</v>
      </c>
      <c r="N76" s="78">
        <f t="shared" ref="N76:N111" si="1">L76/$L$11</f>
        <v>2.3229190785738884E-2</v>
      </c>
      <c r="O76" s="78">
        <f>L76/'סכום נכסי הקרן'!$C$42</f>
        <v>5.7276135176960149E-3</v>
      </c>
    </row>
    <row r="77" spans="2:15">
      <c r="B77" t="s">
        <v>588</v>
      </c>
      <c r="C77" t="s">
        <v>589</v>
      </c>
      <c r="D77" t="s">
        <v>100</v>
      </c>
      <c r="E77" t="s">
        <v>123</v>
      </c>
      <c r="F77" t="s">
        <v>590</v>
      </c>
      <c r="G77" t="s">
        <v>125</v>
      </c>
      <c r="H77" t="s">
        <v>102</v>
      </c>
      <c r="I77" s="77">
        <v>28375</v>
      </c>
      <c r="J77" s="77">
        <v>113.3</v>
      </c>
      <c r="K77" s="77">
        <v>0</v>
      </c>
      <c r="L77" s="77">
        <v>32.148874999999997</v>
      </c>
      <c r="M77" s="78">
        <v>4.0000000000000002E-4</v>
      </c>
      <c r="N77" s="78">
        <f t="shared" si="1"/>
        <v>5.2034292943167835E-4</v>
      </c>
      <c r="O77" s="78">
        <f>L77/'סכום נכסי הקרן'!$C$42</f>
        <v>1.2830077568953184E-4</v>
      </c>
    </row>
    <row r="78" spans="2:15">
      <c r="B78" t="s">
        <v>591</v>
      </c>
      <c r="C78" t="s">
        <v>592</v>
      </c>
      <c r="D78" t="s">
        <v>100</v>
      </c>
      <c r="E78" t="s">
        <v>123</v>
      </c>
      <c r="F78" t="s">
        <v>593</v>
      </c>
      <c r="G78" t="s">
        <v>594</v>
      </c>
      <c r="H78" t="s">
        <v>102</v>
      </c>
      <c r="I78" s="77">
        <v>56710</v>
      </c>
      <c r="J78" s="77">
        <v>619.29999999999995</v>
      </c>
      <c r="K78" s="77">
        <v>0</v>
      </c>
      <c r="L78" s="77">
        <v>351.20503000000002</v>
      </c>
      <c r="M78" s="78">
        <v>2.5999999999999999E-3</v>
      </c>
      <c r="N78" s="78">
        <f t="shared" si="1"/>
        <v>5.6843996606830106E-3</v>
      </c>
      <c r="O78" s="78">
        <f>L78/'סכום נכסי הקרן'!$C$42</f>
        <v>1.401600453361597E-3</v>
      </c>
    </row>
    <row r="79" spans="2:15">
      <c r="B79" t="s">
        <v>595</v>
      </c>
      <c r="C79" t="s">
        <v>596</v>
      </c>
      <c r="D79" t="s">
        <v>100</v>
      </c>
      <c r="E79" t="s">
        <v>123</v>
      </c>
      <c r="F79" t="s">
        <v>597</v>
      </c>
      <c r="G79" t="s">
        <v>505</v>
      </c>
      <c r="H79" t="s">
        <v>102</v>
      </c>
      <c r="I79" s="77">
        <v>66080</v>
      </c>
      <c r="J79" s="77">
        <v>206</v>
      </c>
      <c r="K79" s="77">
        <v>0</v>
      </c>
      <c r="L79" s="77">
        <v>136.12479999999999</v>
      </c>
      <c r="M79" s="78">
        <v>5.0000000000000001E-4</v>
      </c>
      <c r="N79" s="78">
        <f t="shared" si="1"/>
        <v>2.2032365736064275E-3</v>
      </c>
      <c r="O79" s="78">
        <f>L79/'סכום נכסי הקרן'!$C$42</f>
        <v>5.4325127801773429E-4</v>
      </c>
    </row>
    <row r="80" spans="2:15">
      <c r="B80" t="s">
        <v>598</v>
      </c>
      <c r="C80" t="s">
        <v>599</v>
      </c>
      <c r="D80" t="s">
        <v>100</v>
      </c>
      <c r="E80" t="s">
        <v>123</v>
      </c>
      <c r="F80" t="s">
        <v>600</v>
      </c>
      <c r="G80" t="s">
        <v>505</v>
      </c>
      <c r="H80" t="s">
        <v>102</v>
      </c>
      <c r="I80" s="77">
        <v>17330</v>
      </c>
      <c r="J80" s="77">
        <v>617.9</v>
      </c>
      <c r="K80" s="77">
        <v>0</v>
      </c>
      <c r="L80" s="77">
        <v>107.08207</v>
      </c>
      <c r="M80" s="78">
        <v>6.9999999999999999E-4</v>
      </c>
      <c r="N80" s="78">
        <f t="shared" si="1"/>
        <v>1.7331678944724521E-3</v>
      </c>
      <c r="O80" s="78">
        <f>L80/'סכום נכסי הקרן'!$C$42</f>
        <v>4.2734660679232943E-4</v>
      </c>
    </row>
    <row r="81" spans="2:15">
      <c r="B81" t="s">
        <v>601</v>
      </c>
      <c r="C81" t="s">
        <v>602</v>
      </c>
      <c r="D81" t="s">
        <v>100</v>
      </c>
      <c r="E81" t="s">
        <v>123</v>
      </c>
      <c r="F81" t="s">
        <v>603</v>
      </c>
      <c r="G81" t="s">
        <v>604</v>
      </c>
      <c r="H81" t="s">
        <v>102</v>
      </c>
      <c r="I81" s="77">
        <v>21738</v>
      </c>
      <c r="J81" s="77">
        <v>1531</v>
      </c>
      <c r="K81" s="77">
        <v>0</v>
      </c>
      <c r="L81" s="77">
        <v>332.80878000000001</v>
      </c>
      <c r="M81" s="78">
        <v>1E-3</v>
      </c>
      <c r="N81" s="78">
        <f t="shared" si="1"/>
        <v>5.3866486937966885E-3</v>
      </c>
      <c r="O81" s="78">
        <f>L81/'סכום נכסי הקרן'!$C$42</f>
        <v>1.3281841006967355E-3</v>
      </c>
    </row>
    <row r="82" spans="2:15">
      <c r="B82" t="s">
        <v>605</v>
      </c>
      <c r="C82" t="s">
        <v>606</v>
      </c>
      <c r="D82" t="s">
        <v>100</v>
      </c>
      <c r="E82" t="s">
        <v>123</v>
      </c>
      <c r="F82" t="s">
        <v>607</v>
      </c>
      <c r="G82" t="s">
        <v>528</v>
      </c>
      <c r="H82" t="s">
        <v>102</v>
      </c>
      <c r="I82" s="77">
        <v>441204</v>
      </c>
      <c r="J82" s="77">
        <v>45.4</v>
      </c>
      <c r="K82" s="77">
        <v>0</v>
      </c>
      <c r="L82" s="77">
        <v>200.30661599999999</v>
      </c>
      <c r="M82" s="78">
        <v>3.7000000000000002E-3</v>
      </c>
      <c r="N82" s="78">
        <f t="shared" si="1"/>
        <v>3.2420459924021078E-3</v>
      </c>
      <c r="O82" s="78">
        <f>L82/'סכום נכסי הקרן'!$C$42</f>
        <v>7.9939015621993594E-4</v>
      </c>
    </row>
    <row r="83" spans="2:15">
      <c r="B83" t="s">
        <v>608</v>
      </c>
      <c r="C83" t="s">
        <v>609</v>
      </c>
      <c r="D83" t="s">
        <v>100</v>
      </c>
      <c r="E83" t="s">
        <v>123</v>
      </c>
      <c r="F83" t="s">
        <v>610</v>
      </c>
      <c r="G83" t="s">
        <v>129</v>
      </c>
      <c r="H83" t="s">
        <v>102</v>
      </c>
      <c r="I83" s="77">
        <v>49643</v>
      </c>
      <c r="J83" s="77">
        <v>92.6</v>
      </c>
      <c r="K83" s="77">
        <v>0</v>
      </c>
      <c r="L83" s="77">
        <v>45.969417999999997</v>
      </c>
      <c r="M83" s="78">
        <v>3.0000000000000001E-3</v>
      </c>
      <c r="N83" s="78">
        <f t="shared" si="1"/>
        <v>7.4403417308970617E-4</v>
      </c>
      <c r="O83" s="78">
        <f>L83/'סכום נכסי הקרן'!$C$42</f>
        <v>1.8345624807699579E-4</v>
      </c>
    </row>
    <row r="84" spans="2:15">
      <c r="B84" t="s">
        <v>611</v>
      </c>
      <c r="C84" t="s">
        <v>612</v>
      </c>
      <c r="D84" t="s">
        <v>100</v>
      </c>
      <c r="E84" t="s">
        <v>123</v>
      </c>
      <c r="F84" t="s">
        <v>613</v>
      </c>
      <c r="G84" t="s">
        <v>129</v>
      </c>
      <c r="H84" t="s">
        <v>102</v>
      </c>
      <c r="I84" s="77">
        <v>29500</v>
      </c>
      <c r="J84" s="77">
        <v>367.4</v>
      </c>
      <c r="K84" s="77">
        <v>0</v>
      </c>
      <c r="L84" s="77">
        <v>108.383</v>
      </c>
      <c r="M84" s="78">
        <v>2.3E-3</v>
      </c>
      <c r="N84" s="78">
        <f t="shared" si="1"/>
        <v>1.7542239882606654E-3</v>
      </c>
      <c r="O84" s="78">
        <f>L84/'סכום נכסי הקרן'!$C$42</f>
        <v>4.3253840053683156E-4</v>
      </c>
    </row>
    <row r="85" spans="2:15">
      <c r="B85" t="s">
        <v>614</v>
      </c>
      <c r="C85" t="s">
        <v>615</v>
      </c>
      <c r="D85" t="s">
        <v>100</v>
      </c>
      <c r="E85" t="s">
        <v>123</v>
      </c>
      <c r="F85" t="s">
        <v>616</v>
      </c>
      <c r="G85" t="s">
        <v>129</v>
      </c>
      <c r="H85" t="s">
        <v>102</v>
      </c>
      <c r="I85" s="77">
        <v>1</v>
      </c>
      <c r="J85" s="77">
        <v>4275</v>
      </c>
      <c r="K85" s="77">
        <v>0</v>
      </c>
      <c r="L85" s="77">
        <v>4.2750000000000003E-2</v>
      </c>
      <c r="M85" s="78">
        <v>0</v>
      </c>
      <c r="N85" s="78">
        <f t="shared" si="1"/>
        <v>6.9192655211743039E-7</v>
      </c>
      <c r="O85" s="78">
        <f>L85/'סכום נכסי הקרן'!$C$42</f>
        <v>1.7060809004133076E-7</v>
      </c>
    </row>
    <row r="86" spans="2:15">
      <c r="B86" t="s">
        <v>617</v>
      </c>
      <c r="C86" t="s">
        <v>618</v>
      </c>
      <c r="D86" t="s">
        <v>100</v>
      </c>
      <c r="E86" t="s">
        <v>123</v>
      </c>
      <c r="F86" t="s">
        <v>619</v>
      </c>
      <c r="G86" t="s">
        <v>129</v>
      </c>
      <c r="H86" t="s">
        <v>102</v>
      </c>
      <c r="I86" s="77">
        <v>70000</v>
      </c>
      <c r="J86" s="77">
        <v>471.5</v>
      </c>
      <c r="K86" s="77">
        <v>0</v>
      </c>
      <c r="L86" s="77">
        <v>330.05</v>
      </c>
      <c r="M86" s="78">
        <v>5.0000000000000001E-3</v>
      </c>
      <c r="N86" s="78">
        <f t="shared" si="1"/>
        <v>5.3419966906750388E-3</v>
      </c>
      <c r="O86" s="78">
        <f>L86/'סכום נכסי הקרן'!$C$42</f>
        <v>1.3171742717693852E-3</v>
      </c>
    </row>
    <row r="87" spans="2:15">
      <c r="B87" t="s">
        <v>620</v>
      </c>
      <c r="C87" t="s">
        <v>621</v>
      </c>
      <c r="D87" t="s">
        <v>100</v>
      </c>
      <c r="E87" t="s">
        <v>123</v>
      </c>
      <c r="F87" t="s">
        <v>622</v>
      </c>
      <c r="G87" t="s">
        <v>132</v>
      </c>
      <c r="H87" t="s">
        <v>102</v>
      </c>
      <c r="I87" s="77">
        <v>230000</v>
      </c>
      <c r="J87" s="77">
        <v>157.5</v>
      </c>
      <c r="K87" s="77">
        <v>0</v>
      </c>
      <c r="L87" s="77">
        <v>362.25</v>
      </c>
      <c r="M87" s="78">
        <v>6.4000000000000003E-3</v>
      </c>
      <c r="N87" s="78">
        <f t="shared" si="1"/>
        <v>5.8631670995213832E-3</v>
      </c>
      <c r="O87" s="78">
        <f>L87/'סכום נכסי הקרן'!$C$42</f>
        <v>1.4456790787712765E-3</v>
      </c>
    </row>
    <row r="88" spans="2:15">
      <c r="B88" s="79" t="s">
        <v>623</v>
      </c>
      <c r="E88" s="16"/>
      <c r="F88" s="16"/>
      <c r="G88" s="16"/>
      <c r="I88" s="81">
        <v>0</v>
      </c>
      <c r="K88" s="81">
        <v>0</v>
      </c>
      <c r="L88" s="81">
        <v>0</v>
      </c>
      <c r="N88" s="80">
        <f t="shared" si="1"/>
        <v>0</v>
      </c>
      <c r="O88" s="80">
        <f>L88/'סכום נכסי הקרן'!$C$42</f>
        <v>0</v>
      </c>
    </row>
    <row r="89" spans="2:15">
      <c r="B89" t="s">
        <v>229</v>
      </c>
      <c r="C89" t="s">
        <v>229</v>
      </c>
      <c r="E89" s="16"/>
      <c r="F89" s="16"/>
      <c r="G89" t="s">
        <v>229</v>
      </c>
      <c r="H89" t="s">
        <v>229</v>
      </c>
      <c r="I89" s="77">
        <v>0</v>
      </c>
      <c r="J89" s="77">
        <v>0</v>
      </c>
      <c r="L89" s="77">
        <v>0</v>
      </c>
      <c r="M89" s="78">
        <v>0</v>
      </c>
      <c r="N89" s="78">
        <f t="shared" si="1"/>
        <v>0</v>
      </c>
      <c r="O89" s="78">
        <f>L89/'סכום נכסי הקרן'!$C$42</f>
        <v>0</v>
      </c>
    </row>
    <row r="90" spans="2:15">
      <c r="B90" s="79" t="s">
        <v>234</v>
      </c>
      <c r="E90" s="16"/>
      <c r="F90" s="16"/>
      <c r="G90" s="16"/>
      <c r="I90" s="81">
        <v>124276.3</v>
      </c>
      <c r="K90" s="81">
        <v>2.5927500000000001</v>
      </c>
      <c r="L90" s="81">
        <v>9393.9762427999995</v>
      </c>
      <c r="N90" s="80">
        <f t="shared" si="1"/>
        <v>0.1520454173649978</v>
      </c>
      <c r="O90" s="80">
        <f>L90/'סכום נכסי הקרן'!$C$42</f>
        <v>3.7489785840415069E-2</v>
      </c>
    </row>
    <row r="91" spans="2:15">
      <c r="B91" s="79" t="s">
        <v>265</v>
      </c>
      <c r="E91" s="16"/>
      <c r="F91" s="16"/>
      <c r="G91" s="16"/>
      <c r="I91" s="81">
        <v>51849.3</v>
      </c>
      <c r="K91" s="81">
        <v>0</v>
      </c>
      <c r="L91" s="81">
        <v>2868.6165007999998</v>
      </c>
      <c r="N91" s="80">
        <f t="shared" si="1"/>
        <v>4.6429752625630684E-2</v>
      </c>
      <c r="O91" s="80">
        <f>L91/'סכום נכסי הקרן'!$C$42</f>
        <v>1.1448168006141134E-2</v>
      </c>
    </row>
    <row r="92" spans="2:15">
      <c r="B92" t="s">
        <v>624</v>
      </c>
      <c r="C92" t="s">
        <v>625</v>
      </c>
      <c r="D92" t="s">
        <v>626</v>
      </c>
      <c r="E92" t="s">
        <v>367</v>
      </c>
      <c r="F92" t="s">
        <v>627</v>
      </c>
      <c r="G92" t="s">
        <v>628</v>
      </c>
      <c r="H92" t="s">
        <v>106</v>
      </c>
      <c r="I92" s="77">
        <v>36</v>
      </c>
      <c r="J92" s="77">
        <v>1227</v>
      </c>
      <c r="K92" s="77">
        <v>0</v>
      </c>
      <c r="L92" s="77">
        <v>1.6343639999999999</v>
      </c>
      <c r="M92" s="78">
        <v>0</v>
      </c>
      <c r="N92" s="78">
        <f t="shared" si="1"/>
        <v>2.6452861928066711E-5</v>
      </c>
      <c r="O92" s="78">
        <f>L92/'סכום נכסי הקרן'!$C$42</f>
        <v>6.5224729935043154E-6</v>
      </c>
    </row>
    <row r="93" spans="2:15">
      <c r="B93" t="s">
        <v>629</v>
      </c>
      <c r="C93" t="s">
        <v>630</v>
      </c>
      <c r="D93" t="s">
        <v>626</v>
      </c>
      <c r="E93" t="s">
        <v>367</v>
      </c>
      <c r="F93" t="s">
        <v>631</v>
      </c>
      <c r="G93" t="s">
        <v>632</v>
      </c>
      <c r="H93" t="s">
        <v>106</v>
      </c>
      <c r="I93" s="77">
        <v>3499.3</v>
      </c>
      <c r="J93" s="77">
        <v>84</v>
      </c>
      <c r="K93" s="77">
        <v>0</v>
      </c>
      <c r="L93" s="77">
        <v>10.875824400000001</v>
      </c>
      <c r="M93" s="78">
        <v>2.9999999999999997E-4</v>
      </c>
      <c r="N93" s="78">
        <f t="shared" si="1"/>
        <v>1.760297468661198E-4</v>
      </c>
      <c r="O93" s="78">
        <f>L93/'סכום נכסי הקרן'!$C$42</f>
        <v>4.3403593649331046E-5</v>
      </c>
    </row>
    <row r="94" spans="2:15">
      <c r="B94" t="s">
        <v>633</v>
      </c>
      <c r="C94" t="s">
        <v>634</v>
      </c>
      <c r="D94" t="s">
        <v>123</v>
      </c>
      <c r="E94" t="s">
        <v>367</v>
      </c>
      <c r="F94" t="s">
        <v>635</v>
      </c>
      <c r="G94" t="s">
        <v>636</v>
      </c>
      <c r="H94" t="s">
        <v>200</v>
      </c>
      <c r="I94" s="77">
        <v>46115</v>
      </c>
      <c r="J94" s="77">
        <v>940</v>
      </c>
      <c r="K94" s="77">
        <v>0</v>
      </c>
      <c r="L94" s="77">
        <v>1783.0807454000001</v>
      </c>
      <c r="M94" s="78">
        <v>2.8E-3</v>
      </c>
      <c r="N94" s="78">
        <f t="shared" si="1"/>
        <v>2.8859904381557888E-2</v>
      </c>
      <c r="O94" s="78">
        <f>L94/'סכום נכסי הקרן'!$C$42</f>
        <v>7.1159766166588624E-3</v>
      </c>
    </row>
    <row r="95" spans="2:15">
      <c r="B95" t="s">
        <v>637</v>
      </c>
      <c r="C95" t="s">
        <v>638</v>
      </c>
      <c r="D95" t="s">
        <v>639</v>
      </c>
      <c r="E95" t="s">
        <v>367</v>
      </c>
      <c r="F95" t="s">
        <v>451</v>
      </c>
      <c r="G95" t="s">
        <v>640</v>
      </c>
      <c r="H95" t="s">
        <v>106</v>
      </c>
      <c r="I95" s="77">
        <v>3</v>
      </c>
      <c r="J95" s="77">
        <v>20650</v>
      </c>
      <c r="K95" s="77">
        <v>0</v>
      </c>
      <c r="L95" s="77">
        <v>2.2921499999999999</v>
      </c>
      <c r="M95" s="78">
        <v>0</v>
      </c>
      <c r="N95" s="78">
        <f t="shared" si="1"/>
        <v>3.7099402255812113E-5</v>
      </c>
      <c r="O95" s="78">
        <f>L95/'סכום נכסי הקרן'!$C$42</f>
        <v>9.1475867506020175E-6</v>
      </c>
    </row>
    <row r="96" spans="2:15">
      <c r="B96" t="s">
        <v>641</v>
      </c>
      <c r="C96" t="s">
        <v>642</v>
      </c>
      <c r="D96" t="s">
        <v>123</v>
      </c>
      <c r="E96" t="s">
        <v>367</v>
      </c>
      <c r="F96" t="s">
        <v>643</v>
      </c>
      <c r="G96" t="s">
        <v>644</v>
      </c>
      <c r="H96" t="s">
        <v>106</v>
      </c>
      <c r="I96" s="77">
        <v>445</v>
      </c>
      <c r="J96" s="77">
        <v>315</v>
      </c>
      <c r="K96" s="77">
        <v>0</v>
      </c>
      <c r="L96" s="77">
        <v>5.1864749999999997</v>
      </c>
      <c r="M96" s="78">
        <v>0</v>
      </c>
      <c r="N96" s="78">
        <f t="shared" si="1"/>
        <v>8.3945257646625711E-5</v>
      </c>
      <c r="O96" s="78">
        <f>L96/'סכום נכסי הקרן'!$C$42</f>
        <v>2.0698353071277446E-5</v>
      </c>
    </row>
    <row r="97" spans="2:15">
      <c r="B97" t="s">
        <v>645</v>
      </c>
      <c r="C97" t="s">
        <v>646</v>
      </c>
      <c r="D97" t="s">
        <v>639</v>
      </c>
      <c r="E97" t="s">
        <v>367</v>
      </c>
      <c r="F97" t="s">
        <v>647</v>
      </c>
      <c r="G97" t="s">
        <v>644</v>
      </c>
      <c r="H97" t="s">
        <v>106</v>
      </c>
      <c r="I97" s="77">
        <v>780</v>
      </c>
      <c r="J97" s="77">
        <v>26905</v>
      </c>
      <c r="K97" s="77">
        <v>0</v>
      </c>
      <c r="L97" s="77">
        <v>776.47829999999999</v>
      </c>
      <c r="M97" s="78">
        <v>0</v>
      </c>
      <c r="N97" s="78">
        <f t="shared" si="1"/>
        <v>1.2567624629543946E-2</v>
      </c>
      <c r="O97" s="78">
        <f>L97/'סכום נכסי הקרן'!$C$42</f>
        <v>3.0987948472874722E-3</v>
      </c>
    </row>
    <row r="98" spans="2:15">
      <c r="B98" t="s">
        <v>648</v>
      </c>
      <c r="C98" t="s">
        <v>649</v>
      </c>
      <c r="D98" t="s">
        <v>639</v>
      </c>
      <c r="E98" t="s">
        <v>367</v>
      </c>
      <c r="F98" t="s">
        <v>395</v>
      </c>
      <c r="G98" t="s">
        <v>650</v>
      </c>
      <c r="H98" t="s">
        <v>106</v>
      </c>
      <c r="I98" s="77">
        <v>971</v>
      </c>
      <c r="J98" s="77">
        <v>8046</v>
      </c>
      <c r="K98" s="77">
        <v>0</v>
      </c>
      <c r="L98" s="77">
        <v>289.06864200000001</v>
      </c>
      <c r="M98" s="78">
        <v>0</v>
      </c>
      <c r="N98" s="78">
        <f t="shared" si="1"/>
        <v>4.6786963458322296E-3</v>
      </c>
      <c r="O98" s="78">
        <f>L98/'סכום נכסי הקרן'!$C$42</f>
        <v>1.1536245357300866E-3</v>
      </c>
    </row>
    <row r="99" spans="2:15">
      <c r="B99" s="79" t="s">
        <v>266</v>
      </c>
      <c r="E99" s="16"/>
      <c r="F99" s="16"/>
      <c r="G99" s="16"/>
      <c r="I99" s="81">
        <v>72427</v>
      </c>
      <c r="K99" s="81">
        <v>2.5927500000000001</v>
      </c>
      <c r="L99" s="81">
        <v>6525.3597419999996</v>
      </c>
      <c r="N99" s="80">
        <f t="shared" si="1"/>
        <v>0.10561566473936712</v>
      </c>
      <c r="O99" s="80">
        <f>L99/'סכום נכסי הקרן'!$C$42</f>
        <v>2.6041617834273934E-2</v>
      </c>
    </row>
    <row r="100" spans="2:15">
      <c r="B100" t="s">
        <v>651</v>
      </c>
      <c r="C100" t="s">
        <v>652</v>
      </c>
      <c r="D100" t="s">
        <v>639</v>
      </c>
      <c r="E100" t="s">
        <v>367</v>
      </c>
      <c r="F100" t="s">
        <v>375</v>
      </c>
      <c r="G100" t="s">
        <v>376</v>
      </c>
      <c r="H100" t="s">
        <v>106</v>
      </c>
      <c r="I100" s="77">
        <v>2490</v>
      </c>
      <c r="J100" s="77">
        <v>2869</v>
      </c>
      <c r="K100" s="77">
        <v>0</v>
      </c>
      <c r="L100" s="77">
        <v>264.32096999999999</v>
      </c>
      <c r="M100" s="78">
        <v>0</v>
      </c>
      <c r="N100" s="78">
        <f t="shared" si="1"/>
        <v>4.2781449689926251E-3</v>
      </c>
      <c r="O100" s="78">
        <f>L100/'סכום נכסי הקרן'!$C$42</f>
        <v>1.0548607216274125E-3</v>
      </c>
    </row>
    <row r="101" spans="2:15">
      <c r="B101" t="s">
        <v>653</v>
      </c>
      <c r="C101" t="s">
        <v>654</v>
      </c>
      <c r="D101" t="s">
        <v>639</v>
      </c>
      <c r="E101" t="s">
        <v>367</v>
      </c>
      <c r="F101" t="s">
        <v>655</v>
      </c>
      <c r="G101" t="s">
        <v>376</v>
      </c>
      <c r="H101" t="s">
        <v>106</v>
      </c>
      <c r="I101" s="77">
        <v>530</v>
      </c>
      <c r="J101" s="77">
        <v>14544</v>
      </c>
      <c r="K101" s="77">
        <v>0</v>
      </c>
      <c r="L101" s="77">
        <v>285.20783999999998</v>
      </c>
      <c r="M101" s="78">
        <v>0</v>
      </c>
      <c r="N101" s="78">
        <f t="shared" si="1"/>
        <v>4.6162076577323909E-3</v>
      </c>
      <c r="O101" s="78">
        <f>L101/'סכום נכסי הקרן'!$C$42</f>
        <v>1.1382167215722445E-3</v>
      </c>
    </row>
    <row r="102" spans="2:15">
      <c r="B102" t="s">
        <v>656</v>
      </c>
      <c r="C102" t="s">
        <v>657</v>
      </c>
      <c r="D102" t="s">
        <v>123</v>
      </c>
      <c r="E102" t="s">
        <v>367</v>
      </c>
      <c r="F102" t="s">
        <v>658</v>
      </c>
      <c r="G102" t="s">
        <v>659</v>
      </c>
      <c r="H102" t="s">
        <v>110</v>
      </c>
      <c r="I102" s="77">
        <v>6750</v>
      </c>
      <c r="J102" s="77">
        <v>2900</v>
      </c>
      <c r="K102" s="77">
        <v>0</v>
      </c>
      <c r="L102" s="77">
        <v>786.62137499999994</v>
      </c>
      <c r="M102" s="78">
        <v>0</v>
      </c>
      <c r="N102" s="78">
        <f t="shared" si="1"/>
        <v>1.2731794522236776E-2</v>
      </c>
      <c r="O102" s="78">
        <f>L102/'סכום נכסי הקרן'!$C$42</f>
        <v>3.1392741608055061E-3</v>
      </c>
    </row>
    <row r="103" spans="2:15">
      <c r="B103" t="s">
        <v>660</v>
      </c>
      <c r="C103" t="s">
        <v>661</v>
      </c>
      <c r="D103" t="s">
        <v>123</v>
      </c>
      <c r="E103" t="s">
        <v>367</v>
      </c>
      <c r="F103" t="s">
        <v>662</v>
      </c>
      <c r="G103" t="s">
        <v>659</v>
      </c>
      <c r="H103" t="s">
        <v>201</v>
      </c>
      <c r="I103" s="77">
        <v>900</v>
      </c>
      <c r="J103" s="77">
        <v>64480</v>
      </c>
      <c r="K103" s="77">
        <v>0</v>
      </c>
      <c r="L103" s="77">
        <v>313.140672</v>
      </c>
      <c r="M103" s="78">
        <v>0</v>
      </c>
      <c r="N103" s="78">
        <f t="shared" si="1"/>
        <v>5.0683121755484249E-3</v>
      </c>
      <c r="O103" s="78">
        <f>L103/'סכום נכסי הקרן'!$C$42</f>
        <v>1.2496919757702648E-3</v>
      </c>
    </row>
    <row r="104" spans="2:15">
      <c r="B104" t="s">
        <v>663</v>
      </c>
      <c r="C104" t="s">
        <v>664</v>
      </c>
      <c r="D104" t="s">
        <v>123</v>
      </c>
      <c r="E104" t="s">
        <v>367</v>
      </c>
      <c r="F104" t="s">
        <v>665</v>
      </c>
      <c r="G104" t="s">
        <v>659</v>
      </c>
      <c r="H104" t="s">
        <v>110</v>
      </c>
      <c r="I104" s="77">
        <v>6000</v>
      </c>
      <c r="J104" s="77">
        <v>3989</v>
      </c>
      <c r="K104" s="77">
        <v>0</v>
      </c>
      <c r="L104" s="77">
        <v>961.78778999999997</v>
      </c>
      <c r="M104" s="78">
        <v>0</v>
      </c>
      <c r="N104" s="78">
        <f t="shared" si="1"/>
        <v>1.5566935892475863E-2</v>
      </c>
      <c r="O104" s="78">
        <f>L104/'סכום נכסי הקרן'!$C$42</f>
        <v>3.8383339854262573E-3</v>
      </c>
    </row>
    <row r="105" spans="2:15">
      <c r="B105" t="s">
        <v>666</v>
      </c>
      <c r="C105" t="s">
        <v>664</v>
      </c>
      <c r="D105" t="s">
        <v>123</v>
      </c>
      <c r="E105" t="s">
        <v>367</v>
      </c>
      <c r="F105" t="s">
        <v>665</v>
      </c>
      <c r="G105" t="s">
        <v>659</v>
      </c>
      <c r="H105" t="s">
        <v>110</v>
      </c>
      <c r="I105" s="77">
        <v>6000</v>
      </c>
      <c r="J105" s="77">
        <v>3987</v>
      </c>
      <c r="K105" s="77">
        <v>0</v>
      </c>
      <c r="L105" s="77">
        <v>961.30556999999999</v>
      </c>
      <c r="M105" s="78">
        <v>0</v>
      </c>
      <c r="N105" s="78">
        <f t="shared" si="1"/>
        <v>1.5559130960967978E-2</v>
      </c>
      <c r="O105" s="78">
        <f>L105/'סכום נכסי הקרן'!$C$42</f>
        <v>3.8364095261705913E-3</v>
      </c>
    </row>
    <row r="106" spans="2:15">
      <c r="B106" t="s">
        <v>667</v>
      </c>
      <c r="C106" t="s">
        <v>668</v>
      </c>
      <c r="D106" t="s">
        <v>639</v>
      </c>
      <c r="E106" t="s">
        <v>367</v>
      </c>
      <c r="F106" t="s">
        <v>669</v>
      </c>
      <c r="G106" t="s">
        <v>670</v>
      </c>
      <c r="H106" t="s">
        <v>106</v>
      </c>
      <c r="I106" s="77">
        <v>1911</v>
      </c>
      <c r="J106" s="77">
        <v>12097</v>
      </c>
      <c r="K106" s="77">
        <v>0</v>
      </c>
      <c r="L106" s="77">
        <v>855.342579</v>
      </c>
      <c r="M106" s="78">
        <v>0</v>
      </c>
      <c r="N106" s="78">
        <f t="shared" si="1"/>
        <v>1.3844075826121656E-2</v>
      </c>
      <c r="O106" s="78">
        <f>L106/'סכום נכסי הקרן'!$C$42</f>
        <v>3.4135289762389723E-3</v>
      </c>
    </row>
    <row r="107" spans="2:15">
      <c r="B107" t="s">
        <v>671</v>
      </c>
      <c r="C107" t="s">
        <v>672</v>
      </c>
      <c r="D107" t="s">
        <v>639</v>
      </c>
      <c r="E107" t="s">
        <v>367</v>
      </c>
      <c r="F107" t="s">
        <v>673</v>
      </c>
      <c r="G107" t="s">
        <v>369</v>
      </c>
      <c r="H107" t="s">
        <v>106</v>
      </c>
      <c r="I107" s="77">
        <v>3000</v>
      </c>
      <c r="J107" s="77">
        <v>3668</v>
      </c>
      <c r="K107" s="77">
        <v>0</v>
      </c>
      <c r="L107" s="77">
        <v>407.14800000000002</v>
      </c>
      <c r="M107" s="78">
        <v>0</v>
      </c>
      <c r="N107" s="78">
        <f t="shared" si="1"/>
        <v>6.5898599261171352E-3</v>
      </c>
      <c r="O107" s="78">
        <f>L107/'סכום נכסי הקרן'!$C$42</f>
        <v>1.6248594770560873E-3</v>
      </c>
    </row>
    <row r="108" spans="2:15">
      <c r="B108" t="s">
        <v>674</v>
      </c>
      <c r="C108" t="s">
        <v>675</v>
      </c>
      <c r="D108" t="s">
        <v>123</v>
      </c>
      <c r="E108" t="s">
        <v>367</v>
      </c>
      <c r="F108" t="s">
        <v>676</v>
      </c>
      <c r="G108" t="s">
        <v>677</v>
      </c>
      <c r="H108" t="s">
        <v>106</v>
      </c>
      <c r="I108" s="77">
        <v>41559</v>
      </c>
      <c r="J108" s="77">
        <v>21</v>
      </c>
      <c r="K108" s="77">
        <v>0</v>
      </c>
      <c r="L108" s="77">
        <v>32.291342999999998</v>
      </c>
      <c r="M108" s="78">
        <v>0</v>
      </c>
      <c r="N108" s="78">
        <f t="shared" si="1"/>
        <v>5.2264883333874427E-4</v>
      </c>
      <c r="O108" s="78">
        <f>L108/'סכום נכסי הקרן'!$C$42</f>
        <v>1.2886934161636247E-4</v>
      </c>
    </row>
    <row r="109" spans="2:15">
      <c r="B109" t="s">
        <v>678</v>
      </c>
      <c r="C109" t="s">
        <v>679</v>
      </c>
      <c r="D109" t="s">
        <v>639</v>
      </c>
      <c r="E109" t="s">
        <v>367</v>
      </c>
      <c r="F109" t="s">
        <v>680</v>
      </c>
      <c r="G109" t="s">
        <v>681</v>
      </c>
      <c r="H109" t="s">
        <v>106</v>
      </c>
      <c r="I109" s="77">
        <v>2500</v>
      </c>
      <c r="J109" s="77">
        <v>10092</v>
      </c>
      <c r="K109" s="77">
        <v>2.5927500000000001</v>
      </c>
      <c r="L109" s="77">
        <v>936.10275000000001</v>
      </c>
      <c r="M109" s="78">
        <v>0</v>
      </c>
      <c r="N109" s="78">
        <f t="shared" si="1"/>
        <v>1.5151212824213915E-2</v>
      </c>
      <c r="O109" s="78">
        <f>L109/'סכום נכסי הקרן'!$C$42</f>
        <v>3.7358292926301133E-3</v>
      </c>
    </row>
    <row r="110" spans="2:15">
      <c r="B110" t="s">
        <v>682</v>
      </c>
      <c r="C110" t="s">
        <v>683</v>
      </c>
      <c r="D110" t="s">
        <v>639</v>
      </c>
      <c r="E110" t="s">
        <v>367</v>
      </c>
      <c r="F110" t="s">
        <v>684</v>
      </c>
      <c r="G110" t="s">
        <v>640</v>
      </c>
      <c r="H110" t="s">
        <v>106</v>
      </c>
      <c r="I110" s="77">
        <v>290</v>
      </c>
      <c r="J110" s="77">
        <v>34054</v>
      </c>
      <c r="K110" s="77">
        <v>0</v>
      </c>
      <c r="L110" s="77">
        <v>365.39942000000002</v>
      </c>
      <c r="M110" s="78">
        <v>0</v>
      </c>
      <c r="N110" s="78">
        <f t="shared" si="1"/>
        <v>5.9141417737148261E-3</v>
      </c>
      <c r="O110" s="78">
        <f>L110/'סכום נכסי הקרן'!$C$42</f>
        <v>1.4582478865125155E-3</v>
      </c>
    </row>
    <row r="111" spans="2:15">
      <c r="B111" t="s">
        <v>685</v>
      </c>
      <c r="C111" t="s">
        <v>686</v>
      </c>
      <c r="D111" t="s">
        <v>639</v>
      </c>
      <c r="E111" t="s">
        <v>367</v>
      </c>
      <c r="F111" t="s">
        <v>687</v>
      </c>
      <c r="G111" t="s">
        <v>644</v>
      </c>
      <c r="H111" t="s">
        <v>106</v>
      </c>
      <c r="I111" s="77">
        <v>497</v>
      </c>
      <c r="J111" s="77">
        <v>19397</v>
      </c>
      <c r="K111" s="77">
        <v>0</v>
      </c>
      <c r="L111" s="77">
        <v>356.69143300000002</v>
      </c>
      <c r="M111" s="78">
        <v>0</v>
      </c>
      <c r="N111" s="78">
        <f t="shared" si="1"/>
        <v>5.7731993779067932E-3</v>
      </c>
      <c r="O111" s="78">
        <f>L111/'סכום נכסי הקרן'!$C$42</f>
        <v>1.4234957688476094E-3</v>
      </c>
    </row>
    <row r="112" spans="2:15">
      <c r="B112" t="s">
        <v>236</v>
      </c>
      <c r="E112" s="16"/>
      <c r="F112" s="16"/>
      <c r="G112" s="16"/>
    </row>
    <row r="113" spans="2:7">
      <c r="B113" t="s">
        <v>259</v>
      </c>
      <c r="E113" s="16"/>
      <c r="F113" s="16"/>
      <c r="G113" s="16"/>
    </row>
    <row r="114" spans="2:7">
      <c r="B114" t="s">
        <v>260</v>
      </c>
      <c r="E114" s="16"/>
      <c r="F114" s="16"/>
      <c r="G114" s="16"/>
    </row>
    <row r="115" spans="2:7">
      <c r="B115" t="s">
        <v>261</v>
      </c>
      <c r="E115" s="16"/>
      <c r="F115" s="16"/>
      <c r="G115" s="16"/>
    </row>
    <row r="116" spans="2:7">
      <c r="B116" t="s">
        <v>262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autoFilter ref="B12:O114"/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30850</v>
      </c>
      <c r="I11" s="7"/>
      <c r="J11" s="75">
        <v>41.353650000000002</v>
      </c>
      <c r="K11" s="75">
        <v>16452.43705</v>
      </c>
      <c r="L11" s="7"/>
      <c r="M11" s="76">
        <v>1</v>
      </c>
      <c r="N11" s="76">
        <v>6.54E-2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20000</v>
      </c>
      <c r="J12" s="81">
        <v>0</v>
      </c>
      <c r="K12" s="81">
        <v>355</v>
      </c>
      <c r="M12" s="80">
        <v>2.1600000000000001E-2</v>
      </c>
      <c r="N12" s="80">
        <v>1.4E-3</v>
      </c>
    </row>
    <row r="13" spans="2:63">
      <c r="B13" s="79" t="s">
        <v>688</v>
      </c>
      <c r="D13" s="16"/>
      <c r="E13" s="16"/>
      <c r="F13" s="16"/>
      <c r="G13" s="16"/>
      <c r="H13" s="81">
        <v>20000</v>
      </c>
      <c r="J13" s="81">
        <v>0</v>
      </c>
      <c r="K13" s="81">
        <v>355</v>
      </c>
      <c r="M13" s="80">
        <v>2.1600000000000001E-2</v>
      </c>
      <c r="N13" s="80">
        <v>1.4E-3</v>
      </c>
    </row>
    <row r="14" spans="2:63">
      <c r="B14" t="s">
        <v>689</v>
      </c>
      <c r="C14" t="s">
        <v>690</v>
      </c>
      <c r="D14" t="s">
        <v>100</v>
      </c>
      <c r="E14" t="s">
        <v>691</v>
      </c>
      <c r="F14" t="s">
        <v>692</v>
      </c>
      <c r="G14" t="s">
        <v>102</v>
      </c>
      <c r="H14" s="77">
        <v>20000</v>
      </c>
      <c r="I14" s="77">
        <v>1775</v>
      </c>
      <c r="J14" s="77">
        <v>0</v>
      </c>
      <c r="K14" s="77">
        <v>355</v>
      </c>
      <c r="L14" s="78">
        <v>1E-4</v>
      </c>
      <c r="M14" s="78">
        <v>2.1600000000000001E-2</v>
      </c>
      <c r="N14" s="78">
        <v>1.4E-3</v>
      </c>
    </row>
    <row r="15" spans="2:63">
      <c r="B15" s="79" t="s">
        <v>693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694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695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364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696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10850</v>
      </c>
      <c r="J25" s="81">
        <v>41.353650000000002</v>
      </c>
      <c r="K25" s="81">
        <v>16097.43705</v>
      </c>
      <c r="M25" s="80">
        <v>0.97840000000000005</v>
      </c>
      <c r="N25" s="80">
        <v>6.4000000000000001E-2</v>
      </c>
    </row>
    <row r="26" spans="2:14">
      <c r="B26" s="79" t="s">
        <v>697</v>
      </c>
      <c r="D26" s="16"/>
      <c r="E26" s="16"/>
      <c r="F26" s="16"/>
      <c r="G26" s="16"/>
      <c r="H26" s="81">
        <v>10850</v>
      </c>
      <c r="J26" s="81">
        <v>41.353650000000002</v>
      </c>
      <c r="K26" s="81">
        <v>16097.43705</v>
      </c>
      <c r="M26" s="80">
        <v>0.97840000000000005</v>
      </c>
      <c r="N26" s="80">
        <v>6.4000000000000001E-2</v>
      </c>
    </row>
    <row r="27" spans="2:14">
      <c r="B27" t="s">
        <v>698</v>
      </c>
      <c r="C27" t="s">
        <v>699</v>
      </c>
      <c r="D27" t="s">
        <v>626</v>
      </c>
      <c r="E27" t="s">
        <v>700</v>
      </c>
      <c r="F27" t="s">
        <v>692</v>
      </c>
      <c r="G27" t="s">
        <v>106</v>
      </c>
      <c r="H27" s="77">
        <v>2100</v>
      </c>
      <c r="I27" s="77">
        <v>36942</v>
      </c>
      <c r="J27" s="77">
        <v>2.9470800000000001</v>
      </c>
      <c r="K27" s="77">
        <v>2873.3404799999998</v>
      </c>
      <c r="L27" s="78">
        <v>0</v>
      </c>
      <c r="M27" s="78">
        <v>0.17460000000000001</v>
      </c>
      <c r="N27" s="78">
        <v>1.14E-2</v>
      </c>
    </row>
    <row r="28" spans="2:14">
      <c r="B28" t="s">
        <v>701</v>
      </c>
      <c r="C28" t="s">
        <v>702</v>
      </c>
      <c r="D28" t="s">
        <v>639</v>
      </c>
      <c r="E28" t="s">
        <v>703</v>
      </c>
      <c r="F28" t="s">
        <v>692</v>
      </c>
      <c r="G28" t="s">
        <v>106</v>
      </c>
      <c r="H28" s="77">
        <v>8750</v>
      </c>
      <c r="I28" s="77">
        <v>40728</v>
      </c>
      <c r="J28" s="77">
        <v>38.406570000000002</v>
      </c>
      <c r="K28" s="77">
        <v>13224.09657</v>
      </c>
      <c r="L28" s="78">
        <v>0</v>
      </c>
      <c r="M28" s="78">
        <v>0.80379999999999996</v>
      </c>
      <c r="N28" s="78">
        <v>5.2600000000000001E-2</v>
      </c>
    </row>
    <row r="29" spans="2:14">
      <c r="B29" s="79" t="s">
        <v>704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364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696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236</v>
      </c>
      <c r="D35" s="16"/>
      <c r="E35" s="16"/>
      <c r="F35" s="16"/>
      <c r="G35" s="16"/>
    </row>
    <row r="36" spans="2:14">
      <c r="B36" t="s">
        <v>259</v>
      </c>
      <c r="D36" s="16"/>
      <c r="E36" s="16"/>
      <c r="F36" s="16"/>
      <c r="G36" s="16"/>
    </row>
    <row r="37" spans="2:14">
      <c r="B37" t="s">
        <v>260</v>
      </c>
      <c r="D37" s="16"/>
      <c r="E37" s="16"/>
      <c r="F37" s="16"/>
      <c r="G37" s="16"/>
    </row>
    <row r="38" spans="2:14">
      <c r="B38" t="s">
        <v>261</v>
      </c>
      <c r="D38" s="16"/>
      <c r="E38" s="16"/>
      <c r="F38" s="16"/>
      <c r="G38" s="16"/>
    </row>
    <row r="39" spans="2:14">
      <c r="B39" t="s">
        <v>262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1500000</v>
      </c>
      <c r="K11" s="7"/>
      <c r="L11" s="75">
        <v>2646.75</v>
      </c>
      <c r="M11" s="7"/>
      <c r="N11" s="76">
        <v>1</v>
      </c>
      <c r="O11" s="76">
        <v>1.0500000000000001E-2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1500000</v>
      </c>
      <c r="L12" s="81">
        <v>2646.75</v>
      </c>
      <c r="N12" s="80">
        <v>1</v>
      </c>
      <c r="O12" s="80">
        <v>1.0500000000000001E-2</v>
      </c>
    </row>
    <row r="13" spans="2:65">
      <c r="B13" s="79" t="s">
        <v>705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1500000</v>
      </c>
      <c r="L17" s="81">
        <v>2646.75</v>
      </c>
      <c r="N17" s="80">
        <v>1</v>
      </c>
      <c r="O17" s="80">
        <v>1.0500000000000001E-2</v>
      </c>
    </row>
    <row r="18" spans="2:15">
      <c r="B18" t="s">
        <v>707</v>
      </c>
      <c r="C18" t="s">
        <v>708</v>
      </c>
      <c r="D18" t="s">
        <v>100</v>
      </c>
      <c r="E18" t="s">
        <v>709</v>
      </c>
      <c r="F18" t="s">
        <v>692</v>
      </c>
      <c r="G18" t="s">
        <v>229</v>
      </c>
      <c r="H18" t="s">
        <v>341</v>
      </c>
      <c r="I18" t="s">
        <v>102</v>
      </c>
      <c r="J18" s="77">
        <v>1500000</v>
      </c>
      <c r="K18" s="77">
        <v>176.45</v>
      </c>
      <c r="L18" s="77">
        <v>2646.75</v>
      </c>
      <c r="M18" s="78">
        <v>0</v>
      </c>
      <c r="N18" s="78">
        <v>1</v>
      </c>
      <c r="O18" s="78">
        <v>1.0500000000000001E-2</v>
      </c>
    </row>
    <row r="19" spans="2:15">
      <c r="B19" s="79" t="s">
        <v>364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706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I27" t="s">
        <v>229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364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1012514</v>
      </c>
      <c r="H11" s="7"/>
      <c r="I11" s="75">
        <v>317.34027500000002</v>
      </c>
      <c r="J11" s="25"/>
      <c r="K11" s="76">
        <v>1</v>
      </c>
      <c r="L11" s="76">
        <v>1.2999999999999999E-3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1012514</v>
      </c>
      <c r="I12" s="81">
        <v>317.34027500000002</v>
      </c>
      <c r="K12" s="80">
        <v>1</v>
      </c>
      <c r="L12" s="80">
        <v>1.2999999999999999E-3</v>
      </c>
    </row>
    <row r="13" spans="2:60">
      <c r="B13" s="79" t="s">
        <v>710</v>
      </c>
      <c r="D13" s="16"/>
      <c r="E13" s="16"/>
      <c r="G13" s="81">
        <v>1012514</v>
      </c>
      <c r="I13" s="81">
        <v>317.34027500000002</v>
      </c>
      <c r="K13" s="80">
        <v>1</v>
      </c>
      <c r="L13" s="80">
        <v>1.2999999999999999E-3</v>
      </c>
    </row>
    <row r="14" spans="2:60">
      <c r="B14" t="s">
        <v>711</v>
      </c>
      <c r="C14" t="s">
        <v>712</v>
      </c>
      <c r="D14" t="s">
        <v>100</v>
      </c>
      <c r="E14" t="s">
        <v>362</v>
      </c>
      <c r="F14" t="s">
        <v>102</v>
      </c>
      <c r="G14" s="77">
        <v>4000</v>
      </c>
      <c r="H14" s="77">
        <v>1500</v>
      </c>
      <c r="I14" s="77">
        <v>60</v>
      </c>
      <c r="J14" s="78">
        <v>2E-3</v>
      </c>
      <c r="K14" s="78">
        <v>0.18909999999999999</v>
      </c>
      <c r="L14" s="78">
        <v>2.0000000000000001E-4</v>
      </c>
    </row>
    <row r="15" spans="2:60">
      <c r="B15" t="s">
        <v>713</v>
      </c>
      <c r="C15" t="s">
        <v>714</v>
      </c>
      <c r="D15" t="s">
        <v>100</v>
      </c>
      <c r="E15" t="s">
        <v>557</v>
      </c>
      <c r="F15" t="s">
        <v>102</v>
      </c>
      <c r="G15" s="77">
        <v>535000</v>
      </c>
      <c r="H15" s="77">
        <v>17</v>
      </c>
      <c r="I15" s="77">
        <v>90.95</v>
      </c>
      <c r="J15" s="78">
        <v>3.0599999999999999E-2</v>
      </c>
      <c r="K15" s="78">
        <v>0.28660000000000002</v>
      </c>
      <c r="L15" s="78">
        <v>4.0000000000000002E-4</v>
      </c>
    </row>
    <row r="16" spans="2:60">
      <c r="B16" t="s">
        <v>715</v>
      </c>
      <c r="C16" t="s">
        <v>716</v>
      </c>
      <c r="D16" t="s">
        <v>100</v>
      </c>
      <c r="E16" t="s">
        <v>717</v>
      </c>
      <c r="F16" t="s">
        <v>106</v>
      </c>
      <c r="G16" s="77">
        <v>22500</v>
      </c>
      <c r="H16" s="77">
        <v>2.2999999999999998</v>
      </c>
      <c r="I16" s="77">
        <v>0.51749999999999996</v>
      </c>
      <c r="J16" s="78">
        <v>6.4999999999999997E-3</v>
      </c>
      <c r="K16" s="78">
        <v>1.6000000000000001E-3</v>
      </c>
      <c r="L16" s="78">
        <v>0</v>
      </c>
    </row>
    <row r="17" spans="2:12">
      <c r="B17" t="s">
        <v>718</v>
      </c>
      <c r="C17" t="s">
        <v>719</v>
      </c>
      <c r="D17" t="s">
        <v>100</v>
      </c>
      <c r="E17" t="s">
        <v>284</v>
      </c>
      <c r="F17" t="s">
        <v>102</v>
      </c>
      <c r="G17" s="77">
        <v>61500</v>
      </c>
      <c r="H17" s="77">
        <v>20</v>
      </c>
      <c r="I17" s="77">
        <v>12.3</v>
      </c>
      <c r="J17" s="78">
        <v>5.8999999999999999E-3</v>
      </c>
      <c r="K17" s="78">
        <v>3.8800000000000001E-2</v>
      </c>
      <c r="L17" s="78">
        <v>0</v>
      </c>
    </row>
    <row r="18" spans="2:12">
      <c r="B18" t="s">
        <v>720</v>
      </c>
      <c r="C18" t="s">
        <v>721</v>
      </c>
      <c r="D18" t="s">
        <v>100</v>
      </c>
      <c r="E18" t="s">
        <v>125</v>
      </c>
      <c r="F18" t="s">
        <v>102</v>
      </c>
      <c r="G18" s="77">
        <v>143650</v>
      </c>
      <c r="H18" s="77">
        <v>29.5</v>
      </c>
      <c r="I18" s="77">
        <v>42.376750000000001</v>
      </c>
      <c r="J18" s="78">
        <v>5.1999999999999998E-3</v>
      </c>
      <c r="K18" s="78">
        <v>0.13350000000000001</v>
      </c>
      <c r="L18" s="78">
        <v>2.0000000000000001E-4</v>
      </c>
    </row>
    <row r="19" spans="2:12">
      <c r="B19" t="s">
        <v>722</v>
      </c>
      <c r="C19" t="s">
        <v>723</v>
      </c>
      <c r="D19" t="s">
        <v>100</v>
      </c>
      <c r="E19" t="s">
        <v>129</v>
      </c>
      <c r="F19" t="s">
        <v>102</v>
      </c>
      <c r="G19" s="77">
        <v>62830</v>
      </c>
      <c r="H19" s="77">
        <v>2.4</v>
      </c>
      <c r="I19" s="77">
        <v>1.5079199999999999</v>
      </c>
      <c r="J19" s="78">
        <v>1.2200000000000001E-2</v>
      </c>
      <c r="K19" s="78">
        <v>4.7999999999999996E-3</v>
      </c>
      <c r="L19" s="78">
        <v>0</v>
      </c>
    </row>
    <row r="20" spans="2:12">
      <c r="B20" t="s">
        <v>724</v>
      </c>
      <c r="C20" t="s">
        <v>725</v>
      </c>
      <c r="D20" t="s">
        <v>100</v>
      </c>
      <c r="E20" t="s">
        <v>129</v>
      </c>
      <c r="F20" t="s">
        <v>102</v>
      </c>
      <c r="G20" s="77">
        <v>7125</v>
      </c>
      <c r="H20" s="77">
        <v>2.7</v>
      </c>
      <c r="I20" s="77">
        <v>0.19237499999999999</v>
      </c>
      <c r="J20" s="78">
        <v>5.4999999999999997E-3</v>
      </c>
      <c r="K20" s="78">
        <v>5.9999999999999995E-4</v>
      </c>
      <c r="L20" s="78">
        <v>0</v>
      </c>
    </row>
    <row r="21" spans="2:12">
      <c r="B21" t="s">
        <v>726</v>
      </c>
      <c r="C21" t="s">
        <v>727</v>
      </c>
      <c r="D21" t="s">
        <v>100</v>
      </c>
      <c r="E21" t="s">
        <v>129</v>
      </c>
      <c r="F21" t="s">
        <v>102</v>
      </c>
      <c r="G21" s="77">
        <v>18000</v>
      </c>
      <c r="H21" s="77">
        <v>95.4</v>
      </c>
      <c r="I21" s="77">
        <v>17.172000000000001</v>
      </c>
      <c r="J21" s="78">
        <v>8.3000000000000001E-3</v>
      </c>
      <c r="K21" s="78">
        <v>5.4100000000000002E-2</v>
      </c>
      <c r="L21" s="78">
        <v>1E-4</v>
      </c>
    </row>
    <row r="22" spans="2:12">
      <c r="B22" t="s">
        <v>728</v>
      </c>
      <c r="C22" t="s">
        <v>729</v>
      </c>
      <c r="D22" t="s">
        <v>100</v>
      </c>
      <c r="E22" t="s">
        <v>129</v>
      </c>
      <c r="F22" t="s">
        <v>102</v>
      </c>
      <c r="G22" s="77">
        <v>27650</v>
      </c>
      <c r="H22" s="77">
        <v>7.7</v>
      </c>
      <c r="I22" s="77">
        <v>2.1290499999999999</v>
      </c>
      <c r="J22" s="78">
        <v>1.0999999999999999E-2</v>
      </c>
      <c r="K22" s="78">
        <v>6.7000000000000002E-3</v>
      </c>
      <c r="L22" s="78">
        <v>0</v>
      </c>
    </row>
    <row r="23" spans="2:12">
      <c r="B23" t="s">
        <v>730</v>
      </c>
      <c r="C23" t="s">
        <v>731</v>
      </c>
      <c r="D23" t="s">
        <v>100</v>
      </c>
      <c r="E23" t="s">
        <v>129</v>
      </c>
      <c r="F23" t="s">
        <v>102</v>
      </c>
      <c r="G23" s="77">
        <v>103425</v>
      </c>
      <c r="H23" s="77">
        <v>76.8</v>
      </c>
      <c r="I23" s="77">
        <v>79.430400000000006</v>
      </c>
      <c r="J23" s="78">
        <v>1.89E-2</v>
      </c>
      <c r="K23" s="78">
        <v>0.25030000000000002</v>
      </c>
      <c r="L23" s="78">
        <v>2.9999999999999997E-4</v>
      </c>
    </row>
    <row r="24" spans="2:12">
      <c r="B24" t="s">
        <v>732</v>
      </c>
      <c r="C24" t="s">
        <v>733</v>
      </c>
      <c r="D24" t="s">
        <v>100</v>
      </c>
      <c r="E24" t="s">
        <v>129</v>
      </c>
      <c r="F24" t="s">
        <v>102</v>
      </c>
      <c r="G24" s="77">
        <v>15300</v>
      </c>
      <c r="H24" s="77">
        <v>1</v>
      </c>
      <c r="I24" s="77">
        <v>0.153</v>
      </c>
      <c r="J24" s="78">
        <v>8.5000000000000006E-3</v>
      </c>
      <c r="K24" s="78">
        <v>5.0000000000000001E-4</v>
      </c>
      <c r="L24" s="78">
        <v>0</v>
      </c>
    </row>
    <row r="25" spans="2:12">
      <c r="B25" t="s">
        <v>734</v>
      </c>
      <c r="C25" t="s">
        <v>735</v>
      </c>
      <c r="D25" t="s">
        <v>100</v>
      </c>
      <c r="E25" t="s">
        <v>129</v>
      </c>
      <c r="F25" t="s">
        <v>102</v>
      </c>
      <c r="G25" s="77">
        <v>11534</v>
      </c>
      <c r="H25" s="77">
        <v>92</v>
      </c>
      <c r="I25" s="77">
        <v>10.611280000000001</v>
      </c>
      <c r="J25" s="78">
        <v>9.2999999999999992E-3</v>
      </c>
      <c r="K25" s="78">
        <v>3.3399999999999999E-2</v>
      </c>
      <c r="L25" s="78">
        <v>0</v>
      </c>
    </row>
    <row r="26" spans="2:12">
      <c r="B26" s="79" t="s">
        <v>234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s="79" t="s">
        <v>736</v>
      </c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t="s">
        <v>236</v>
      </c>
      <c r="D29" s="16"/>
      <c r="E29" s="16"/>
    </row>
    <row r="30" spans="2:12">
      <c r="B30" t="s">
        <v>259</v>
      </c>
      <c r="D30" s="16"/>
      <c r="E30" s="16"/>
    </row>
    <row r="31" spans="2:12">
      <c r="B31" t="s">
        <v>260</v>
      </c>
      <c r="D31" s="16"/>
      <c r="E31" s="16"/>
    </row>
    <row r="32" spans="2:12">
      <c r="B32" t="s">
        <v>261</v>
      </c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454226.53</v>
      </c>
      <c r="H11" s="25"/>
      <c r="I11" s="75">
        <v>1666.8441909929718</v>
      </c>
      <c r="J11" s="76">
        <v>1</v>
      </c>
      <c r="K11" s="76">
        <v>6.6E-3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454226.53</v>
      </c>
      <c r="H14" s="19"/>
      <c r="I14" s="81">
        <v>1666.8441909929718</v>
      </c>
      <c r="J14" s="80">
        <v>1</v>
      </c>
      <c r="K14" s="80">
        <v>6.6E-3</v>
      </c>
      <c r="BF14" s="16" t="s">
        <v>126</v>
      </c>
    </row>
    <row r="15" spans="1:60">
      <c r="B15" t="s">
        <v>742</v>
      </c>
      <c r="C15" t="s">
        <v>743</v>
      </c>
      <c r="D15" t="s">
        <v>123</v>
      </c>
      <c r="E15" t="s">
        <v>388</v>
      </c>
      <c r="F15" t="s">
        <v>106</v>
      </c>
      <c r="G15" s="77">
        <v>5</v>
      </c>
      <c r="H15" s="77">
        <v>3.4643E-2</v>
      </c>
      <c r="I15" s="77">
        <v>6.4089550000000002E-6</v>
      </c>
      <c r="J15" s="78">
        <v>0</v>
      </c>
      <c r="K15" s="78">
        <v>0</v>
      </c>
      <c r="BF15" s="16" t="s">
        <v>127</v>
      </c>
    </row>
    <row r="16" spans="1:60">
      <c r="B16" t="s">
        <v>744</v>
      </c>
      <c r="C16" t="s">
        <v>745</v>
      </c>
      <c r="D16" t="s">
        <v>123</v>
      </c>
      <c r="E16" t="s">
        <v>388</v>
      </c>
      <c r="F16" t="s">
        <v>110</v>
      </c>
      <c r="G16" s="77">
        <v>-38860</v>
      </c>
      <c r="H16" s="77">
        <v>100</v>
      </c>
      <c r="I16" s="77">
        <v>-156.15890999999999</v>
      </c>
      <c r="J16" s="78">
        <v>-9.3700000000000006E-2</v>
      </c>
      <c r="K16" s="78">
        <v>-5.9999999999999995E-4</v>
      </c>
      <c r="BF16" s="16" t="s">
        <v>128</v>
      </c>
    </row>
    <row r="17" spans="2:58">
      <c r="B17" t="s">
        <v>746</v>
      </c>
      <c r="C17" t="s">
        <v>747</v>
      </c>
      <c r="D17" t="s">
        <v>123</v>
      </c>
      <c r="E17" t="s">
        <v>388</v>
      </c>
      <c r="F17" t="s">
        <v>106</v>
      </c>
      <c r="G17" s="77">
        <v>492703.53</v>
      </c>
      <c r="H17" s="77">
        <v>100</v>
      </c>
      <c r="I17" s="77">
        <v>1823.0030609999999</v>
      </c>
      <c r="J17" s="78">
        <v>1.0936999999999999</v>
      </c>
      <c r="K17" s="78">
        <v>7.3000000000000001E-3</v>
      </c>
      <c r="BF17" s="16" t="s">
        <v>129</v>
      </c>
    </row>
    <row r="18" spans="2:58">
      <c r="B18" t="s">
        <v>748</v>
      </c>
      <c r="C18" t="s">
        <v>749</v>
      </c>
      <c r="D18" t="s">
        <v>123</v>
      </c>
      <c r="E18" t="s">
        <v>388</v>
      </c>
      <c r="F18" t="s">
        <v>106</v>
      </c>
      <c r="G18" s="77">
        <v>12</v>
      </c>
      <c r="H18" s="77">
        <v>1.5337E-2</v>
      </c>
      <c r="I18" s="77">
        <v>6.8096279999999999E-6</v>
      </c>
      <c r="J18" s="78">
        <v>0</v>
      </c>
      <c r="K18" s="78">
        <v>0</v>
      </c>
      <c r="BF18" s="16" t="s">
        <v>130</v>
      </c>
    </row>
    <row r="19" spans="2:58">
      <c r="B19" t="s">
        <v>750</v>
      </c>
      <c r="C19" t="s">
        <v>751</v>
      </c>
      <c r="D19" t="s">
        <v>123</v>
      </c>
      <c r="E19" t="s">
        <v>388</v>
      </c>
      <c r="F19" t="s">
        <v>106</v>
      </c>
      <c r="G19" s="77">
        <v>35</v>
      </c>
      <c r="H19" s="77">
        <v>9.9789999999999992E-4</v>
      </c>
      <c r="I19" s="77">
        <v>1.2922805000000001E-6</v>
      </c>
      <c r="J19" s="78">
        <v>0</v>
      </c>
      <c r="K19" s="78">
        <v>0</v>
      </c>
      <c r="BF19" s="16" t="s">
        <v>131</v>
      </c>
    </row>
    <row r="20" spans="2:58">
      <c r="B20" t="s">
        <v>752</v>
      </c>
      <c r="C20" t="s">
        <v>753</v>
      </c>
      <c r="D20" t="s">
        <v>123</v>
      </c>
      <c r="E20" t="s">
        <v>388</v>
      </c>
      <c r="F20" t="s">
        <v>106</v>
      </c>
      <c r="G20" s="77">
        <v>131</v>
      </c>
      <c r="H20" s="77">
        <v>4.4882500000000001E-3</v>
      </c>
      <c r="I20" s="77">
        <v>2.1754547749999999E-5</v>
      </c>
      <c r="J20" s="78">
        <v>0</v>
      </c>
      <c r="K20" s="78">
        <v>0</v>
      </c>
      <c r="BF20" s="16" t="s">
        <v>132</v>
      </c>
    </row>
    <row r="21" spans="2:58">
      <c r="B21" t="s">
        <v>754</v>
      </c>
      <c r="C21" t="s">
        <v>755</v>
      </c>
      <c r="D21" t="s">
        <v>123</v>
      </c>
      <c r="E21" t="s">
        <v>388</v>
      </c>
      <c r="F21" t="s">
        <v>110</v>
      </c>
      <c r="G21" s="77">
        <v>200</v>
      </c>
      <c r="H21" s="77">
        <v>4.638E-4</v>
      </c>
      <c r="I21" s="77">
        <v>3.7275605999999999E-6</v>
      </c>
      <c r="J21" s="78">
        <v>0</v>
      </c>
      <c r="K21" s="78">
        <v>0</v>
      </c>
      <c r="BF21" s="16" t="s">
        <v>123</v>
      </c>
    </row>
    <row r="22" spans="2:58">
      <c r="B22" t="s">
        <v>236</v>
      </c>
      <c r="C22" s="19"/>
      <c r="D22" s="19"/>
      <c r="E22" s="19"/>
      <c r="F22" s="19"/>
      <c r="G22" s="19"/>
      <c r="H22" s="19"/>
    </row>
    <row r="23" spans="2:58">
      <c r="B23" t="s">
        <v>259</v>
      </c>
      <c r="C23" s="19"/>
      <c r="D23" s="19"/>
      <c r="E23" s="19"/>
      <c r="F23" s="19"/>
      <c r="G23" s="19"/>
      <c r="H23" s="19"/>
    </row>
    <row r="24" spans="2:58">
      <c r="B24" t="s">
        <v>260</v>
      </c>
      <c r="C24" s="19"/>
      <c r="D24" s="19"/>
      <c r="E24" s="19"/>
      <c r="F24" s="19"/>
      <c r="G24" s="19"/>
      <c r="H24" s="19"/>
    </row>
    <row r="25" spans="2:58">
      <c r="B25" t="s">
        <v>261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"/>
      <c r="M11" s="76">
        <v>0</v>
      </c>
      <c r="N11" s="75">
        <v>11887000</v>
      </c>
      <c r="O11" s="7"/>
      <c r="P11" s="75">
        <v>12265.4467</v>
      </c>
      <c r="Q11" s="7"/>
      <c r="R11" s="76">
        <v>1</v>
      </c>
      <c r="S11" s="76">
        <v>4.8800000000000003E-2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11887000</v>
      </c>
      <c r="P12" s="81">
        <v>12265.4467</v>
      </c>
      <c r="R12" s="80">
        <v>1</v>
      </c>
      <c r="S12" s="80">
        <v>4.8800000000000003E-2</v>
      </c>
    </row>
    <row r="13" spans="2:65">
      <c r="B13" s="79" t="s">
        <v>768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769</v>
      </c>
      <c r="D15" s="16"/>
      <c r="E15" s="16"/>
      <c r="F15" s="16"/>
      <c r="J15" s="81">
        <v>0</v>
      </c>
      <c r="M15" s="80">
        <v>0</v>
      </c>
      <c r="N15" s="81">
        <v>11887000</v>
      </c>
      <c r="P15" s="81">
        <v>12265.4467</v>
      </c>
      <c r="R15" s="80">
        <v>1</v>
      </c>
      <c r="S15" s="80">
        <v>4.8800000000000003E-2</v>
      </c>
    </row>
    <row r="16" spans="2:65">
      <c r="B16" t="s">
        <v>770</v>
      </c>
      <c r="C16" t="s">
        <v>771</v>
      </c>
      <c r="D16" t="s">
        <v>123</v>
      </c>
      <c r="E16" t="s">
        <v>772</v>
      </c>
      <c r="F16" t="s">
        <v>528</v>
      </c>
      <c r="G16" t="s">
        <v>773</v>
      </c>
      <c r="H16" t="s">
        <v>150</v>
      </c>
      <c r="I16" t="s">
        <v>774</v>
      </c>
      <c r="K16" t="s">
        <v>102</v>
      </c>
      <c r="L16" s="78">
        <v>5.6500000000000002E-2</v>
      </c>
      <c r="M16" s="78">
        <v>0</v>
      </c>
      <c r="N16" s="77">
        <v>1000000</v>
      </c>
      <c r="O16" s="77">
        <v>100.87</v>
      </c>
      <c r="P16" s="77">
        <v>1008.7</v>
      </c>
      <c r="Q16" s="78">
        <v>0</v>
      </c>
      <c r="R16" s="78">
        <v>8.2199999999999995E-2</v>
      </c>
      <c r="S16" s="78">
        <v>4.0000000000000001E-3</v>
      </c>
    </row>
    <row r="17" spans="2:19">
      <c r="B17" t="s">
        <v>775</v>
      </c>
      <c r="C17" t="s">
        <v>776</v>
      </c>
      <c r="D17" t="s">
        <v>123</v>
      </c>
      <c r="E17" t="s">
        <v>777</v>
      </c>
      <c r="F17" t="s">
        <v>294</v>
      </c>
      <c r="G17" t="s">
        <v>285</v>
      </c>
      <c r="H17" t="s">
        <v>210</v>
      </c>
      <c r="I17" t="s">
        <v>778</v>
      </c>
      <c r="K17" t="s">
        <v>102</v>
      </c>
      <c r="L17" s="78">
        <v>5.9499999999999997E-2</v>
      </c>
      <c r="M17" s="78">
        <v>0</v>
      </c>
      <c r="N17" s="77">
        <v>7500000</v>
      </c>
      <c r="O17" s="77">
        <v>104.57</v>
      </c>
      <c r="P17" s="77">
        <v>7842.75</v>
      </c>
      <c r="Q17" s="78">
        <v>0</v>
      </c>
      <c r="R17" s="78">
        <v>0.63939999999999997</v>
      </c>
      <c r="S17" s="78">
        <v>3.1199999999999999E-2</v>
      </c>
    </row>
    <row r="18" spans="2:19">
      <c r="B18" t="s">
        <v>779</v>
      </c>
      <c r="C18" t="s">
        <v>780</v>
      </c>
      <c r="D18" t="s">
        <v>123</v>
      </c>
      <c r="E18" t="s">
        <v>781</v>
      </c>
      <c r="F18" t="s">
        <v>317</v>
      </c>
      <c r="G18" t="s">
        <v>782</v>
      </c>
      <c r="H18" t="s">
        <v>210</v>
      </c>
      <c r="I18" t="s">
        <v>331</v>
      </c>
      <c r="K18" t="s">
        <v>102</v>
      </c>
      <c r="L18" s="78">
        <v>7.4999999999999997E-2</v>
      </c>
      <c r="M18" s="78">
        <v>0</v>
      </c>
      <c r="N18" s="77">
        <v>387000</v>
      </c>
      <c r="O18" s="77">
        <v>103.41</v>
      </c>
      <c r="P18" s="77">
        <v>400.19670000000002</v>
      </c>
      <c r="Q18" s="78">
        <v>0</v>
      </c>
      <c r="R18" s="78">
        <v>3.2599999999999997E-2</v>
      </c>
      <c r="S18" s="78">
        <v>1.6000000000000001E-3</v>
      </c>
    </row>
    <row r="19" spans="2:19">
      <c r="B19" t="s">
        <v>783</v>
      </c>
      <c r="C19" t="s">
        <v>784</v>
      </c>
      <c r="D19" t="s">
        <v>123</v>
      </c>
      <c r="E19" t="s">
        <v>785</v>
      </c>
      <c r="F19" t="s">
        <v>290</v>
      </c>
      <c r="G19" t="s">
        <v>229</v>
      </c>
      <c r="H19" t="s">
        <v>341</v>
      </c>
      <c r="I19" t="s">
        <v>786</v>
      </c>
      <c r="K19" t="s">
        <v>102</v>
      </c>
      <c r="L19" s="78">
        <v>6.0999999999999999E-2</v>
      </c>
      <c r="M19" s="78">
        <v>0</v>
      </c>
      <c r="N19" s="77">
        <v>3000000</v>
      </c>
      <c r="O19" s="77">
        <v>100.46</v>
      </c>
      <c r="P19" s="77">
        <v>3013.8</v>
      </c>
      <c r="Q19" s="78">
        <v>0</v>
      </c>
      <c r="R19" s="78">
        <v>0.2457</v>
      </c>
      <c r="S19" s="78">
        <v>1.2E-2</v>
      </c>
    </row>
    <row r="20" spans="2:19">
      <c r="B20" s="79" t="s">
        <v>264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J21" s="77">
        <v>0</v>
      </c>
      <c r="K21" t="s">
        <v>229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364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787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7">
        <v>0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788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236</v>
      </c>
      <c r="D29" s="16"/>
      <c r="E29" s="16"/>
      <c r="F29" s="16"/>
    </row>
    <row r="30" spans="2:19">
      <c r="B30" t="s">
        <v>259</v>
      </c>
      <c r="D30" s="16"/>
      <c r="E30" s="16"/>
      <c r="F30" s="16"/>
    </row>
    <row r="31" spans="2:19">
      <c r="B31" t="s">
        <v>260</v>
      </c>
      <c r="D31" s="16"/>
      <c r="E31" s="16"/>
      <c r="F31" s="16"/>
    </row>
    <row r="32" spans="2:19">
      <c r="B32" t="s">
        <v>261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3.08</v>
      </c>
      <c r="K11" s="7"/>
      <c r="L11" s="7"/>
      <c r="M11" s="76">
        <v>7.4200000000000002E-2</v>
      </c>
      <c r="N11" s="75">
        <v>3904714.36</v>
      </c>
      <c r="O11" s="7"/>
      <c r="P11" s="75">
        <v>3906.449829096</v>
      </c>
      <c r="Q11" s="7"/>
      <c r="R11" s="76">
        <v>1</v>
      </c>
      <c r="S11" s="76">
        <v>1.55E-2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3.08</v>
      </c>
      <c r="M12" s="80">
        <v>7.4200000000000002E-2</v>
      </c>
      <c r="N12" s="81">
        <v>3904714.36</v>
      </c>
      <c r="P12" s="81">
        <v>3906.449829096</v>
      </c>
      <c r="R12" s="80">
        <v>1</v>
      </c>
      <c r="S12" s="80">
        <v>1.55E-2</v>
      </c>
    </row>
    <row r="13" spans="2:81">
      <c r="B13" s="79" t="s">
        <v>768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769</v>
      </c>
      <c r="C15" s="16"/>
      <c r="D15" s="16"/>
      <c r="E15" s="16"/>
      <c r="J15" s="81">
        <v>3.08</v>
      </c>
      <c r="M15" s="80">
        <v>7.4200000000000002E-2</v>
      </c>
      <c r="N15" s="81">
        <v>3904714.36</v>
      </c>
      <c r="P15" s="81">
        <v>3906.449829096</v>
      </c>
      <c r="R15" s="80">
        <v>1</v>
      </c>
      <c r="S15" s="80">
        <v>1.55E-2</v>
      </c>
    </row>
    <row r="16" spans="2:81">
      <c r="B16" t="s">
        <v>789</v>
      </c>
      <c r="C16" t="s">
        <v>790</v>
      </c>
      <c r="D16" t="s">
        <v>123</v>
      </c>
      <c r="E16" t="s">
        <v>791</v>
      </c>
      <c r="F16" t="s">
        <v>408</v>
      </c>
      <c r="G16" t="s">
        <v>305</v>
      </c>
      <c r="H16" t="s">
        <v>150</v>
      </c>
      <c r="I16" t="s">
        <v>792</v>
      </c>
      <c r="J16" s="77">
        <v>1.65</v>
      </c>
      <c r="K16" t="s">
        <v>102</v>
      </c>
      <c r="L16" s="78">
        <v>2.5000000000000001E-2</v>
      </c>
      <c r="M16" s="78">
        <v>5.0099999999999999E-2</v>
      </c>
      <c r="N16" s="77">
        <v>1019714.36</v>
      </c>
      <c r="O16" s="77">
        <v>96.86</v>
      </c>
      <c r="P16" s="77">
        <v>987.69532909600002</v>
      </c>
      <c r="Q16" s="78">
        <v>2.5000000000000001E-3</v>
      </c>
      <c r="R16" s="78">
        <v>0.25280000000000002</v>
      </c>
      <c r="S16" s="78">
        <v>3.8999999999999998E-3</v>
      </c>
    </row>
    <row r="17" spans="2:19">
      <c r="B17" t="s">
        <v>793</v>
      </c>
      <c r="C17" t="s">
        <v>794</v>
      </c>
      <c r="D17" t="s">
        <v>123</v>
      </c>
      <c r="E17" t="s">
        <v>795</v>
      </c>
      <c r="F17" t="s">
        <v>458</v>
      </c>
      <c r="G17" t="s">
        <v>291</v>
      </c>
      <c r="H17" t="s">
        <v>150</v>
      </c>
      <c r="I17" t="s">
        <v>796</v>
      </c>
      <c r="J17" s="77">
        <v>3.56</v>
      </c>
      <c r="K17" t="s">
        <v>102</v>
      </c>
      <c r="L17" s="78">
        <v>7.4999999999999997E-2</v>
      </c>
      <c r="M17" s="78">
        <v>8.2400000000000001E-2</v>
      </c>
      <c r="N17" s="77">
        <v>2885000</v>
      </c>
      <c r="O17" s="77">
        <v>101.17</v>
      </c>
      <c r="P17" s="77">
        <v>2918.7545</v>
      </c>
      <c r="Q17" s="78">
        <v>5.0000000000000001E-3</v>
      </c>
      <c r="R17" s="78">
        <v>0.74719999999999998</v>
      </c>
      <c r="S17" s="78">
        <v>1.1599999999999999E-2</v>
      </c>
    </row>
    <row r="18" spans="2:19">
      <c r="B18" s="79" t="s">
        <v>264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J19" s="77">
        <v>0</v>
      </c>
      <c r="K19" t="s">
        <v>229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364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J21" s="77">
        <v>0</v>
      </c>
      <c r="K21" t="s">
        <v>229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265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7">
        <v>0</v>
      </c>
      <c r="K24" t="s">
        <v>229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266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7">
        <v>0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236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B30" t="s">
        <v>261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4154.0812500000002</v>
      </c>
      <c r="K11" s="7"/>
      <c r="L11" s="76">
        <v>1</v>
      </c>
      <c r="M11" s="76">
        <v>1.6500000000000001E-2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807980</v>
      </c>
      <c r="J12" s="81">
        <v>4154.0812500000002</v>
      </c>
      <c r="L12" s="80">
        <v>1</v>
      </c>
      <c r="M12" s="80">
        <v>1.6500000000000001E-2</v>
      </c>
    </row>
    <row r="13" spans="2:98">
      <c r="B13" t="s">
        <v>797</v>
      </c>
      <c r="C13" t="s">
        <v>798</v>
      </c>
      <c r="D13" t="s">
        <v>123</v>
      </c>
      <c r="E13" t="s">
        <v>799</v>
      </c>
      <c r="F13" t="s">
        <v>557</v>
      </c>
      <c r="G13" t="s">
        <v>102</v>
      </c>
      <c r="H13" s="77">
        <v>225</v>
      </c>
      <c r="I13" s="77">
        <v>500000</v>
      </c>
      <c r="J13" s="77">
        <v>1125</v>
      </c>
      <c r="K13" s="78">
        <v>4.4999999999999997E-3</v>
      </c>
      <c r="L13" s="78">
        <v>0.27079999999999999</v>
      </c>
      <c r="M13" s="78">
        <v>4.4999999999999997E-3</v>
      </c>
    </row>
    <row r="14" spans="2:98">
      <c r="B14" t="s">
        <v>800</v>
      </c>
      <c r="C14" t="s">
        <v>801</v>
      </c>
      <c r="D14" t="s">
        <v>123</v>
      </c>
      <c r="E14" t="s">
        <v>802</v>
      </c>
      <c r="F14" t="s">
        <v>594</v>
      </c>
      <c r="G14" t="s">
        <v>102</v>
      </c>
      <c r="H14" s="77">
        <v>807755</v>
      </c>
      <c r="I14" s="77">
        <v>375</v>
      </c>
      <c r="J14" s="77">
        <v>3029.0812500000002</v>
      </c>
      <c r="K14" s="78">
        <v>5.4000000000000003E-3</v>
      </c>
      <c r="L14" s="78">
        <v>0.72919999999999996</v>
      </c>
      <c r="M14" s="78">
        <v>1.2E-2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B23" t="s">
        <v>261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148500</v>
      </c>
      <c r="G11" s="7"/>
      <c r="H11" s="75">
        <v>193.05</v>
      </c>
      <c r="I11" s="7"/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132000</v>
      </c>
      <c r="H12" s="81">
        <v>132</v>
      </c>
      <c r="J12" s="80">
        <v>0.68379999999999996</v>
      </c>
      <c r="K12" s="80">
        <v>5.0000000000000001E-4</v>
      </c>
    </row>
    <row r="13" spans="2:55">
      <c r="B13" s="79" t="s">
        <v>803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804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805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806</v>
      </c>
      <c r="C19" s="16"/>
      <c r="F19" s="81">
        <v>132000</v>
      </c>
      <c r="H19" s="81">
        <v>132</v>
      </c>
      <c r="J19" s="80">
        <v>0.68379999999999996</v>
      </c>
      <c r="K19" s="80">
        <v>5.0000000000000001E-4</v>
      </c>
    </row>
    <row r="20" spans="2:11">
      <c r="B20" t="s">
        <v>807</v>
      </c>
      <c r="C20" t="s">
        <v>808</v>
      </c>
      <c r="D20" t="s">
        <v>102</v>
      </c>
      <c r="E20" t="s">
        <v>809</v>
      </c>
      <c r="F20" s="77">
        <v>132000</v>
      </c>
      <c r="G20" s="77">
        <v>100</v>
      </c>
      <c r="H20" s="77">
        <v>132</v>
      </c>
      <c r="I20" s="78">
        <v>2.07E-2</v>
      </c>
      <c r="J20" s="78">
        <v>0.68379999999999996</v>
      </c>
      <c r="K20" s="78">
        <v>5.0000000000000001E-4</v>
      </c>
    </row>
    <row r="21" spans="2:11">
      <c r="B21" s="79" t="s">
        <v>234</v>
      </c>
      <c r="C21" s="16"/>
      <c r="F21" s="81">
        <v>16500</v>
      </c>
      <c r="H21" s="81">
        <v>61.05</v>
      </c>
      <c r="J21" s="80">
        <v>0.31619999999999998</v>
      </c>
      <c r="K21" s="80">
        <v>2.0000000000000001E-4</v>
      </c>
    </row>
    <row r="22" spans="2:11">
      <c r="B22" s="79" t="s">
        <v>810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813</v>
      </c>
      <c r="C28" s="16"/>
      <c r="F28" s="81">
        <v>16500</v>
      </c>
      <c r="H28" s="81">
        <v>61.05</v>
      </c>
      <c r="J28" s="80">
        <v>0.31619999999999998</v>
      </c>
      <c r="K28" s="80">
        <v>2.0000000000000001E-4</v>
      </c>
    </row>
    <row r="29" spans="2:11">
      <c r="B29" t="s">
        <v>814</v>
      </c>
      <c r="C29" t="s">
        <v>815</v>
      </c>
      <c r="D29" t="s">
        <v>106</v>
      </c>
      <c r="E29" t="s">
        <v>816</v>
      </c>
      <c r="F29" s="77">
        <v>16500</v>
      </c>
      <c r="G29" s="77">
        <v>100</v>
      </c>
      <c r="H29" s="77">
        <v>61.05</v>
      </c>
      <c r="I29" s="78">
        <v>0</v>
      </c>
      <c r="J29" s="78">
        <v>0.31619999999999998</v>
      </c>
      <c r="K29" s="78">
        <v>2.0000000000000001E-4</v>
      </c>
    </row>
    <row r="30" spans="2:11">
      <c r="B30" t="s">
        <v>236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115451</v>
      </c>
      <c r="H11" s="7"/>
      <c r="I11" s="75">
        <v>33.19260826451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817</v>
      </c>
      <c r="C12" s="16"/>
      <c r="D12" s="16"/>
      <c r="G12" s="81">
        <v>115451</v>
      </c>
      <c r="I12" s="81">
        <v>33.19260826451</v>
      </c>
      <c r="K12" s="80">
        <v>1</v>
      </c>
      <c r="L12" s="80">
        <v>1E-4</v>
      </c>
    </row>
    <row r="13" spans="2:59">
      <c r="B13" t="s">
        <v>818</v>
      </c>
      <c r="C13" t="s">
        <v>819</v>
      </c>
      <c r="D13" t="s">
        <v>369</v>
      </c>
      <c r="E13" t="s">
        <v>106</v>
      </c>
      <c r="F13" t="s">
        <v>820</v>
      </c>
      <c r="G13" s="77">
        <v>39000</v>
      </c>
      <c r="H13" s="77">
        <v>23.002500000000001</v>
      </c>
      <c r="I13" s="77">
        <v>33.192607500000001</v>
      </c>
      <c r="J13" s="78">
        <v>0</v>
      </c>
      <c r="K13" s="78">
        <v>1</v>
      </c>
      <c r="L13" s="78">
        <v>1E-4</v>
      </c>
    </row>
    <row r="14" spans="2:59">
      <c r="B14" t="s">
        <v>821</v>
      </c>
      <c r="C14" t="s">
        <v>822</v>
      </c>
      <c r="D14" t="s">
        <v>533</v>
      </c>
      <c r="E14" t="s">
        <v>102</v>
      </c>
      <c r="F14" t="s">
        <v>823</v>
      </c>
      <c r="G14" s="77">
        <v>20699</v>
      </c>
      <c r="H14" s="77">
        <v>9.9999999999999995E-7</v>
      </c>
      <c r="I14" s="77">
        <v>2.0699E-7</v>
      </c>
      <c r="J14" s="78">
        <v>0</v>
      </c>
      <c r="K14" s="78">
        <v>0</v>
      </c>
      <c r="L14" s="78">
        <v>0</v>
      </c>
    </row>
    <row r="15" spans="2:59">
      <c r="B15" t="s">
        <v>824</v>
      </c>
      <c r="C15" t="s">
        <v>825</v>
      </c>
      <c r="D15" t="s">
        <v>521</v>
      </c>
      <c r="E15" t="s">
        <v>102</v>
      </c>
      <c r="F15" t="s">
        <v>826</v>
      </c>
      <c r="G15" s="77">
        <v>31302</v>
      </c>
      <c r="H15" s="77">
        <v>9.9999999999999995E-7</v>
      </c>
      <c r="I15" s="77">
        <v>3.1301999999999998E-7</v>
      </c>
      <c r="J15" s="78">
        <v>0</v>
      </c>
      <c r="K15" s="78">
        <v>0</v>
      </c>
      <c r="L15" s="78">
        <v>0</v>
      </c>
    </row>
    <row r="16" spans="2:59">
      <c r="B16" t="s">
        <v>827</v>
      </c>
      <c r="C16" t="s">
        <v>828</v>
      </c>
      <c r="D16" t="s">
        <v>604</v>
      </c>
      <c r="E16" t="s">
        <v>102</v>
      </c>
      <c r="F16" t="s">
        <v>829</v>
      </c>
      <c r="G16" s="77">
        <v>24450</v>
      </c>
      <c r="H16" s="77">
        <v>9.9999999999999995E-7</v>
      </c>
      <c r="I16" s="77">
        <v>2.445E-7</v>
      </c>
      <c r="J16" s="78">
        <v>0</v>
      </c>
      <c r="K16" s="78">
        <v>0</v>
      </c>
      <c r="L16" s="78">
        <v>0</v>
      </c>
    </row>
    <row r="17" spans="2:12">
      <c r="B17" s="79" t="s">
        <v>736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236</v>
      </c>
      <c r="C19" s="16"/>
      <c r="D19" s="16"/>
    </row>
    <row r="20" spans="2:12">
      <c r="B20" t="s">
        <v>259</v>
      </c>
      <c r="C20" s="16"/>
      <c r="D20" s="16"/>
    </row>
    <row r="21" spans="2:12">
      <c r="B21" t="s">
        <v>260</v>
      </c>
      <c r="C21" s="16"/>
      <c r="D21" s="16"/>
    </row>
    <row r="22" spans="2:12">
      <c r="B22" t="s">
        <v>261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830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739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737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740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739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259</v>
      </c>
    </row>
    <row r="43" spans="2:18">
      <c r="B43" t="s">
        <v>260</v>
      </c>
    </row>
    <row r="44" spans="2:18">
      <c r="B44" t="s">
        <v>261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845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845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14487.619316872</v>
      </c>
      <c r="J11" s="76">
        <v>1</v>
      </c>
      <c r="K11" s="76">
        <v>5.7599999999999998E-2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14487.619316872</v>
      </c>
      <c r="J14" s="80">
        <v>1</v>
      </c>
      <c r="K14" s="80">
        <v>5.7599999999999998E-2</v>
      </c>
    </row>
    <row r="15" spans="2:60">
      <c r="B15" t="s">
        <v>846</v>
      </c>
      <c r="C15" t="s">
        <v>847</v>
      </c>
      <c r="D15" t="s">
        <v>229</v>
      </c>
      <c r="E15" t="s">
        <v>341</v>
      </c>
      <c r="F15" s="78">
        <v>0</v>
      </c>
      <c r="G15" t="s">
        <v>203</v>
      </c>
      <c r="H15" s="78">
        <v>0</v>
      </c>
      <c r="I15" s="77">
        <v>4.0892519999999998E-3</v>
      </c>
      <c r="J15" s="78">
        <v>0</v>
      </c>
      <c r="K15" s="78">
        <v>0</v>
      </c>
    </row>
    <row r="16" spans="2:60">
      <c r="B16" t="s">
        <v>848</v>
      </c>
      <c r="C16" t="s">
        <v>849</v>
      </c>
      <c r="D16" t="s">
        <v>229</v>
      </c>
      <c r="E16" t="s">
        <v>341</v>
      </c>
      <c r="F16" s="78">
        <v>0</v>
      </c>
      <c r="G16" t="s">
        <v>202</v>
      </c>
      <c r="H16" s="78">
        <v>0</v>
      </c>
      <c r="I16" s="77">
        <v>79.323130680000006</v>
      </c>
      <c r="J16" s="78">
        <v>5.4999999999999997E-3</v>
      </c>
      <c r="K16" s="78">
        <v>2.9999999999999997E-4</v>
      </c>
    </row>
    <row r="17" spans="2:11">
      <c r="B17" t="s">
        <v>850</v>
      </c>
      <c r="C17" t="s">
        <v>851</v>
      </c>
      <c r="D17" t="s">
        <v>229</v>
      </c>
      <c r="E17" t="s">
        <v>341</v>
      </c>
      <c r="F17" s="78">
        <v>0</v>
      </c>
      <c r="G17" t="s">
        <v>110</v>
      </c>
      <c r="H17" s="78">
        <v>0</v>
      </c>
      <c r="I17" s="77">
        <v>2127.8007329400002</v>
      </c>
      <c r="J17" s="78">
        <v>0.1469</v>
      </c>
      <c r="K17" s="78">
        <v>8.5000000000000006E-3</v>
      </c>
    </row>
    <row r="18" spans="2:11">
      <c r="B18" t="s">
        <v>852</v>
      </c>
      <c r="C18" t="s">
        <v>853</v>
      </c>
      <c r="D18" t="s">
        <v>229</v>
      </c>
      <c r="E18" t="s">
        <v>341</v>
      </c>
      <c r="F18" s="78">
        <v>0</v>
      </c>
      <c r="G18" t="s">
        <v>106</v>
      </c>
      <c r="H18" s="78">
        <v>0</v>
      </c>
      <c r="I18" s="77">
        <v>12280.491364</v>
      </c>
      <c r="J18" s="78">
        <v>0.84770000000000001</v>
      </c>
      <c r="K18" s="78">
        <v>4.8800000000000003E-2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04C641-782D-4CD2-AD14-A4EE1D76FA36}"/>
</file>

<file path=customXml/itemProps2.xml><?xml version="1.0" encoding="utf-8"?>
<ds:datastoreItem xmlns:ds="http://schemas.openxmlformats.org/officeDocument/2006/customXml" ds:itemID="{D6C8994F-FD82-4BFE-86F9-34D93EC4754E}"/>
</file>

<file path=customXml/itemProps3.xml><?xml version="1.0" encoding="utf-8"?>
<ds:datastoreItem xmlns:ds="http://schemas.openxmlformats.org/officeDocument/2006/customXml" ds:itemID="{E24052EB-0D75-47F4-8861-3DBA55B1D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