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5" i="5" l="1"/>
  <c r="T15" i="5"/>
  <c r="O114" i="6"/>
  <c r="N114" i="6"/>
  <c r="O113" i="6"/>
  <c r="N113" i="6"/>
  <c r="O33" i="6"/>
  <c r="N33" i="6"/>
  <c r="O32" i="6"/>
  <c r="N32" i="6"/>
  <c r="J114" i="6"/>
  <c r="J113" i="6"/>
  <c r="L114" i="6"/>
  <c r="L113" i="6"/>
  <c r="O11" i="5"/>
  <c r="O12" i="5"/>
  <c r="O13" i="5"/>
  <c r="R15" i="5"/>
  <c r="P15" i="5" s="1"/>
  <c r="I11" i="6"/>
  <c r="I12" i="6"/>
  <c r="I13" i="6"/>
  <c r="J33" i="6"/>
  <c r="J32" i="6"/>
  <c r="L33" i="6"/>
  <c r="L32" i="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5" i="2" s="1"/>
  <c r="C11" i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4" i="2" l="1"/>
  <c r="L18" i="2"/>
  <c r="L22" i="2"/>
  <c r="L26" i="2"/>
  <c r="L32" i="2"/>
  <c r="L34" i="2"/>
  <c r="L11" i="2"/>
  <c r="L13" i="2"/>
  <c r="L17" i="2"/>
  <c r="L23" i="2"/>
  <c r="L25" i="2"/>
  <c r="L29" i="2"/>
  <c r="L33" i="2"/>
  <c r="L37" i="2"/>
  <c r="L12" i="2"/>
  <c r="L16" i="2"/>
  <c r="L20" i="2"/>
  <c r="L24" i="2"/>
  <c r="L28" i="2"/>
  <c r="L30" i="2"/>
  <c r="L36" i="2"/>
  <c r="L15" i="2"/>
  <c r="L19" i="2"/>
  <c r="L21" i="2"/>
  <c r="L27" i="2"/>
  <c r="L31" i="2"/>
</calcChain>
</file>

<file path=xl/sharedStrings.xml><?xml version="1.0" encoding="utf-8"?>
<sst xmlns="http://schemas.openxmlformats.org/spreadsheetml/2006/main" count="3919" uniqueCount="1002">
  <si>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</si>
  <si>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</si>
  <si>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</si>
  <si>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</si>
  <si>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</si>
  <si>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</si>
  <si>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</si>
  <si>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</si>
  <si>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</si>
  <si>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</si>
  <si>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</si>
  <si>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</si>
  <si>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</si>
  <si>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</si>
  <si>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</si>
  <si>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</si>
  <si>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</si>
  <si>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</si>
  <si>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</si>
  <si>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</si>
  <si>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</si>
  <si>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</si>
  <si>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</si>
  <si>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</si>
  <si>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</si>
  <si>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</si>
  <si>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</si>
  <si>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</si>
  <si>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</si>
  <si>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</si>
  <si>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</si>
  <si>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</si>
  <si>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</si>
  <si>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</si>
  <si>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</si>
  <si>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</si>
  <si>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</si>
  <si>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</si>
  <si>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</si>
  <si>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</si>
  <si>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</si>
  <si>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</si>
  <si>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</si>
  <si>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</si>
  <si>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</si>
  <si>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</si>
  <si>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</si>
  <si>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</si>
  <si>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</si>
  <si>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</si>
  <si>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</si>
  <si>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</si>
  <si>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</si>
  <si>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</si>
  <si>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</si>
  <si>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</si>
  <si>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</si>
  <si>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</si>
  <si>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</si>
  <si>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</si>
  <si>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</si>
  <si>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</si>
  <si>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</si>
  <si>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</si>
  <si>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</si>
  <si>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</si>
  <si>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</si>
  <si>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</si>
  <si>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</si>
  <si>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</si>
  <si>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</si>
  <si>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</si>
  <si>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</si>
  <si>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</si>
  <si>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</si>
  <si>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</si>
  <si>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</si>
  <si>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</si>
  <si>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</si>
  <si>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</si>
  <si>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</si>
  <si>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</si>
  <si>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</si>
  <si>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</si>
  <si>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</si>
  <si>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</si>
  <si>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</si>
  <si>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</si>
  <si>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</si>
  <si>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</si>
  <si>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</si>
  <si>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</si>
  <si>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</si>
  <si>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</si>
  <si>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</si>
  <si>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</si>
  <si>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</si>
  <si>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</si>
  <si>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</si>
  <si>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</si>
  <si>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</si>
  <si>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</si>
  <si>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</si>
  <si>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</si>
  <si>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</si>
  <si>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</si>
  <si>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</si>
  <si>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</si>
  <si>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</si>
  <si>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</si>
  <si>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</si>
  <si>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</si>
  <si>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</si>
  <si>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</si>
  <si>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</si>
  <si>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</si>
  <si>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</si>
  <si>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</si>
  <si>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</si>
  <si>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</si>
  <si>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</si>
  <si>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</si>
  <si>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</si>
  <si>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</si>
  <si>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</si>
  <si>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</si>
  <si>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</si>
  <si>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</si>
  <si>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</si>
  <si>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</si>
  <si>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</si>
  <si>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</si>
  <si>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</si>
  <si>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</si>
  <si>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</si>
  <si>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</si>
  <si>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</si>
  <si>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</si>
  <si>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</si>
  <si>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</si>
  <si>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</si>
  <si>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</si>
  <si>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</si>
  <si>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</si>
  <si>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</si>
  <si>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</si>
  <si>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</si>
  <si>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</si>
  <si>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</si>
  <si>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</si>
  <si>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</si>
  <si>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</si>
  <si>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</si>
  <si>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</si>
  <si>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</si>
  <si>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</si>
  <si>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</si>
  <si>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</si>
  <si>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</si>
  <si>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</si>
  <si>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</si>
  <si>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</si>
  <si>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</si>
  <si>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</si>
  <si>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</si>
  <si>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</si>
  <si>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</si>
  <si>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</si>
  <si>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</si>
  <si>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</si>
  <si>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</si>
  <si>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</si>
  <si>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</si>
  <si>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</si>
  <si>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</si>
  <si>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</si>
  <si>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</si>
  <si>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</si>
  <si>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</si>
  <si>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</si>
  <si>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</si>
  <si>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</si>
  <si>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</si>
  <si>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</si>
  <si>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</si>
  <si>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</si>
  <si>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</si>
  <si>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</si>
  <si>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</si>
  <si>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</si>
  <si>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</si>
  <si>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</si>
  <si>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</si>
  <si>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</si>
  <si>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</si>
  <si>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</si>
  <si>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</si>
  <si>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</si>
  <si>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מור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</si>
  <si>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</si>
  <si>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</si>
  <si>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</si>
  <si>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</si>
  <si>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</si>
  <si>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</si>
  <si>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</si>
  <si>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</si>
  <si>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</si>
  <si>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</si>
  <si>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</si>
  <si>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</si>
  <si>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</si>
  <si>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</si>
  <si>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</si>
  <si>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</si>
  <si>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</si>
  <si>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</si>
  <si>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</si>
  <si>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</si>
  <si>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</si>
  <si>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</si>
  <si>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</si>
  <si>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</si>
  <si>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</si>
  <si>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</si>
  <si>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</si>
  <si>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</si>
  <si>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</si>
  <si>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</si>
  <si>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</si>
  <si>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</si>
  <si>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</si>
  <si>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</si>
  <si>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</si>
  <si>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</si>
  <si>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</si>
  <si>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</si>
  <si>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</si>
  <si>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</si>
  <si>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</si>
  <si>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</si>
  <si>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</si>
  <si>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</si>
  <si>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</si>
  <si>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RF</t>
  </si>
  <si>
    <t>16/01/22</t>
  </si>
  <si>
    <t>ממשל שקלית 1123- האוצר - ממשלתית שקלית</t>
  </si>
  <si>
    <t>1155068</t>
  </si>
  <si>
    <t>19/09/21</t>
  </si>
  <si>
    <t>ממשלתי 0825- האוצר - ממשלתית שקלית</t>
  </si>
  <si>
    <t>1135557</t>
  </si>
  <si>
    <t>09/01/22</t>
  </si>
  <si>
    <t>סה"כ גילון</t>
  </si>
  <si>
    <t>ממשל משתנה 0526- האוצר - ממשלתית משתנה</t>
  </si>
  <si>
    <t>1141795</t>
  </si>
  <si>
    <t>14/04/22</t>
  </si>
  <si>
    <t>ממשלת משתנה 1130- האוצר - ממשלתית משתנה</t>
  </si>
  <si>
    <t>1166552</t>
  </si>
  <si>
    <t>11/05/22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</si>
  <si>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</si>
  <si>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</si>
  <si>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</si>
  <si>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</si>
  <si>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</si>
  <si>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</si>
  <si>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</si>
  <si>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</si>
  <si>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</si>
  <si>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</si>
  <si>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</si>
  <si>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59- מזרחי טפחות הנפק</t>
  </si>
  <si>
    <t>2310449</t>
  </si>
  <si>
    <t>520032046</t>
  </si>
  <si>
    <t>בנקים</t>
  </si>
  <si>
    <t>Aaa.il</t>
  </si>
  <si>
    <t>15/06/21</t>
  </si>
  <si>
    <t>בראק אן.וי אג"ח 2- בראק אן וי</t>
  </si>
  <si>
    <t>34250659</t>
  </si>
  <si>
    <t>נדלן מניב בחו"ל</t>
  </si>
  <si>
    <t>A3.il</t>
  </si>
  <si>
    <t>10/03/22</t>
  </si>
  <si>
    <t>חג'ג' אג9- חג'ג' נדלן</t>
  </si>
  <si>
    <t>8230252</t>
  </si>
  <si>
    <t>520033309</t>
  </si>
  <si>
    <t>בנייה</t>
  </si>
  <si>
    <t>ilBBB+</t>
  </si>
  <si>
    <t>19/10/21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</si>
  <si>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</si>
  <si>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</si>
  <si>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</si>
  <si>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</si>
  <si>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</si>
  <si>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</si>
  <si>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</si>
  <si>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22/12/21</t>
  </si>
  <si>
    <t>מז טפ הנפ אגח 60- מזרחי טפחות הנפק</t>
  </si>
  <si>
    <t>2310456</t>
  </si>
  <si>
    <t>12/12/21</t>
  </si>
  <si>
    <t>מזרחי  טפ הנפק   40</t>
  </si>
  <si>
    <t>2310167</t>
  </si>
  <si>
    <t>30/12/21</t>
  </si>
  <si>
    <t>חשמל     אגח 26- חשמל</t>
  </si>
  <si>
    <t>6000202</t>
  </si>
  <si>
    <t>520000472</t>
  </si>
  <si>
    <t>אנרגיה</t>
  </si>
  <si>
    <t>Aa1.il</t>
  </si>
  <si>
    <t>22/04/21</t>
  </si>
  <si>
    <t>פועלים הנפקות הת 16- פועלים הנפקות</t>
  </si>
  <si>
    <t>1940550</t>
  </si>
  <si>
    <t>520032640</t>
  </si>
  <si>
    <t>ilAA+</t>
  </si>
  <si>
    <t>תעשיה אוירית אג"ח 4</t>
  </si>
  <si>
    <t>1133131</t>
  </si>
  <si>
    <t>520027194</t>
  </si>
  <si>
    <t>ביטחוניות</t>
  </si>
  <si>
    <t>23/01/20</t>
  </si>
  <si>
    <t>אלביט מע' אגח ב- אלביט מערכות</t>
  </si>
  <si>
    <t>1178235</t>
  </si>
  <si>
    <t>520043027</t>
  </si>
  <si>
    <t>ilAA</t>
  </si>
  <si>
    <t>וילאר אגח 7- וילאר</t>
  </si>
  <si>
    <t>4160149</t>
  </si>
  <si>
    <t>520038910</t>
  </si>
  <si>
    <t>נדלן מניב בישראל</t>
  </si>
  <si>
    <t>10/12/20</t>
  </si>
  <si>
    <t>כיל       אגח ה</t>
  </si>
  <si>
    <t>2810299</t>
  </si>
  <si>
    <t>520027830</t>
  </si>
  <si>
    <t>כימיה, גומי ופלסטיק</t>
  </si>
  <si>
    <t>אנרג'יקס אג ב</t>
  </si>
  <si>
    <t>1168483</t>
  </si>
  <si>
    <t>513901371</t>
  </si>
  <si>
    <t>אנרגיה מתחדשת</t>
  </si>
  <si>
    <t>ilA</t>
  </si>
  <si>
    <t>פתאל החזק  אג 1</t>
  </si>
  <si>
    <t>1169721</t>
  </si>
  <si>
    <t>512607888</t>
  </si>
  <si>
    <t>מלונאות ותיירות</t>
  </si>
  <si>
    <t>12/11/20</t>
  </si>
  <si>
    <t>דיסק השק  אגח י- דיסקונט השקעות</t>
  </si>
  <si>
    <t>6390348</t>
  </si>
  <si>
    <t>520023896</t>
  </si>
  <si>
    <t>השקעה ואחזקות</t>
  </si>
  <si>
    <t>ilBBB</t>
  </si>
  <si>
    <t>30/09/20</t>
  </si>
  <si>
    <t>חנן מור אגח י- חנן מור</t>
  </si>
  <si>
    <t>1165299</t>
  </si>
  <si>
    <t>513605519</t>
  </si>
  <si>
    <t>לא מדורג</t>
  </si>
  <si>
    <t>25/02/20</t>
  </si>
  <si>
    <t>חברה לישראל אג"ח 11</t>
  </si>
  <si>
    <t>5760244</t>
  </si>
  <si>
    <t>520028010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</si>
  <si>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</si>
  <si>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</si>
  <si>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</si>
  <si>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</si>
  <si>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</si>
  <si>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</si>
  <si>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</si>
  <si>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</si>
  <si>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</si>
  <si>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</si>
  <si>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</si>
  <si>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</si>
  <si>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</si>
  <si>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</si>
  <si>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</si>
  <si>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</si>
  <si>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</si>
  <si>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</si>
  <si>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</si>
  <si>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</si>
  <si>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</si>
  <si>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</si>
  <si>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</si>
  <si>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 זכויות 2- שיכון ובינוי</t>
  </si>
  <si>
    <t>1187095</t>
  </si>
  <si>
    <t>520036104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</si>
  <si>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</si>
  <si>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</si>
  <si>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</si>
  <si>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</si>
  <si>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</si>
  <si>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</si>
  <si>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</si>
  <si>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</si>
  <si>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</si>
  <si>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</si>
  <si>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</si>
  <si>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</si>
  <si>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</si>
  <si>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</si>
  <si>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</si>
  <si>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</si>
  <si>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</si>
  <si>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</si>
  <si>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קנון- קנון הולדינגס</t>
  </si>
  <si>
    <t>1134139</t>
  </si>
  <si>
    <t>1635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</si>
  <si>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</si>
  <si>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</si>
  <si>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</si>
  <si>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</si>
  <si>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</si>
  <si>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</si>
  <si>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</si>
  <si>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</si>
  <si>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</si>
  <si>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</si>
  <si>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</si>
  <si>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</si>
  <si>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</si>
  <si>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</si>
  <si>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</si>
  <si>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</si>
  <si>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</si>
  <si>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</si>
  <si>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אמות פרמיה 14/07/22- אמות</t>
  </si>
  <si>
    <t>10972781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</si>
  <si>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</si>
  <si>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</si>
  <si>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</si>
  <si>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</si>
  <si>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</si>
  <si>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</si>
  <si>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</si>
  <si>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</si>
  <si>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</si>
  <si>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</si>
  <si>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</si>
  <si>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</si>
  <si>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</si>
  <si>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</si>
  <si>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</si>
  <si>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</si>
  <si>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</si>
  <si>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</si>
  <si>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</si>
  <si>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</si>
  <si>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</si>
  <si>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</si>
  <si>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</si>
  <si>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</si>
  <si>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</si>
  <si>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</si>
  <si>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</si>
  <si>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</si>
  <si>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</si>
  <si>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אקרו- אקרו קבוצה</t>
  </si>
  <si>
    <t>1184902</t>
  </si>
  <si>
    <t>511996803</t>
  </si>
  <si>
    <t>חג'ג' נדל"ן- חג'ג' נדלן</t>
  </si>
  <si>
    <t>823013</t>
  </si>
  <si>
    <t>ישראל קנדה- ישראל קנדה</t>
  </si>
  <si>
    <t>434019</t>
  </si>
  <si>
    <t>520039298</t>
  </si>
  <si>
    <t>פולירם- פולירם</t>
  </si>
  <si>
    <t>1170216</t>
  </si>
  <si>
    <t>515251593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</si>
  <si>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</si>
  <si>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</si>
  <si>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</si>
  <si>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</si>
  <si>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</si>
  <si>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</si>
  <si>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</si>
  <si>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</si>
  <si>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</si>
  <si>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</si>
  <si>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</si>
  <si>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</si>
  <si>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</si>
  <si>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</si>
  <si>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</si>
  <si>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</si>
  <si>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</si>
  <si>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אייאיאס תעש- אייאיאס</t>
  </si>
  <si>
    <t>431015</t>
  </si>
  <si>
    <t>520039132</t>
  </si>
  <si>
    <t>ריט 1- ריט1</t>
  </si>
  <si>
    <t>1098920</t>
  </si>
  <si>
    <t>513821488</t>
  </si>
  <si>
    <t>נייר חדרה- נייר חדרה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</si>
  <si>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</si>
  <si>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</si>
  <si>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</si>
  <si>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</si>
  <si>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</si>
  <si>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</si>
  <si>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</si>
  <si>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</si>
  <si>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</si>
  <si>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רשתות שיווק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</si>
  <si>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</si>
  <si>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</si>
  <si>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</si>
  <si>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</si>
  <si>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</si>
  <si>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</si>
  <si>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</si>
  <si>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</si>
  <si>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</si>
  <si>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</si>
  <si>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</si>
  <si>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</si>
  <si>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</si>
  <si>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</si>
  <si>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</si>
  <si>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שרותי מידע</t>
  </si>
  <si>
    <t>דנאל כא- דנאל כא</t>
  </si>
  <si>
    <t>314013</t>
  </si>
  <si>
    <t>520037565</t>
  </si>
  <si>
    <t>שרותים</t>
  </si>
  <si>
    <t>אלטשולר פיננסים- אלטשולר שחם פיננסים</t>
  </si>
  <si>
    <t>1184936</t>
  </si>
  <si>
    <t>516508603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</si>
  <si>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</si>
  <si>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</si>
  <si>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</si>
  <si>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</si>
  <si>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</si>
  <si>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</si>
  <si>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</si>
  <si>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</si>
  <si>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</si>
  <si>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</si>
  <si>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</si>
  <si>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</si>
  <si>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</si>
  <si>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</si>
  <si>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</si>
  <si>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</si>
  <si>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</si>
  <si>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</si>
  <si>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</si>
  <si>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</si>
  <si>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</si>
  <si>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</si>
  <si>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</si>
  <si>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</si>
  <si>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</si>
  <si>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</si>
  <si>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</si>
  <si>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ג'נריישן קפיטל- ג'נריישן קפיטל</t>
  </si>
  <si>
    <t>1156926</t>
  </si>
  <si>
    <t>515846558</t>
  </si>
  <si>
    <t>מכלול מימון- מכלול מימון</t>
  </si>
  <si>
    <t>1179753</t>
  </si>
  <si>
    <t>515763845</t>
  </si>
  <si>
    <t>מלרן- מלרן פרוייקטים</t>
  </si>
  <si>
    <t>1170950</t>
  </si>
  <si>
    <t>514097591</t>
  </si>
  <si>
    <t>אימאג'סט- אימאג'סט אינטרנשיונל</t>
  </si>
  <si>
    <t>1183813</t>
  </si>
  <si>
    <t>512737560</t>
  </si>
  <si>
    <t>חג'ג' אירופה- חג'ג' אירופה</t>
  </si>
  <si>
    <t>1143635</t>
  </si>
  <si>
    <t>515682292</t>
  </si>
  <si>
    <t>דורי הנדסה- קבוצת עמוס לוזון</t>
  </si>
  <si>
    <t>473017</t>
  </si>
  <si>
    <t>520039660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</si>
  <si>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</si>
  <si>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</si>
  <si>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</si>
  <si>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</si>
  <si>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</si>
  <si>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</si>
  <si>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</si>
  <si>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</si>
  <si>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</si>
  <si>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</si>
  <si>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</si>
  <si>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</si>
  <si>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</si>
  <si>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</si>
  <si>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</si>
  <si>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</si>
  <si>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</si>
  <si>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</si>
  <si>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</si>
  <si>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</si>
  <si>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</si>
  <si>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</si>
  <si>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</si>
  <si>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</si>
  <si>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</si>
  <si>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</si>
  <si>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</si>
  <si>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</si>
  <si>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</si>
  <si>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</si>
  <si>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</si>
  <si>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</si>
  <si>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</si>
  <si>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</si>
  <si>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</si>
  <si>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</si>
  <si>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</si>
  <si>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</si>
  <si>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</si>
  <si>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סקופ- סקופ</t>
  </si>
  <si>
    <t>288019</t>
  </si>
  <si>
    <t>520037425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</si>
  <si>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</si>
  <si>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</si>
  <si>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</si>
  <si>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</si>
  <si>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</si>
  <si>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</si>
  <si>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</si>
  <si>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</si>
  <si>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</si>
  <si>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בית בכפר- בית בכפר</t>
  </si>
  <si>
    <t>1183656</t>
  </si>
  <si>
    <t>511605719</t>
  </si>
  <si>
    <t>מגוריט- מגוריט</t>
  </si>
  <si>
    <t>1139195</t>
  </si>
  <si>
    <t>515434074</t>
  </si>
  <si>
    <t>רני צים- רני צים</t>
  </si>
  <si>
    <t>1143619</t>
  </si>
  <si>
    <t>514353671</t>
  </si>
  <si>
    <t>טופ גאם- טופ גאם</t>
  </si>
  <si>
    <t>1179142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</si>
  <si>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</si>
  <si>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</si>
  <si>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</si>
  <si>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</si>
  <si>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</si>
  <si>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</si>
  <si>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</si>
  <si>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</si>
  <si>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</si>
  <si>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</si>
  <si>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</si>
  <si>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</si>
  <si>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</si>
  <si>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</si>
  <si>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</si>
  <si>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</si>
  <si>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</si>
  <si>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</si>
  <si>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</si>
  <si>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</si>
  <si>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</si>
  <si>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</si>
  <si>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</si>
  <si>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אייס קמעונאות- אייס קפיטל קמעונאות</t>
  </si>
  <si>
    <t>1171669</t>
  </si>
  <si>
    <t>515546224</t>
  </si>
  <si>
    <t>טיב טעם- טיב טעם</t>
  </si>
  <si>
    <t>103010</t>
  </si>
  <si>
    <t>520041187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</si>
  <si>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</si>
  <si>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</si>
  <si>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</si>
  <si>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</si>
  <si>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</si>
  <si>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</si>
  <si>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</si>
  <si>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</si>
  <si>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</si>
  <si>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</si>
  <si>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</si>
  <si>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</si>
  <si>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113837913</t>
  </si>
  <si>
    <t>515158665</t>
  </si>
  <si>
    <t>שגריר- שגריר רכב</t>
  </si>
  <si>
    <t>מגדלור- מגדלור</t>
  </si>
  <si>
    <t>1182567</t>
  </si>
  <si>
    <t>515514263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</si>
  <si>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</si>
  <si>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</si>
  <si>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</si>
  <si>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</si>
  <si>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</si>
  <si>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</si>
  <si>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גרופ 107- גרופ 107</t>
  </si>
  <si>
    <t>1180181</t>
  </si>
  <si>
    <t>516199445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</si>
  <si>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</si>
  <si>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</si>
  <si>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</si>
  <si>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</si>
  <si>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</si>
  <si>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</si>
  <si>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</si>
  <si>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</si>
  <si>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</si>
  <si>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</si>
  <si>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</si>
  <si>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</si>
  <si>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</si>
  <si>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</si>
  <si>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</si>
  <si>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</si>
  <si>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</si>
  <si>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</si>
  <si>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</si>
  <si>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</si>
  <si>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</si>
  <si>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</si>
  <si>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</si>
  <si>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</si>
  <si>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</si>
  <si>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</si>
  <si>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</si>
  <si>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</si>
  <si>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</si>
  <si>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</si>
  <si>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</si>
  <si>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</si>
  <si>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</si>
  <si>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</si>
  <si>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</si>
  <si>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</si>
  <si>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</si>
  <si>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</si>
  <si>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</si>
  <si>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</si>
  <si>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</si>
  <si>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</si>
  <si>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</si>
  <si>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</si>
  <si>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</si>
  <si>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</si>
  <si>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</si>
  <si>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</si>
  <si>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</si>
  <si>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TARO PHARMACEUTICAL INDUS</t>
  </si>
  <si>
    <t>IL0010827181</t>
  </si>
  <si>
    <t>5188</t>
  </si>
  <si>
    <t>Protalix Biotherapeutics Inc</t>
  </si>
  <si>
    <t>US74365A3095</t>
  </si>
  <si>
    <t>1554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</si>
  <si>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</si>
  <si>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</si>
  <si>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</si>
  <si>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</si>
  <si>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</si>
  <si>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</si>
  <si>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</si>
  <si>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</si>
  <si>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</si>
  <si>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</si>
  <si>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</si>
  <si>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</si>
  <si>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</si>
  <si>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</si>
  <si>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GILAT SATELLITE</t>
  </si>
  <si>
    <t>IL0010825102</t>
  </si>
  <si>
    <t>520038936</t>
  </si>
  <si>
    <t>POOL CORP- Pool Corp</t>
  </si>
  <si>
    <t>US73278L1052</t>
  </si>
  <si>
    <t>5272</t>
  </si>
  <si>
    <t>Consumer Durables &amp; Apparel</t>
  </si>
  <si>
    <t>SUNRUN INC</t>
  </si>
  <si>
    <t>US86771W1053</t>
  </si>
  <si>
    <t>Energy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</si>
  <si>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</si>
  <si>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</si>
  <si>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</si>
  <si>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</si>
  <si>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</si>
  <si>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</si>
  <si>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</si>
  <si>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</si>
  <si>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</si>
  <si>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</si>
  <si>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</si>
  <si>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</si>
  <si>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</si>
  <si>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ABBVIE INC</t>
  </si>
  <si>
    <t>US00287Y1091</t>
  </si>
  <si>
    <t>5255</t>
  </si>
  <si>
    <t>AMGN US</t>
  </si>
  <si>
    <t>US0311621009</t>
  </si>
  <si>
    <t>5149</t>
  </si>
  <si>
    <t>GLAXOSMITHKLINE PLC-SPON ADR- GLAXOSMITHKLINE PLC</t>
  </si>
  <si>
    <t>US37733W1053</t>
  </si>
  <si>
    <t>5325</t>
  </si>
  <si>
    <t>PFIZER INC-PFE- PFIZER</t>
  </si>
  <si>
    <t>US7170811035</t>
  </si>
  <si>
    <t>1190</t>
  </si>
  <si>
    <t>SNY - SANOFI AVENTIS- SANOFI AVENTIS</t>
  </si>
  <si>
    <t>US80105N1054</t>
  </si>
  <si>
    <t>5311</t>
  </si>
  <si>
    <t>TAKEDA PHARMACE-SP ADR- TAKEDA</t>
  </si>
  <si>
    <t>US8740602052</t>
  </si>
  <si>
    <t>5326</t>
  </si>
  <si>
    <t>AROUNDTOWN PROP-ALATP- AROUNDTOWN</t>
  </si>
  <si>
    <t>LU1673108939</t>
  </si>
  <si>
    <t>FWB</t>
  </si>
  <si>
    <t>4845</t>
  </si>
  <si>
    <t>Real Estate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</si>
  <si>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</si>
  <si>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</si>
  <si>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</si>
  <si>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</si>
  <si>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</si>
  <si>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</si>
  <si>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</si>
  <si>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</si>
  <si>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</si>
  <si>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</si>
  <si>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</si>
  <si>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</si>
  <si>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</si>
  <si>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</si>
  <si>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MOMENTIVE GLOBAL- SURVEY MONKY</t>
  </si>
  <si>
    <t>US60878Y1082</t>
  </si>
  <si>
    <t>5260</t>
  </si>
  <si>
    <t>Amadeus IT Group- Amadeus</t>
  </si>
  <si>
    <t>ES0109067019</t>
  </si>
  <si>
    <t>5273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</si>
  <si>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</si>
  <si>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</si>
  <si>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</si>
  <si>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</si>
  <si>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</si>
  <si>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</si>
  <si>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</si>
  <si>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</si>
  <si>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</si>
  <si>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</si>
  <si>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</si>
  <si>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</si>
  <si>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</si>
  <si>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</si>
  <si>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</si>
  <si>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</si>
  <si>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</si>
  <si>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</si>
  <si>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</si>
  <si>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</si>
  <si>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</si>
  <si>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</si>
  <si>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</si>
  <si>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</si>
  <si>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</si>
  <si>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</si>
  <si>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</si>
  <si>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</si>
  <si>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</si>
  <si>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</si>
  <si>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</si>
  <si>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</si>
  <si>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</si>
  <si>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</si>
  <si>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</si>
  <si>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</si>
  <si>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</si>
  <si>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</si>
  <si>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אפולו פאוור אפ4 17/7/22- אפולו פאוור</t>
  </si>
  <si>
    <t>1183276</t>
  </si>
  <si>
    <t>צ'קראטק אפ 3 20.03.25- זוז פאוור</t>
  </si>
  <si>
    <t>1185321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</si>
  <si>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</si>
  <si>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</si>
  <si>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</si>
  <si>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</si>
  <si>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</si>
  <si>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</si>
  <si>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</si>
  <si>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</si>
  <si>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</si>
  <si>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</si>
  <si>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</si>
  <si>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</si>
  <si>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</si>
  <si>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</si>
  <si>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</si>
  <si>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</si>
  <si>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</si>
  <si>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</si>
  <si>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</si>
  <si>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</si>
  <si>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</si>
  <si>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</si>
  <si>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</si>
  <si>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</si>
  <si>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</si>
  <si>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</si>
  <si>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DMU2 - 16/09/2022</t>
  </si>
  <si>
    <t>BBG012FFK225</t>
  </si>
  <si>
    <t>Other</t>
  </si>
  <si>
    <t>E- Mini RUSS 2000 - RTYU2 - 16/09/2022</t>
  </si>
  <si>
    <t>BBG011CK2ZM4</t>
  </si>
  <si>
    <t>FUT VAL EUR HSBC - רוו"ה מחוזים</t>
  </si>
  <si>
    <t>333740</t>
  </si>
  <si>
    <t>FUT VAL USD - רוו"ה מחוזים</t>
  </si>
  <si>
    <t>415349</t>
  </si>
  <si>
    <t>NIKKEI 225 MINI - NOU2 - 08/09/2022</t>
  </si>
  <si>
    <t>BBG00ZMDR198</t>
  </si>
  <si>
    <t>S&amp;P500 EMINI  ESU2 16/09/22</t>
  </si>
  <si>
    <t>BBG011BQCM31</t>
  </si>
  <si>
    <t>STOXX 600 - SXOU2 - 16/09/2022</t>
  </si>
  <si>
    <t>DE000C6JGCX9</t>
  </si>
  <si>
    <t>TOPIX INDEX - TPU2 - 08/09/2022</t>
  </si>
  <si>
    <t>BBG011DFNLM2</t>
  </si>
  <si>
    <t>רוו"ה מחוזים- FUT VAL JPY HSBC</t>
  </si>
  <si>
    <t>333716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</si>
  <si>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</si>
  <si>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</si>
  <si>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</si>
  <si>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</si>
  <si>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</si>
  <si>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</si>
  <si>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</si>
  <si>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</si>
  <si>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</si>
  <si>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</si>
  <si>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</si>
  <si>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</si>
  <si>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</si>
  <si>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</si>
  <si>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</si>
  <si>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</si>
  <si>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</si>
  <si>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</si>
  <si>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</si>
  <si>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</si>
  <si>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גמא נעמ 2 - לא סחיר- גמא ניהול</t>
  </si>
  <si>
    <t>1184209</t>
  </si>
  <si>
    <t>512711789</t>
  </si>
  <si>
    <t>Aa3.il</t>
  </si>
  <si>
    <t>07/03/22</t>
  </si>
  <si>
    <t>נאוי נעמ 5-ל- נאוי</t>
  </si>
  <si>
    <t>2080281</t>
  </si>
  <si>
    <t>520036070</t>
  </si>
  <si>
    <t>ilA+</t>
  </si>
  <si>
    <t>18/01/22</t>
  </si>
  <si>
    <t>מנרב-נעמ פרטי 1/6/23- מנרב אחזקות</t>
  </si>
  <si>
    <t>96050</t>
  </si>
  <si>
    <t>520034505</t>
  </si>
  <si>
    <t>02/06/22</t>
  </si>
  <si>
    <t>נאוי נעמ פרטי-26/04/23- נאוי</t>
  </si>
  <si>
    <t>96048</t>
  </si>
  <si>
    <t>27/04/22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</si>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</sst>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5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40333.317214073686</v>
      </c>
      <c r="D11" s="76">
        <f>C11/$C$42</f>
        <v>0.11409305180686131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121368.4072557</v>
      </c>
      <c r="D13" s="78">
        <f t="shared" ref="D13:D22" si="0">C13/$C$42</f>
        <v>0.34332142588829828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8997.620088839607</v>
      </c>
      <c r="D15" s="78">
        <f t="shared" si="0"/>
        <v>2.5452058145523152E-2</v>
      </c>
    </row>
    <row r="16" spans="1:36">
      <c r="A16" s="10" t="s">
        <v>13</v>
      </c>
      <c r="B16" s="70" t="s">
        <v>19</v>
      </c>
      <c r="C16" s="77">
        <v>130303.16858131475</v>
      </c>
      <c r="D16" s="78">
        <f t="shared" si="0"/>
        <v>0.36859567202567278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15831.2821</v>
      </c>
      <c r="D18" s="78">
        <f t="shared" si="0"/>
        <v>4.4782810181902839E-2</v>
      </c>
    </row>
    <row r="19" spans="1:4">
      <c r="A19" s="10" t="s">
        <v>13</v>
      </c>
      <c r="B19" s="70" t="s">
        <v>21</v>
      </c>
      <c r="C19" s="77">
        <v>1511.70226409</v>
      </c>
      <c r="D19" s="78">
        <f t="shared" si="0"/>
        <v>4.2762345536307023E-3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1062.5664300998608</v>
      </c>
      <c r="D21" s="78">
        <f t="shared" si="0"/>
        <v>3.0057395506093722E-3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15887.651122871999</v>
      </c>
      <c r="D26" s="78">
        <f t="shared" si="1"/>
        <v>4.4942264307947129E-2</v>
      </c>
    </row>
    <row r="27" spans="1:4">
      <c r="A27" s="10" t="s">
        <v>13</v>
      </c>
      <c r="B27" s="70" t="s">
        <v>28</v>
      </c>
      <c r="C27" s="77">
        <v>4339.8648999999996</v>
      </c>
      <c r="D27" s="78">
        <f t="shared" si="1"/>
        <v>1.2276412283235274E-2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165.76424854645501</v>
      </c>
      <c r="D29" s="78">
        <f t="shared" si="1"/>
        <v>4.6890636088164071E-4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13711.131579147001</v>
      </c>
      <c r="D37" s="78">
        <f t="shared" si="1"/>
        <v>3.8785424895437487E-2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353512.47578468337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201</v>
      </c>
      <c r="D48">
        <v>0.48880000000000001</v>
      </c>
    </row>
    <row r="49" spans="3:4">
      <c r="C49" t="s">
        <v>110</v>
      </c>
      <c r="D49">
        <v>3.6364000000000001</v>
      </c>
    </row>
    <row r="50" spans="3:4">
      <c r="C50" t="s">
        <v>202</v>
      </c>
      <c r="D50">
        <v>2.5662000000000001E-2</v>
      </c>
    </row>
    <row r="51" spans="3:4">
      <c r="C51" t="s">
        <v>123</v>
      </c>
      <c r="D51">
        <v>2.5102000000000002</v>
      </c>
    </row>
    <row r="52" spans="3:4">
      <c r="C52" t="s">
        <v>203</v>
      </c>
      <c r="D52">
        <v>0.4461</v>
      </c>
    </row>
    <row r="53" spans="3:4">
      <c r="C53" t="s">
        <v>106</v>
      </c>
      <c r="D53">
        <v>3.5</v>
      </c>
    </row>
    <row r="54" spans="3:4">
      <c r="C54" t="s">
        <v>113</v>
      </c>
      <c r="D54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40333.317214073686</v>
      </c>
      <c r="K11" s="76">
        <f>J11/$J$11</f>
        <v>1</v>
      </c>
      <c r="L11" s="76">
        <f>J11/'סכום נכסי הקרן'!$C$42</f>
        <v>0.11409305180686131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J13+J15+J24+J26+J30+J28+J32</f>
        <v>40333.317214073686</v>
      </c>
      <c r="K12" s="80">
        <f t="shared" ref="K12:K37" si="0">J12/$J$11</f>
        <v>1</v>
      </c>
      <c r="L12" s="80">
        <f>J12/'סכום נכסי הקרן'!$C$42</f>
        <v>0.11409305180686131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27839.250769999984</v>
      </c>
      <c r="K13" s="80">
        <f t="shared" si="0"/>
        <v>0.69022963378489255</v>
      </c>
      <c r="L13" s="80">
        <f>J13/'סכום נכסי הקרן'!$C$42</f>
        <v>7.8750405366050658E-2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27620.20418+219.046589999984</f>
        <v>27839.250769999984</v>
      </c>
      <c r="K14" s="78">
        <f t="shared" si="0"/>
        <v>0.69022963378489255</v>
      </c>
      <c r="L14" s="78">
        <f>J14/'סכום נכסי הקרן'!$C$42</f>
        <v>7.8750405366050658E-2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12494.0664440737</v>
      </c>
      <c r="K15" s="80">
        <f t="shared" si="0"/>
        <v>0.3097703662151074</v>
      </c>
      <c r="L15" s="80">
        <f>J15/'סכום נכסי הקרן'!$C$42</f>
        <v>3.534264644081065E-2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3814.6139275760002</v>
      </c>
      <c r="K16" s="78">
        <f t="shared" si="0"/>
        <v>9.4577242613829687E-2</v>
      </c>
      <c r="L16" s="78">
        <f>J16/'סכום נכסי הקרן'!$C$42</f>
        <v>1.0790606241289762E-2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6415.9137700000001</v>
      </c>
      <c r="K17" s="78">
        <f t="shared" si="0"/>
        <v>0.15907230580482148</v>
      </c>
      <c r="L17" s="78">
        <f>J17/'סכום נכסי הקרן'!$C$42</f>
        <v>1.8149044827226384E-2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66.692070447000006</v>
      </c>
      <c r="K18" s="78">
        <f t="shared" si="0"/>
        <v>1.6535230686091161E-3</v>
      </c>
      <c r="L18" s="78">
        <f>J18/'סכום נכסי הקרן'!$C$42</f>
        <v>1.8865549313066017E-4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18.002577054</v>
      </c>
      <c r="K19" s="78">
        <f t="shared" si="0"/>
        <v>4.4634506401864413E-4</v>
      </c>
      <c r="L19" s="78">
        <f>J19/'סכום נכסי הקרן'!$C$42</f>
        <v>5.0924870512815995E-5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0.84626475570000004</v>
      </c>
      <c r="K20" s="78">
        <f t="shared" si="0"/>
        <v>2.0981779187869752E-5</v>
      </c>
      <c r="L20" s="78">
        <f>J20/'סכום נכסי הקרן'!$C$42</f>
        <v>2.3938752198817482E-6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48.359061400000002</v>
      </c>
      <c r="K21" s="78">
        <f t="shared" si="0"/>
        <v>1.1989854725642517E-3</v>
      </c>
      <c r="L21" s="78">
        <f>J21/'סכום נכסי הקרן'!$C$42</f>
        <v>1.3679591163694724E-4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879.32560723200004</v>
      </c>
      <c r="K22" s="78">
        <f t="shared" si="0"/>
        <v>2.1801470049311319E-2</v>
      </c>
      <c r="L22" s="78">
        <f>J22/'סכום נכסי הקרן'!$C$42</f>
        <v>2.4873962518018114E-3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1250.313165609</v>
      </c>
      <c r="K23" s="78">
        <f t="shared" si="0"/>
        <v>3.0999512362765009E-2</v>
      </c>
      <c r="L23" s="78">
        <f>J23/'סכום נכסי הקרן'!$C$42</f>
        <v>3.536828969992386E-3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</v>
      </c>
      <c r="I11" s="7"/>
      <c r="J11" s="7"/>
      <c r="K11" s="76">
        <v>7.6E-3</v>
      </c>
      <c r="L11" s="75">
        <v>122675925</v>
      </c>
      <c r="M11" s="7"/>
      <c r="N11" s="75">
        <v>0</v>
      </c>
      <c r="O11" s="75">
        <v>121368.4072557</v>
      </c>
      <c r="P11" s="7"/>
      <c r="Q11" s="76">
        <v>1</v>
      </c>
      <c r="R11" s="76">
        <v>0.34350000000000003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</v>
      </c>
      <c r="K12" s="80">
        <v>7.6E-3</v>
      </c>
      <c r="L12" s="81">
        <v>122675925</v>
      </c>
      <c r="N12" s="81">
        <v>0</v>
      </c>
      <c r="O12" s="81">
        <v>121368.4072557</v>
      </c>
      <c r="Q12" s="80">
        <v>1</v>
      </c>
      <c r="R12" s="80">
        <v>0.34350000000000003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6</v>
      </c>
      <c r="K16" s="80">
        <v>7.6E-3</v>
      </c>
      <c r="L16" s="81">
        <v>122675925</v>
      </c>
      <c r="N16" s="81">
        <v>0</v>
      </c>
      <c r="O16" s="81">
        <v>121368.4072557</v>
      </c>
      <c r="Q16" s="80">
        <v>1</v>
      </c>
      <c r="R16" s="80">
        <v>0.34350000000000003</v>
      </c>
    </row>
    <row r="17" spans="2:18">
      <c r="B17" s="79" t="s">
        <v>240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229</v>
      </c>
      <c r="C18" t="s">
        <v>229</v>
      </c>
      <c r="D18" s="16"/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241</v>
      </c>
      <c r="C19" s="16"/>
      <c r="D19" s="16"/>
      <c r="H19" s="81">
        <v>2.02</v>
      </c>
      <c r="K19" s="80">
        <v>1.9699999999999999E-2</v>
      </c>
      <c r="L19" s="81">
        <v>44544604</v>
      </c>
      <c r="N19" s="81">
        <v>0</v>
      </c>
      <c r="O19" s="81">
        <v>43730.995765599997</v>
      </c>
      <c r="Q19" s="80">
        <v>0.36030000000000001</v>
      </c>
      <c r="R19" s="80">
        <v>0.12379999999999999</v>
      </c>
    </row>
    <row r="20" spans="2:18">
      <c r="B20" t="s">
        <v>242</v>
      </c>
      <c r="C20" t="s">
        <v>243</v>
      </c>
      <c r="D20" t="s">
        <v>100</v>
      </c>
      <c r="E20" t="s">
        <v>244</v>
      </c>
      <c r="G20" t="s">
        <v>245</v>
      </c>
      <c r="H20" s="77">
        <v>2.33</v>
      </c>
      <c r="I20" t="s">
        <v>102</v>
      </c>
      <c r="J20" s="78">
        <v>4.0000000000000001E-3</v>
      </c>
      <c r="K20" s="78">
        <v>2.1499999999999998E-2</v>
      </c>
      <c r="L20" s="77">
        <v>24889000</v>
      </c>
      <c r="M20" s="77">
        <v>96.31</v>
      </c>
      <c r="N20" s="77">
        <v>0</v>
      </c>
      <c r="O20" s="77">
        <v>23970.5959</v>
      </c>
      <c r="P20" s="78">
        <v>1.8E-3</v>
      </c>
      <c r="Q20" s="78">
        <v>0.19750000000000001</v>
      </c>
      <c r="R20" s="78">
        <v>6.7799999999999999E-2</v>
      </c>
    </row>
    <row r="21" spans="2:18">
      <c r="B21" t="s">
        <v>246</v>
      </c>
      <c r="C21" t="s">
        <v>247</v>
      </c>
      <c r="D21" t="s">
        <v>100</v>
      </c>
      <c r="E21" t="s">
        <v>244</v>
      </c>
      <c r="G21" t="s">
        <v>248</v>
      </c>
      <c r="H21" s="77">
        <v>1.4</v>
      </c>
      <c r="I21" t="s">
        <v>102</v>
      </c>
      <c r="J21" s="78">
        <v>1.4999999999999999E-2</v>
      </c>
      <c r="K21" s="78">
        <v>1.66E-2</v>
      </c>
      <c r="L21" s="77">
        <v>16655604</v>
      </c>
      <c r="M21" s="77">
        <v>100.64</v>
      </c>
      <c r="N21" s="77">
        <v>0</v>
      </c>
      <c r="O21" s="77">
        <v>16762.1998656</v>
      </c>
      <c r="P21" s="78">
        <v>1.1000000000000001E-3</v>
      </c>
      <c r="Q21" s="78">
        <v>0.1381</v>
      </c>
      <c r="R21" s="78">
        <v>4.7399999999999998E-2</v>
      </c>
    </row>
    <row r="22" spans="2:18">
      <c r="B22" t="s">
        <v>249</v>
      </c>
      <c r="C22" t="s">
        <v>250</v>
      </c>
      <c r="D22" t="s">
        <v>100</v>
      </c>
      <c r="E22" t="s">
        <v>244</v>
      </c>
      <c r="G22" t="s">
        <v>251</v>
      </c>
      <c r="H22" s="77">
        <v>3.07</v>
      </c>
      <c r="I22" t="s">
        <v>102</v>
      </c>
      <c r="J22" s="78">
        <v>1.7500000000000002E-2</v>
      </c>
      <c r="K22" s="78">
        <v>2.24E-2</v>
      </c>
      <c r="L22" s="77">
        <v>3000000</v>
      </c>
      <c r="M22" s="77">
        <v>99.94</v>
      </c>
      <c r="N22" s="77">
        <v>0</v>
      </c>
      <c r="O22" s="77">
        <v>2998.2</v>
      </c>
      <c r="P22" s="78">
        <v>2.0000000000000001E-4</v>
      </c>
      <c r="Q22" s="78">
        <v>2.47E-2</v>
      </c>
      <c r="R22" s="78">
        <v>8.5000000000000006E-3</v>
      </c>
    </row>
    <row r="23" spans="2:18">
      <c r="B23" s="79" t="s">
        <v>252</v>
      </c>
      <c r="C23" s="16"/>
      <c r="D23" s="16"/>
      <c r="H23" s="81">
        <v>8.25</v>
      </c>
      <c r="K23" s="80">
        <v>8.0000000000000004E-4</v>
      </c>
      <c r="L23" s="81">
        <v>78131321</v>
      </c>
      <c r="N23" s="81">
        <v>0</v>
      </c>
      <c r="O23" s="81">
        <v>77637.411490099999</v>
      </c>
      <c r="Q23" s="80">
        <v>0.63970000000000005</v>
      </c>
      <c r="R23" s="80">
        <v>0.2198</v>
      </c>
    </row>
    <row r="24" spans="2:18">
      <c r="B24" t="s">
        <v>253</v>
      </c>
      <c r="C24" t="s">
        <v>254</v>
      </c>
      <c r="D24" t="s">
        <v>100</v>
      </c>
      <c r="E24" t="s">
        <v>244</v>
      </c>
      <c r="G24" t="s">
        <v>255</v>
      </c>
      <c r="H24" s="77">
        <v>3.92</v>
      </c>
      <c r="I24" t="s">
        <v>102</v>
      </c>
      <c r="J24" s="78">
        <v>0</v>
      </c>
      <c r="K24" s="78">
        <v>5.0000000000000001E-4</v>
      </c>
      <c r="L24" s="77">
        <v>3031321</v>
      </c>
      <c r="M24" s="77">
        <v>99.81</v>
      </c>
      <c r="N24" s="77">
        <v>0</v>
      </c>
      <c r="O24" s="77">
        <v>3025.5614900999999</v>
      </c>
      <c r="P24" s="78">
        <v>1E-4</v>
      </c>
      <c r="Q24" s="78">
        <v>2.4899999999999999E-2</v>
      </c>
      <c r="R24" s="78">
        <v>8.6E-3</v>
      </c>
    </row>
    <row r="25" spans="2:18">
      <c r="B25" t="s">
        <v>256</v>
      </c>
      <c r="C25" t="s">
        <v>257</v>
      </c>
      <c r="D25" t="s">
        <v>100</v>
      </c>
      <c r="E25" t="s">
        <v>244</v>
      </c>
      <c r="G25" t="s">
        <v>258</v>
      </c>
      <c r="H25" s="77">
        <v>8.42</v>
      </c>
      <c r="I25" t="s">
        <v>102</v>
      </c>
      <c r="J25" s="78">
        <v>0</v>
      </c>
      <c r="K25" s="78">
        <v>8.0000000000000004E-4</v>
      </c>
      <c r="L25" s="77">
        <v>75100000</v>
      </c>
      <c r="M25" s="77">
        <v>99.35</v>
      </c>
      <c r="N25" s="77">
        <v>0</v>
      </c>
      <c r="O25" s="77">
        <v>74611.850000000006</v>
      </c>
      <c r="P25" s="78">
        <v>3.8999999999999998E-3</v>
      </c>
      <c r="Q25" s="78">
        <v>0.61480000000000001</v>
      </c>
      <c r="R25" s="78">
        <v>0.2112</v>
      </c>
    </row>
    <row r="26" spans="2:18">
      <c r="B26" s="79" t="s">
        <v>259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229</v>
      </c>
      <c r="C27" t="s">
        <v>229</v>
      </c>
      <c r="D27" s="16"/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260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229</v>
      </c>
      <c r="C32" t="s">
        <v>229</v>
      </c>
      <c r="D32" s="16"/>
      <c r="E32" t="s">
        <v>229</v>
      </c>
      <c r="H32" s="77">
        <v>0</v>
      </c>
      <c r="I32" t="s">
        <v>229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B36" t="s">
        <v>265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6"/>
  <sheetViews>
    <sheetView rightToLeft="1" workbookViewId="0">
      <selection activeCell="A12" sqref="A12:XFD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7.140625" style="16" bestFit="1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2.16</v>
      </c>
      <c r="L11" s="7"/>
      <c r="M11" s="7"/>
      <c r="N11" s="76">
        <v>1.61E-2</v>
      </c>
      <c r="O11" s="75">
        <f>O12+O36</f>
        <v>8641671.8900000006</v>
      </c>
      <c r="P11" s="33"/>
      <c r="Q11" s="75">
        <v>0</v>
      </c>
      <c r="R11" s="75">
        <v>8997.620088839607</v>
      </c>
      <c r="S11" s="7"/>
      <c r="T11" s="76">
        <v>1</v>
      </c>
      <c r="U11" s="76">
        <v>2.5499999999999998E-2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2.09</v>
      </c>
      <c r="N12" s="101">
        <v>1.4999999999999999E-2</v>
      </c>
      <c r="O12" s="100">
        <f>O13+O17+O32+O34</f>
        <v>8591671.8900000006</v>
      </c>
      <c r="Q12" s="100">
        <v>0</v>
      </c>
      <c r="R12" s="100">
        <v>8851.9444655524858</v>
      </c>
      <c r="T12" s="101">
        <v>0.98380000000000001</v>
      </c>
      <c r="U12" s="101">
        <v>2.5100000000000001E-2</v>
      </c>
    </row>
    <row r="13" spans="2:66" s="99" customFormat="1">
      <c r="B13" s="98" t="s">
        <v>266</v>
      </c>
      <c r="K13" s="100">
        <v>1.05</v>
      </c>
      <c r="N13" s="101">
        <v>-7.0000000000000001E-3</v>
      </c>
      <c r="O13" s="100">
        <f>SUM(O14:O16)</f>
        <v>1680000</v>
      </c>
      <c r="Q13" s="100">
        <v>0</v>
      </c>
      <c r="R13" s="100">
        <v>1850.0502896174864</v>
      </c>
      <c r="T13" s="101">
        <v>0.2056</v>
      </c>
      <c r="U13" s="101">
        <v>5.1999999999999998E-3</v>
      </c>
    </row>
    <row r="14" spans="2:66" s="99" customFormat="1">
      <c r="B14" s="102" t="s">
        <v>270</v>
      </c>
      <c r="C14" s="102" t="s">
        <v>271</v>
      </c>
      <c r="D14" s="102" t="s">
        <v>100</v>
      </c>
      <c r="E14" s="102" t="s">
        <v>123</v>
      </c>
      <c r="F14" s="102" t="s">
        <v>272</v>
      </c>
      <c r="G14" s="102" t="s">
        <v>273</v>
      </c>
      <c r="H14" s="102" t="s">
        <v>274</v>
      </c>
      <c r="I14" s="102" t="s">
        <v>150</v>
      </c>
      <c r="J14" s="102" t="s">
        <v>275</v>
      </c>
      <c r="K14" s="103">
        <v>1.75</v>
      </c>
      <c r="L14" s="102" t="s">
        <v>102</v>
      </c>
      <c r="M14" s="104">
        <v>0.01</v>
      </c>
      <c r="N14" s="104">
        <v>-7.7999999999999996E-3</v>
      </c>
      <c r="O14" s="103">
        <v>30000</v>
      </c>
      <c r="P14" s="103">
        <v>109.52</v>
      </c>
      <c r="Q14" s="103">
        <v>0</v>
      </c>
      <c r="R14" s="103">
        <v>32.856000000000002</v>
      </c>
      <c r="S14" s="104">
        <v>1E-4</v>
      </c>
      <c r="T14" s="104">
        <v>3.7000000000000002E-3</v>
      </c>
      <c r="U14" s="104">
        <v>1E-4</v>
      </c>
    </row>
    <row r="15" spans="2:66" s="99" customFormat="1">
      <c r="B15" s="102" t="s">
        <v>276</v>
      </c>
      <c r="C15" s="102">
        <v>11283470</v>
      </c>
      <c r="D15" s="102" t="s">
        <v>123</v>
      </c>
      <c r="F15" s="102" t="s">
        <v>277</v>
      </c>
      <c r="G15" s="102" t="s">
        <v>278</v>
      </c>
      <c r="H15" s="102" t="s">
        <v>279</v>
      </c>
      <c r="I15" s="102" t="s">
        <v>150</v>
      </c>
      <c r="J15" s="102" t="s">
        <v>280</v>
      </c>
      <c r="K15" s="103">
        <v>1.5</v>
      </c>
      <c r="L15" s="102" t="s">
        <v>102</v>
      </c>
      <c r="M15" s="104">
        <v>3.2899999999999999E-2</v>
      </c>
      <c r="N15" s="104">
        <v>-1.0699999999999999E-2</v>
      </c>
      <c r="O15" s="103">
        <v>1000000</v>
      </c>
      <c r="P15" s="103">
        <f>R15/O15*100*1000</f>
        <v>112.37092896174863</v>
      </c>
      <c r="Q15" s="103">
        <v>0</v>
      </c>
      <c r="R15" s="103">
        <f>1139.5-15.7907103825136</f>
        <v>1123.7092896174863</v>
      </c>
      <c r="S15" s="104">
        <v>1.6000000000000001E-3</v>
      </c>
      <c r="T15" s="104">
        <f>R15/R11</f>
        <v>0.1248896128667739</v>
      </c>
      <c r="U15" s="104">
        <f>R15/'סכום נכסי הקרן'!C42</f>
        <v>3.1786976884570061E-3</v>
      </c>
    </row>
    <row r="16" spans="2:66" s="99" customFormat="1">
      <c r="B16" s="102" t="s">
        <v>281</v>
      </c>
      <c r="C16" s="102" t="s">
        <v>282</v>
      </c>
      <c r="D16" s="102" t="s">
        <v>100</v>
      </c>
      <c r="E16" s="102" t="s">
        <v>123</v>
      </c>
      <c r="F16" s="102" t="s">
        <v>283</v>
      </c>
      <c r="G16" s="102" t="s">
        <v>284</v>
      </c>
      <c r="H16" s="102" t="s">
        <v>285</v>
      </c>
      <c r="I16" s="102" t="s">
        <v>210</v>
      </c>
      <c r="J16" s="102" t="s">
        <v>286</v>
      </c>
      <c r="K16" s="103">
        <v>0.26</v>
      </c>
      <c r="L16" s="102" t="s">
        <v>102</v>
      </c>
      <c r="M16" s="104">
        <v>0.03</v>
      </c>
      <c r="N16" s="104">
        <v>-5.9999999999999995E-4</v>
      </c>
      <c r="O16" s="103">
        <v>650000</v>
      </c>
      <c r="P16" s="103">
        <v>106.69</v>
      </c>
      <c r="Q16" s="103">
        <v>0</v>
      </c>
      <c r="R16" s="103">
        <v>693.48500000000001</v>
      </c>
      <c r="S16" s="104">
        <v>4.4000000000000003E-3</v>
      </c>
      <c r="T16" s="104">
        <v>7.7100000000000002E-2</v>
      </c>
      <c r="U16" s="104">
        <v>2E-3</v>
      </c>
    </row>
    <row r="17" spans="2:21" s="99" customFormat="1">
      <c r="B17" s="98" t="s">
        <v>239</v>
      </c>
      <c r="K17" s="100">
        <v>2.38</v>
      </c>
      <c r="N17" s="101">
        <v>2.0199999999999999E-2</v>
      </c>
      <c r="O17" s="100">
        <v>6759241.5099999998</v>
      </c>
      <c r="Q17" s="100">
        <v>0</v>
      </c>
      <c r="R17" s="100">
        <v>6862.5118364629998</v>
      </c>
      <c r="T17" s="101">
        <v>0.76270000000000004</v>
      </c>
      <c r="U17" s="101">
        <v>1.9400000000000001E-2</v>
      </c>
    </row>
    <row r="18" spans="2:21" s="99" customFormat="1">
      <c r="B18" s="102" t="s">
        <v>287</v>
      </c>
      <c r="C18" s="102" t="s">
        <v>288</v>
      </c>
      <c r="D18" s="102" t="s">
        <v>100</v>
      </c>
      <c r="E18" s="102" t="s">
        <v>123</v>
      </c>
      <c r="F18" s="102" t="s">
        <v>289</v>
      </c>
      <c r="G18" s="102" t="s">
        <v>273</v>
      </c>
      <c r="H18" s="102" t="s">
        <v>209</v>
      </c>
      <c r="I18" s="102" t="s">
        <v>210</v>
      </c>
      <c r="J18" s="102" t="s">
        <v>290</v>
      </c>
      <c r="K18" s="103">
        <v>1.41</v>
      </c>
      <c r="L18" s="102" t="s">
        <v>102</v>
      </c>
      <c r="M18" s="104">
        <v>1.8700000000000001E-2</v>
      </c>
      <c r="N18" s="104">
        <v>1.84E-2</v>
      </c>
      <c r="O18" s="103">
        <v>878739.38</v>
      </c>
      <c r="P18" s="103">
        <v>101.1</v>
      </c>
      <c r="Q18" s="103">
        <v>0</v>
      </c>
      <c r="R18" s="103">
        <v>888.40551317999996</v>
      </c>
      <c r="S18" s="104">
        <v>1.1000000000000001E-3</v>
      </c>
      <c r="T18" s="104">
        <v>9.8699999999999996E-2</v>
      </c>
      <c r="U18" s="104">
        <v>2.5000000000000001E-3</v>
      </c>
    </row>
    <row r="19" spans="2:21" s="99" customFormat="1">
      <c r="B19" s="102" t="s">
        <v>291</v>
      </c>
      <c r="C19" s="102" t="s">
        <v>292</v>
      </c>
      <c r="D19" s="102" t="s">
        <v>100</v>
      </c>
      <c r="E19" s="102" t="s">
        <v>123</v>
      </c>
      <c r="F19" s="102" t="s">
        <v>293</v>
      </c>
      <c r="G19" s="102" t="s">
        <v>273</v>
      </c>
      <c r="H19" s="102" t="s">
        <v>209</v>
      </c>
      <c r="I19" s="102" t="s">
        <v>210</v>
      </c>
      <c r="J19" s="102" t="s">
        <v>294</v>
      </c>
      <c r="K19" s="103">
        <v>1.71</v>
      </c>
      <c r="L19" s="102" t="s">
        <v>102</v>
      </c>
      <c r="M19" s="104">
        <v>3.0099999999999998E-2</v>
      </c>
      <c r="N19" s="104">
        <v>2.53E-2</v>
      </c>
      <c r="O19" s="103">
        <v>1200000</v>
      </c>
      <c r="P19" s="103">
        <v>101.58</v>
      </c>
      <c r="Q19" s="103">
        <v>0</v>
      </c>
      <c r="R19" s="103">
        <v>1218.96</v>
      </c>
      <c r="S19" s="104">
        <v>1E-3</v>
      </c>
      <c r="T19" s="104">
        <v>0.13550000000000001</v>
      </c>
      <c r="U19" s="104">
        <v>3.5000000000000001E-3</v>
      </c>
    </row>
    <row r="20" spans="2:21" s="99" customFormat="1">
      <c r="B20" s="102" t="s">
        <v>295</v>
      </c>
      <c r="C20" s="102" t="s">
        <v>296</v>
      </c>
      <c r="D20" s="102" t="s">
        <v>100</v>
      </c>
      <c r="E20" s="102" t="s">
        <v>123</v>
      </c>
      <c r="F20" s="102" t="s">
        <v>272</v>
      </c>
      <c r="G20" s="102" t="s">
        <v>273</v>
      </c>
      <c r="H20" s="102" t="s">
        <v>274</v>
      </c>
      <c r="I20" s="102" t="s">
        <v>150</v>
      </c>
      <c r="J20" s="102" t="s">
        <v>297</v>
      </c>
      <c r="K20" s="103">
        <v>2.15</v>
      </c>
      <c r="L20" s="102" t="s">
        <v>102</v>
      </c>
      <c r="M20" s="104">
        <v>1.09E-2</v>
      </c>
      <c r="N20" s="104">
        <v>2.4400000000000002E-2</v>
      </c>
      <c r="O20" s="103">
        <v>1000000</v>
      </c>
      <c r="P20" s="103">
        <v>98.04</v>
      </c>
      <c r="Q20" s="103">
        <v>0</v>
      </c>
      <c r="R20" s="103">
        <v>980.4</v>
      </c>
      <c r="S20" s="104">
        <v>1.2999999999999999E-3</v>
      </c>
      <c r="T20" s="104">
        <v>0.109</v>
      </c>
      <c r="U20" s="104">
        <v>2.8E-3</v>
      </c>
    </row>
    <row r="21" spans="2:21" s="99" customFormat="1">
      <c r="B21" s="102" t="s">
        <v>298</v>
      </c>
      <c r="C21" s="102" t="s">
        <v>299</v>
      </c>
      <c r="D21" s="102" t="s">
        <v>100</v>
      </c>
      <c r="E21" s="102" t="s">
        <v>123</v>
      </c>
      <c r="F21" s="102" t="s">
        <v>272</v>
      </c>
      <c r="G21" s="102" t="s">
        <v>273</v>
      </c>
      <c r="H21" s="102" t="s">
        <v>209</v>
      </c>
      <c r="I21" s="102" t="s">
        <v>210</v>
      </c>
      <c r="J21" s="102" t="s">
        <v>300</v>
      </c>
      <c r="K21" s="103">
        <v>2.86</v>
      </c>
      <c r="L21" s="102" t="s">
        <v>102</v>
      </c>
      <c r="M21" s="104">
        <v>2.98E-2</v>
      </c>
      <c r="N21" s="104">
        <v>2.58E-2</v>
      </c>
      <c r="O21" s="103">
        <v>903013</v>
      </c>
      <c r="P21" s="103">
        <v>101.3</v>
      </c>
      <c r="Q21" s="103">
        <v>0</v>
      </c>
      <c r="R21" s="103">
        <v>914.75216899999998</v>
      </c>
      <c r="S21" s="104">
        <v>4.0000000000000002E-4</v>
      </c>
      <c r="T21" s="104">
        <v>0.1017</v>
      </c>
      <c r="U21" s="104">
        <v>2.5999999999999999E-3</v>
      </c>
    </row>
    <row r="22" spans="2:21" s="99" customFormat="1">
      <c r="B22" s="102" t="s">
        <v>301</v>
      </c>
      <c r="C22" s="102" t="s">
        <v>302</v>
      </c>
      <c r="D22" s="102" t="s">
        <v>100</v>
      </c>
      <c r="E22" s="102" t="s">
        <v>123</v>
      </c>
      <c r="F22" s="102" t="s">
        <v>303</v>
      </c>
      <c r="G22" s="102" t="s">
        <v>304</v>
      </c>
      <c r="H22" s="102" t="s">
        <v>305</v>
      </c>
      <c r="I22" s="102" t="s">
        <v>150</v>
      </c>
      <c r="J22" s="102" t="s">
        <v>306</v>
      </c>
      <c r="K22" s="103">
        <v>0.78</v>
      </c>
      <c r="L22" s="102" t="s">
        <v>102</v>
      </c>
      <c r="M22" s="104">
        <v>4.8000000000000001E-2</v>
      </c>
      <c r="N22" s="104">
        <v>1.61E-2</v>
      </c>
      <c r="O22" s="103">
        <v>141138.35</v>
      </c>
      <c r="P22" s="103">
        <v>103.51</v>
      </c>
      <c r="Q22" s="103">
        <v>0</v>
      </c>
      <c r="R22" s="103">
        <v>146.09230608499999</v>
      </c>
      <c r="S22" s="104">
        <v>1E-4</v>
      </c>
      <c r="T22" s="104">
        <v>1.6199999999999999E-2</v>
      </c>
      <c r="U22" s="104">
        <v>4.0000000000000002E-4</v>
      </c>
    </row>
    <row r="23" spans="2:21" s="99" customFormat="1">
      <c r="B23" s="102" t="s">
        <v>307</v>
      </c>
      <c r="C23" s="102" t="s">
        <v>308</v>
      </c>
      <c r="D23" s="102" t="s">
        <v>100</v>
      </c>
      <c r="E23" s="102" t="s">
        <v>123</v>
      </c>
      <c r="F23" s="102" t="s">
        <v>309</v>
      </c>
      <c r="G23" s="102" t="s">
        <v>273</v>
      </c>
      <c r="H23" s="102" t="s">
        <v>310</v>
      </c>
      <c r="I23" s="102" t="s">
        <v>210</v>
      </c>
      <c r="J23" s="102" t="s">
        <v>306</v>
      </c>
      <c r="K23" s="103">
        <v>0.92</v>
      </c>
      <c r="L23" s="102" t="s">
        <v>102</v>
      </c>
      <c r="M23" s="104">
        <v>6.5000000000000002E-2</v>
      </c>
      <c r="N23" s="104">
        <v>1.3100000000000001E-2</v>
      </c>
      <c r="O23" s="103">
        <v>170821.34</v>
      </c>
      <c r="P23" s="103">
        <v>105.24</v>
      </c>
      <c r="Q23" s="103">
        <v>0</v>
      </c>
      <c r="R23" s="103">
        <v>179.77237821599999</v>
      </c>
      <c r="S23" s="104">
        <v>2.3E-3</v>
      </c>
      <c r="T23" s="104">
        <v>0.02</v>
      </c>
      <c r="U23" s="104">
        <v>5.0000000000000001E-4</v>
      </c>
    </row>
    <row r="24" spans="2:21" s="99" customFormat="1">
      <c r="B24" s="102" t="s">
        <v>311</v>
      </c>
      <c r="C24" s="102" t="s">
        <v>312</v>
      </c>
      <c r="D24" s="102" t="s">
        <v>100</v>
      </c>
      <c r="E24" s="102" t="s">
        <v>123</v>
      </c>
      <c r="F24" s="102" t="s">
        <v>313</v>
      </c>
      <c r="G24" s="102" t="s">
        <v>314</v>
      </c>
      <c r="H24" s="102" t="s">
        <v>310</v>
      </c>
      <c r="I24" s="102" t="s">
        <v>210</v>
      </c>
      <c r="J24" s="102" t="s">
        <v>315</v>
      </c>
      <c r="K24" s="103">
        <v>0.92</v>
      </c>
      <c r="L24" s="102" t="s">
        <v>102</v>
      </c>
      <c r="M24" s="104">
        <v>1.7000000000000001E-2</v>
      </c>
      <c r="N24" s="104">
        <v>1.03E-2</v>
      </c>
      <c r="O24" s="103">
        <v>20000.099999999999</v>
      </c>
      <c r="P24" s="103">
        <v>100.75</v>
      </c>
      <c r="Q24" s="103">
        <v>0</v>
      </c>
      <c r="R24" s="103">
        <v>20.15010075</v>
      </c>
      <c r="S24" s="104">
        <v>1E-4</v>
      </c>
      <c r="T24" s="104">
        <v>2.2000000000000001E-3</v>
      </c>
      <c r="U24" s="104">
        <v>1E-4</v>
      </c>
    </row>
    <row r="25" spans="2:21" s="99" customFormat="1">
      <c r="B25" s="102" t="s">
        <v>316</v>
      </c>
      <c r="C25" s="102" t="s">
        <v>317</v>
      </c>
      <c r="D25" s="102" t="s">
        <v>100</v>
      </c>
      <c r="E25" s="102" t="s">
        <v>123</v>
      </c>
      <c r="F25" s="102" t="s">
        <v>318</v>
      </c>
      <c r="G25" s="102" t="s">
        <v>314</v>
      </c>
      <c r="H25" s="102" t="s">
        <v>319</v>
      </c>
      <c r="I25" s="102" t="s">
        <v>210</v>
      </c>
      <c r="J25" s="102" t="s">
        <v>300</v>
      </c>
      <c r="K25" s="103">
        <v>3.83</v>
      </c>
      <c r="L25" s="102" t="s">
        <v>102</v>
      </c>
      <c r="M25" s="104">
        <v>1.0800000000000001E-2</v>
      </c>
      <c r="N25" s="104">
        <v>2.9399999999999999E-2</v>
      </c>
      <c r="O25" s="103">
        <v>8750</v>
      </c>
      <c r="P25" s="103">
        <v>93.18</v>
      </c>
      <c r="Q25" s="103">
        <v>0</v>
      </c>
      <c r="R25" s="103">
        <v>8.1532499999999999</v>
      </c>
      <c r="S25" s="104">
        <v>0</v>
      </c>
      <c r="T25" s="104">
        <v>8.9999999999999998E-4</v>
      </c>
      <c r="U25" s="104">
        <v>0</v>
      </c>
    </row>
    <row r="26" spans="2:21" s="99" customFormat="1">
      <c r="B26" s="102" t="s">
        <v>320</v>
      </c>
      <c r="C26" s="102" t="s">
        <v>321</v>
      </c>
      <c r="D26" s="102" t="s">
        <v>100</v>
      </c>
      <c r="E26" s="102" t="s">
        <v>123</v>
      </c>
      <c r="F26" s="102" t="s">
        <v>322</v>
      </c>
      <c r="G26" s="102" t="s">
        <v>323</v>
      </c>
      <c r="H26" s="102" t="s">
        <v>319</v>
      </c>
      <c r="I26" s="102" t="s">
        <v>210</v>
      </c>
      <c r="J26" s="102" t="s">
        <v>324</v>
      </c>
      <c r="K26" s="103">
        <v>0.99</v>
      </c>
      <c r="L26" s="102" t="s">
        <v>102</v>
      </c>
      <c r="M26" s="104">
        <v>4.5999999999999999E-2</v>
      </c>
      <c r="N26" s="104">
        <v>2.2100000000000002E-2</v>
      </c>
      <c r="O26" s="103">
        <v>89676</v>
      </c>
      <c r="P26" s="103">
        <v>102.36</v>
      </c>
      <c r="Q26" s="103">
        <v>0</v>
      </c>
      <c r="R26" s="103">
        <v>91.792353599999998</v>
      </c>
      <c r="S26" s="104">
        <v>8.9999999999999998E-4</v>
      </c>
      <c r="T26" s="104">
        <v>1.0200000000000001E-2</v>
      </c>
      <c r="U26" s="104">
        <v>2.9999999999999997E-4</v>
      </c>
    </row>
    <row r="27" spans="2:21" s="99" customFormat="1">
      <c r="B27" s="102" t="s">
        <v>325</v>
      </c>
      <c r="C27" s="102" t="s">
        <v>326</v>
      </c>
      <c r="D27" s="102" t="s">
        <v>100</v>
      </c>
      <c r="E27" s="102" t="s">
        <v>123</v>
      </c>
      <c r="F27" s="102" t="s">
        <v>327</v>
      </c>
      <c r="G27" s="102" t="s">
        <v>328</v>
      </c>
      <c r="H27" s="102" t="s">
        <v>319</v>
      </c>
      <c r="I27" s="102" t="s">
        <v>210</v>
      </c>
      <c r="J27" s="102" t="s">
        <v>300</v>
      </c>
      <c r="K27" s="103">
        <v>1.23</v>
      </c>
      <c r="L27" s="102" t="s">
        <v>102</v>
      </c>
      <c r="M27" s="104">
        <v>2.4500000000000001E-2</v>
      </c>
      <c r="N27" s="104">
        <v>2.1299999999999999E-2</v>
      </c>
      <c r="O27" s="103">
        <v>486674.83</v>
      </c>
      <c r="P27" s="103">
        <v>101.01</v>
      </c>
      <c r="Q27" s="103">
        <v>0</v>
      </c>
      <c r="R27" s="103">
        <v>491.590245783</v>
      </c>
      <c r="S27" s="104">
        <v>5.9999999999999995E-4</v>
      </c>
      <c r="T27" s="104">
        <v>5.4600000000000003E-2</v>
      </c>
      <c r="U27" s="104">
        <v>1.4E-3</v>
      </c>
    </row>
    <row r="28" spans="2:21" s="99" customFormat="1">
      <c r="B28" s="102" t="s">
        <v>329</v>
      </c>
      <c r="C28" s="102" t="s">
        <v>330</v>
      </c>
      <c r="D28" s="102" t="s">
        <v>100</v>
      </c>
      <c r="E28" s="102" t="s">
        <v>123</v>
      </c>
      <c r="F28" s="102" t="s">
        <v>331</v>
      </c>
      <c r="G28" s="102" t="s">
        <v>332</v>
      </c>
      <c r="H28" s="102" t="s">
        <v>333</v>
      </c>
      <c r="I28" s="102" t="s">
        <v>210</v>
      </c>
      <c r="J28" s="102" t="s">
        <v>290</v>
      </c>
      <c r="K28" s="103">
        <v>5.05</v>
      </c>
      <c r="L28" s="102" t="s">
        <v>102</v>
      </c>
      <c r="M28" s="104">
        <v>2.5000000000000001E-3</v>
      </c>
      <c r="N28" s="104">
        <v>3.9600000000000003E-2</v>
      </c>
      <c r="O28" s="103">
        <v>695000</v>
      </c>
      <c r="P28" s="103">
        <v>83.3</v>
      </c>
      <c r="Q28" s="103">
        <v>0</v>
      </c>
      <c r="R28" s="103">
        <v>578.93499999999995</v>
      </c>
      <c r="S28" s="104">
        <v>1.1999999999999999E-3</v>
      </c>
      <c r="T28" s="104">
        <v>6.4299999999999996E-2</v>
      </c>
      <c r="U28" s="104">
        <v>1.6000000000000001E-3</v>
      </c>
    </row>
    <row r="29" spans="2:21" s="99" customFormat="1">
      <c r="B29" s="102" t="s">
        <v>334</v>
      </c>
      <c r="C29" s="102" t="s">
        <v>335</v>
      </c>
      <c r="D29" s="102" t="s">
        <v>100</v>
      </c>
      <c r="E29" s="102" t="s">
        <v>123</v>
      </c>
      <c r="F29" s="102" t="s">
        <v>336</v>
      </c>
      <c r="G29" s="102" t="s">
        <v>337</v>
      </c>
      <c r="H29" s="102" t="s">
        <v>279</v>
      </c>
      <c r="I29" s="102" t="s">
        <v>150</v>
      </c>
      <c r="J29" s="102" t="s">
        <v>338</v>
      </c>
      <c r="K29" s="103">
        <v>3.8</v>
      </c>
      <c r="L29" s="102" t="s">
        <v>102</v>
      </c>
      <c r="M29" s="104">
        <v>0.04</v>
      </c>
      <c r="N29" s="104">
        <v>-1.4500000000000001E-2</v>
      </c>
      <c r="O29" s="103">
        <v>800000</v>
      </c>
      <c r="P29" s="103">
        <v>123</v>
      </c>
      <c r="Q29" s="103">
        <v>0</v>
      </c>
      <c r="R29" s="103">
        <v>984</v>
      </c>
      <c r="S29" s="104">
        <v>2.8999999999999998E-3</v>
      </c>
      <c r="T29" s="104">
        <v>0.1094</v>
      </c>
      <c r="U29" s="104">
        <v>2.8E-3</v>
      </c>
    </row>
    <row r="30" spans="2:21" s="99" customFormat="1">
      <c r="B30" s="102" t="s">
        <v>339</v>
      </c>
      <c r="C30" s="102" t="s">
        <v>340</v>
      </c>
      <c r="D30" s="102" t="s">
        <v>100</v>
      </c>
      <c r="E30" s="102" t="s">
        <v>123</v>
      </c>
      <c r="F30" s="102" t="s">
        <v>341</v>
      </c>
      <c r="G30" s="102" t="s">
        <v>342</v>
      </c>
      <c r="H30" s="102" t="s">
        <v>343</v>
      </c>
      <c r="I30" s="102" t="s">
        <v>210</v>
      </c>
      <c r="J30" s="102" t="s">
        <v>344</v>
      </c>
      <c r="K30" s="103">
        <v>2.3199999999999998</v>
      </c>
      <c r="L30" s="102" t="s">
        <v>102</v>
      </c>
      <c r="M30" s="104">
        <v>4.8000000000000001E-2</v>
      </c>
      <c r="N30" s="104">
        <v>6.2399999999999997E-2</v>
      </c>
      <c r="O30" s="103">
        <v>210568.51</v>
      </c>
      <c r="P30" s="103">
        <v>96.99</v>
      </c>
      <c r="Q30" s="103">
        <v>0</v>
      </c>
      <c r="R30" s="103">
        <v>204.23039784900001</v>
      </c>
      <c r="S30" s="104">
        <v>1E-4</v>
      </c>
      <c r="T30" s="104">
        <v>2.2700000000000001E-2</v>
      </c>
      <c r="U30" s="104">
        <v>5.9999999999999995E-4</v>
      </c>
    </row>
    <row r="31" spans="2:21" s="99" customFormat="1">
      <c r="B31" s="102" t="s">
        <v>345</v>
      </c>
      <c r="C31" s="102" t="s">
        <v>346</v>
      </c>
      <c r="D31" s="102" t="s">
        <v>100</v>
      </c>
      <c r="E31" s="102" t="s">
        <v>123</v>
      </c>
      <c r="F31" s="102" t="s">
        <v>347</v>
      </c>
      <c r="G31" s="102" t="s">
        <v>284</v>
      </c>
      <c r="H31" s="102" t="s">
        <v>229</v>
      </c>
      <c r="I31" s="102" t="s">
        <v>348</v>
      </c>
      <c r="J31" s="102" t="s">
        <v>349</v>
      </c>
      <c r="K31" s="103">
        <v>0.91</v>
      </c>
      <c r="L31" s="102" t="s">
        <v>102</v>
      </c>
      <c r="M31" s="104">
        <v>3.4000000000000002E-2</v>
      </c>
      <c r="N31" s="104">
        <v>3.1199999999999999E-2</v>
      </c>
      <c r="O31" s="103">
        <v>154860</v>
      </c>
      <c r="P31" s="103">
        <v>100.27</v>
      </c>
      <c r="Q31" s="103">
        <v>0</v>
      </c>
      <c r="R31" s="103">
        <v>155.278122</v>
      </c>
      <c r="S31" s="104">
        <v>2.0999999999999999E-3</v>
      </c>
      <c r="T31" s="104">
        <v>1.7299999999999999E-2</v>
      </c>
      <c r="U31" s="104">
        <v>4.0000000000000002E-4</v>
      </c>
    </row>
    <row r="32" spans="2:21" s="99" customFormat="1">
      <c r="B32" s="98" t="s">
        <v>267</v>
      </c>
      <c r="K32" s="100">
        <v>1.43</v>
      </c>
      <c r="N32" s="101">
        <v>5.11E-2</v>
      </c>
      <c r="O32" s="100">
        <v>152430.38</v>
      </c>
      <c r="Q32" s="100">
        <v>0</v>
      </c>
      <c r="R32" s="100">
        <v>139.38233947200001</v>
      </c>
      <c r="T32" s="101">
        <v>1.55E-2</v>
      </c>
      <c r="U32" s="101">
        <v>4.0000000000000002E-4</v>
      </c>
    </row>
    <row r="33" spans="2:21" s="99" customFormat="1">
      <c r="B33" s="102" t="s">
        <v>350</v>
      </c>
      <c r="C33" s="102" t="s">
        <v>351</v>
      </c>
      <c r="D33" s="102" t="s">
        <v>100</v>
      </c>
      <c r="E33" s="102" t="s">
        <v>123</v>
      </c>
      <c r="F33" s="102" t="s">
        <v>352</v>
      </c>
      <c r="G33" s="102" t="s">
        <v>342</v>
      </c>
      <c r="H33" s="102" t="s">
        <v>333</v>
      </c>
      <c r="I33" s="102" t="s">
        <v>210</v>
      </c>
      <c r="J33" s="102" t="s">
        <v>353</v>
      </c>
      <c r="K33" s="103">
        <v>1.43</v>
      </c>
      <c r="L33" s="102" t="s">
        <v>102</v>
      </c>
      <c r="M33" s="104">
        <v>5.2499999999999998E-2</v>
      </c>
      <c r="N33" s="104">
        <v>5.11E-2</v>
      </c>
      <c r="O33" s="103">
        <v>152430.38</v>
      </c>
      <c r="P33" s="103">
        <v>91.44</v>
      </c>
      <c r="Q33" s="103">
        <v>0</v>
      </c>
      <c r="R33" s="103">
        <v>139.38233947200001</v>
      </c>
      <c r="S33" s="104">
        <v>2.9999999999999997E-4</v>
      </c>
      <c r="T33" s="104">
        <v>1.55E-2</v>
      </c>
      <c r="U33" s="104">
        <v>4.0000000000000002E-4</v>
      </c>
    </row>
    <row r="34" spans="2:21" s="99" customFormat="1">
      <c r="B34" s="98" t="s">
        <v>354</v>
      </c>
      <c r="K34" s="100">
        <v>0</v>
      </c>
      <c r="N34" s="101">
        <v>0</v>
      </c>
      <c r="O34" s="100">
        <v>0</v>
      </c>
      <c r="Q34" s="100">
        <v>0</v>
      </c>
      <c r="R34" s="100">
        <v>0</v>
      </c>
      <c r="T34" s="101">
        <v>0</v>
      </c>
      <c r="U34" s="101">
        <v>0</v>
      </c>
    </row>
    <row r="35" spans="2:21" s="99" customFormat="1">
      <c r="B35" s="102" t="s">
        <v>229</v>
      </c>
      <c r="C35" s="102" t="s">
        <v>229</v>
      </c>
      <c r="G35" s="102" t="s">
        <v>229</v>
      </c>
      <c r="H35" s="102" t="s">
        <v>229</v>
      </c>
      <c r="K35" s="103">
        <v>0</v>
      </c>
      <c r="L35" s="102" t="s">
        <v>229</v>
      </c>
      <c r="M35" s="104">
        <v>0</v>
      </c>
      <c r="N35" s="104">
        <v>0</v>
      </c>
      <c r="O35" s="103">
        <v>0</v>
      </c>
      <c r="P35" s="103">
        <v>0</v>
      </c>
      <c r="R35" s="103">
        <v>0</v>
      </c>
      <c r="S35" s="104">
        <v>0</v>
      </c>
      <c r="T35" s="104">
        <v>0</v>
      </c>
      <c r="U35" s="104">
        <v>0</v>
      </c>
    </row>
    <row r="36" spans="2:21" s="99" customFormat="1">
      <c r="B36" s="98" t="s">
        <v>234</v>
      </c>
      <c r="K36" s="100">
        <v>6.52</v>
      </c>
      <c r="N36" s="101">
        <v>8.0799999999999997E-2</v>
      </c>
      <c r="O36" s="100">
        <v>50000</v>
      </c>
      <c r="Q36" s="100">
        <v>0</v>
      </c>
      <c r="R36" s="100">
        <v>145.67562328712</v>
      </c>
      <c r="T36" s="101">
        <v>1.6199999999999999E-2</v>
      </c>
      <c r="U36" s="101">
        <v>4.0000000000000002E-4</v>
      </c>
    </row>
    <row r="37" spans="2:21" s="99" customFormat="1">
      <c r="B37" s="98" t="s">
        <v>268</v>
      </c>
      <c r="K37" s="100">
        <v>6.52</v>
      </c>
      <c r="N37" s="101">
        <v>8.0799999999999997E-2</v>
      </c>
      <c r="O37" s="100">
        <v>50000</v>
      </c>
      <c r="Q37" s="100">
        <v>0</v>
      </c>
      <c r="R37" s="100">
        <v>145.67562328712</v>
      </c>
      <c r="T37" s="101">
        <v>1.6199999999999999E-2</v>
      </c>
      <c r="U37" s="101">
        <v>4.0000000000000002E-4</v>
      </c>
    </row>
    <row r="38" spans="2:21" s="99" customFormat="1">
      <c r="B38" s="102" t="s">
        <v>355</v>
      </c>
      <c r="C38" s="102" t="s">
        <v>356</v>
      </c>
      <c r="D38" s="102" t="s">
        <v>123</v>
      </c>
      <c r="E38" s="102" t="s">
        <v>357</v>
      </c>
      <c r="F38" s="102" t="s">
        <v>358</v>
      </c>
      <c r="G38" s="102" t="s">
        <v>359</v>
      </c>
      <c r="H38" s="102" t="s">
        <v>360</v>
      </c>
      <c r="I38" s="102" t="s">
        <v>361</v>
      </c>
      <c r="J38" s="102" t="s">
        <v>362</v>
      </c>
      <c r="K38" s="103">
        <v>6.52</v>
      </c>
      <c r="L38" s="102" t="s">
        <v>110</v>
      </c>
      <c r="M38" s="104">
        <v>4.3799999999999999E-2</v>
      </c>
      <c r="N38" s="104">
        <v>8.0799999999999997E-2</v>
      </c>
      <c r="O38" s="103">
        <v>50000</v>
      </c>
      <c r="P38" s="103">
        <v>80.120791600000004</v>
      </c>
      <c r="Q38" s="103">
        <v>0</v>
      </c>
      <c r="R38" s="103">
        <v>145.67562328712</v>
      </c>
      <c r="S38" s="104">
        <v>0</v>
      </c>
      <c r="T38" s="104">
        <v>1.6199999999999999E-2</v>
      </c>
      <c r="U38" s="104">
        <v>4.0000000000000002E-4</v>
      </c>
    </row>
    <row r="39" spans="2:21" s="99" customFormat="1">
      <c r="B39" s="98" t="s">
        <v>269</v>
      </c>
      <c r="K39" s="100">
        <v>0</v>
      </c>
      <c r="N39" s="101">
        <v>0</v>
      </c>
      <c r="O39" s="100">
        <v>0</v>
      </c>
      <c r="Q39" s="100">
        <v>0</v>
      </c>
      <c r="R39" s="100">
        <v>0</v>
      </c>
      <c r="T39" s="101">
        <v>0</v>
      </c>
      <c r="U39" s="101">
        <v>0</v>
      </c>
    </row>
    <row r="40" spans="2:21" s="99" customFormat="1">
      <c r="B40" s="102" t="s">
        <v>229</v>
      </c>
      <c r="C40" s="102" t="s">
        <v>229</v>
      </c>
      <c r="G40" s="102" t="s">
        <v>229</v>
      </c>
      <c r="H40" s="102" t="s">
        <v>229</v>
      </c>
      <c r="K40" s="103">
        <v>0</v>
      </c>
      <c r="L40" s="102" t="s">
        <v>229</v>
      </c>
      <c r="M40" s="104">
        <v>0</v>
      </c>
      <c r="N40" s="104">
        <v>0</v>
      </c>
      <c r="O40" s="103">
        <v>0</v>
      </c>
      <c r="P40" s="103">
        <v>0</v>
      </c>
      <c r="R40" s="103">
        <v>0</v>
      </c>
      <c r="S40" s="104">
        <v>0</v>
      </c>
      <c r="T40" s="104">
        <v>0</v>
      </c>
      <c r="U40" s="104">
        <v>0</v>
      </c>
    </row>
    <row r="41" spans="2:21" s="99" customFormat="1">
      <c r="B41" s="102" t="s">
        <v>236</v>
      </c>
    </row>
    <row r="42" spans="2:21" s="99" customFormat="1">
      <c r="B42" s="102" t="s">
        <v>262</v>
      </c>
    </row>
    <row r="43" spans="2:21" s="99" customFormat="1">
      <c r="B43" s="102" t="s">
        <v>263</v>
      </c>
    </row>
    <row r="44" spans="2:21">
      <c r="B44" t="s">
        <v>264</v>
      </c>
      <c r="C44" s="16"/>
      <c r="D44" s="16"/>
      <c r="E44" s="16"/>
      <c r="F44" s="16"/>
    </row>
    <row r="45" spans="2:21">
      <c r="B45" t="s">
        <v>265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4">
      <formula1>$BN$7:$BN$11</formula1>
    </dataValidation>
    <dataValidation type="list" allowBlank="1" showInputMessage="1" showErrorMessage="1" sqref="E12:E798">
      <formula1>$BI$7:$BI$11</formula1>
    </dataValidation>
    <dataValidation type="list" allowBlank="1" showInputMessage="1" showErrorMessage="1" sqref="I12:I804">
      <formula1>$BM$7:$BM$10</formula1>
    </dataValidation>
    <dataValidation type="list" allowBlank="1" showInputMessage="1" showErrorMessage="1" sqref="G12:G80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A12" sqref="A12:XFD1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12.140625" style="16" bestFit="1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I12+I129</f>
        <v>9610004.8100000005</v>
      </c>
      <c r="J11" s="7"/>
      <c r="K11" s="75">
        <v>141.43145000000001</v>
      </c>
      <c r="L11" s="75">
        <v>130303.16858131475</v>
      </c>
      <c r="M11" s="7"/>
      <c r="N11" s="76">
        <v>1</v>
      </c>
      <c r="O11" s="76">
        <v>0.36880000000000002</v>
      </c>
      <c r="BF11" s="16"/>
      <c r="BG11" s="19"/>
      <c r="BH11" s="16"/>
      <c r="BJ11" s="16"/>
    </row>
    <row r="12" spans="2:62" s="99" customFormat="1">
      <c r="B12" s="98" t="s">
        <v>204</v>
      </c>
      <c r="C12" s="105"/>
      <c r="D12" s="105"/>
      <c r="I12" s="100">
        <f>I13+I39+I67+I127</f>
        <v>9204280.5099999998</v>
      </c>
      <c r="K12" s="100">
        <v>137.84639999999999</v>
      </c>
      <c r="L12" s="100">
        <v>108964.36113961476</v>
      </c>
      <c r="N12" s="101">
        <v>0.83620000000000005</v>
      </c>
      <c r="O12" s="101">
        <v>0.30840000000000001</v>
      </c>
    </row>
    <row r="13" spans="2:62" s="99" customFormat="1">
      <c r="B13" s="98" t="s">
        <v>363</v>
      </c>
      <c r="C13" s="105"/>
      <c r="D13" s="105"/>
      <c r="I13" s="100">
        <f>SUM(I14:I38)</f>
        <v>1498883.23</v>
      </c>
      <c r="K13" s="100">
        <v>137.84639999999999</v>
      </c>
      <c r="L13" s="100">
        <v>46583.940193091803</v>
      </c>
      <c r="N13" s="101">
        <v>0.35749999999999998</v>
      </c>
      <c r="O13" s="101">
        <v>0.13189999999999999</v>
      </c>
    </row>
    <row r="14" spans="2:62" s="99" customFormat="1">
      <c r="B14" s="102" t="s">
        <v>364</v>
      </c>
      <c r="C14" s="102" t="s">
        <v>365</v>
      </c>
      <c r="D14" s="102" t="s">
        <v>100</v>
      </c>
      <c r="E14" s="102" t="s">
        <v>123</v>
      </c>
      <c r="F14" s="102" t="s">
        <v>366</v>
      </c>
      <c r="G14" s="102" t="s">
        <v>332</v>
      </c>
      <c r="H14" s="102" t="s">
        <v>102</v>
      </c>
      <c r="I14" s="103">
        <v>4300</v>
      </c>
      <c r="J14" s="103">
        <v>26550</v>
      </c>
      <c r="K14" s="103">
        <v>0</v>
      </c>
      <c r="L14" s="103">
        <v>1141.6500000000001</v>
      </c>
      <c r="M14" s="104">
        <v>1E-4</v>
      </c>
      <c r="N14" s="104">
        <v>8.8000000000000005E-3</v>
      </c>
      <c r="O14" s="104">
        <v>3.2000000000000002E-3</v>
      </c>
    </row>
    <row r="15" spans="2:62" s="99" customFormat="1">
      <c r="B15" s="102" t="s">
        <v>367</v>
      </c>
      <c r="C15" s="102" t="s">
        <v>368</v>
      </c>
      <c r="D15" s="102" t="s">
        <v>100</v>
      </c>
      <c r="E15" s="102" t="s">
        <v>123</v>
      </c>
      <c r="F15" s="102" t="s">
        <v>369</v>
      </c>
      <c r="G15" s="102" t="s">
        <v>370</v>
      </c>
      <c r="H15" s="102" t="s">
        <v>102</v>
      </c>
      <c r="I15" s="103">
        <v>36312</v>
      </c>
      <c r="J15" s="103">
        <v>3446</v>
      </c>
      <c r="K15" s="103">
        <v>0</v>
      </c>
      <c r="L15" s="103">
        <v>1251.31152</v>
      </c>
      <c r="M15" s="104">
        <v>1E-4</v>
      </c>
      <c r="N15" s="104">
        <v>9.5999999999999992E-3</v>
      </c>
      <c r="O15" s="104">
        <v>3.5000000000000001E-3</v>
      </c>
    </row>
    <row r="16" spans="2:62" s="99" customFormat="1">
      <c r="B16" s="102" t="s">
        <v>371</v>
      </c>
      <c r="C16" s="102" t="s">
        <v>372</v>
      </c>
      <c r="D16" s="102" t="s">
        <v>100</v>
      </c>
      <c r="E16" s="102" t="s">
        <v>123</v>
      </c>
      <c r="F16" s="102" t="s">
        <v>373</v>
      </c>
      <c r="G16" s="102" t="s">
        <v>370</v>
      </c>
      <c r="H16" s="102" t="s">
        <v>102</v>
      </c>
      <c r="I16" s="103">
        <v>95830</v>
      </c>
      <c r="J16" s="103">
        <v>3402</v>
      </c>
      <c r="K16" s="103">
        <v>0</v>
      </c>
      <c r="L16" s="103">
        <v>3260.1365999999998</v>
      </c>
      <c r="M16" s="104">
        <v>4.0000000000000002E-4</v>
      </c>
      <c r="N16" s="104">
        <v>2.5000000000000001E-2</v>
      </c>
      <c r="O16" s="104">
        <v>9.1999999999999998E-3</v>
      </c>
    </row>
    <row r="17" spans="2:19" s="99" customFormat="1">
      <c r="B17" s="102" t="s">
        <v>374</v>
      </c>
      <c r="C17" s="102" t="s">
        <v>375</v>
      </c>
      <c r="D17" s="102" t="s">
        <v>100</v>
      </c>
      <c r="E17" s="102" t="s">
        <v>123</v>
      </c>
      <c r="F17" s="102" t="s">
        <v>318</v>
      </c>
      <c r="G17" s="102" t="s">
        <v>314</v>
      </c>
      <c r="H17" s="102" t="s">
        <v>102</v>
      </c>
      <c r="I17" s="103">
        <v>1390</v>
      </c>
      <c r="J17" s="103">
        <v>79720</v>
      </c>
      <c r="K17" s="103">
        <v>2.4297200000000001</v>
      </c>
      <c r="L17" s="103">
        <v>1110.53772</v>
      </c>
      <c r="M17" s="104">
        <v>0</v>
      </c>
      <c r="N17" s="104">
        <v>8.5000000000000006E-3</v>
      </c>
      <c r="O17" s="104">
        <v>3.0999999999999999E-3</v>
      </c>
    </row>
    <row r="18" spans="2:19" s="99" customFormat="1">
      <c r="B18" s="102" t="s">
        <v>376</v>
      </c>
      <c r="C18" s="102" t="s">
        <v>377</v>
      </c>
      <c r="D18" s="102" t="s">
        <v>100</v>
      </c>
      <c r="E18" s="102" t="s">
        <v>123</v>
      </c>
      <c r="F18" s="102" t="s">
        <v>378</v>
      </c>
      <c r="G18" s="102" t="s">
        <v>284</v>
      </c>
      <c r="H18" s="102" t="s">
        <v>102</v>
      </c>
      <c r="I18" s="103">
        <v>174.13</v>
      </c>
      <c r="J18" s="103">
        <v>2062</v>
      </c>
      <c r="K18" s="103">
        <v>0</v>
      </c>
      <c r="L18" s="103">
        <v>3.5905605999999999</v>
      </c>
      <c r="M18" s="104">
        <v>1E-4</v>
      </c>
      <c r="N18" s="104">
        <v>0</v>
      </c>
      <c r="O18" s="104">
        <v>0</v>
      </c>
    </row>
    <row r="19" spans="2:19" s="99" customFormat="1">
      <c r="B19" s="102" t="s">
        <v>379</v>
      </c>
      <c r="C19" s="102" t="s">
        <v>380</v>
      </c>
      <c r="D19" s="102" t="s">
        <v>100</v>
      </c>
      <c r="E19" s="102" t="s">
        <v>123</v>
      </c>
      <c r="F19" s="102" t="s">
        <v>378</v>
      </c>
      <c r="G19" s="102" t="s">
        <v>284</v>
      </c>
      <c r="H19" s="102" t="s">
        <v>102</v>
      </c>
      <c r="I19" s="103">
        <v>35697.1</v>
      </c>
      <c r="J19" s="103">
        <v>1422</v>
      </c>
      <c r="K19" s="103">
        <v>0</v>
      </c>
      <c r="L19" s="103">
        <v>507.61276199999998</v>
      </c>
      <c r="M19" s="104">
        <v>1E-4</v>
      </c>
      <c r="N19" s="104">
        <v>3.8999999999999998E-3</v>
      </c>
      <c r="O19" s="104">
        <v>1.4E-3</v>
      </c>
    </row>
    <row r="20" spans="2:19" s="99" customFormat="1">
      <c r="B20" s="102" t="s">
        <v>381</v>
      </c>
      <c r="C20" s="102" t="s">
        <v>382</v>
      </c>
      <c r="D20" s="102" t="s">
        <v>100</v>
      </c>
      <c r="E20" s="102" t="s">
        <v>123</v>
      </c>
      <c r="F20" s="102" t="s">
        <v>383</v>
      </c>
      <c r="G20" s="102" t="s">
        <v>273</v>
      </c>
      <c r="H20" s="102" t="s">
        <v>102</v>
      </c>
      <c r="I20" s="103">
        <v>19924</v>
      </c>
      <c r="J20" s="103">
        <v>13010</v>
      </c>
      <c r="K20" s="103">
        <v>0</v>
      </c>
      <c r="L20" s="103">
        <v>2592.1124</v>
      </c>
      <c r="M20" s="104">
        <v>2.0000000000000001E-4</v>
      </c>
      <c r="N20" s="104">
        <v>1.9900000000000001E-2</v>
      </c>
      <c r="O20" s="104">
        <v>7.3000000000000001E-3</v>
      </c>
    </row>
    <row r="21" spans="2:19" s="99" customFormat="1">
      <c r="B21" s="102" t="s">
        <v>384</v>
      </c>
      <c r="C21" s="102" t="s">
        <v>385</v>
      </c>
      <c r="D21" s="102" t="s">
        <v>100</v>
      </c>
      <c r="E21" s="102" t="s">
        <v>123</v>
      </c>
      <c r="F21" s="102" t="s">
        <v>386</v>
      </c>
      <c r="G21" s="102" t="s">
        <v>273</v>
      </c>
      <c r="H21" s="102" t="s">
        <v>102</v>
      </c>
      <c r="I21" s="103">
        <v>136518</v>
      </c>
      <c r="J21" s="103">
        <v>1816</v>
      </c>
      <c r="K21" s="103">
        <v>0</v>
      </c>
      <c r="L21" s="103">
        <v>2479.1668800000002</v>
      </c>
      <c r="M21" s="104">
        <v>1E-4</v>
      </c>
      <c r="N21" s="104">
        <v>1.9E-2</v>
      </c>
      <c r="O21" s="104">
        <v>7.0000000000000001E-3</v>
      </c>
    </row>
    <row r="22" spans="2:19" s="99" customFormat="1">
      <c r="B22" s="102" t="s">
        <v>387</v>
      </c>
      <c r="C22" s="102" t="s">
        <v>388</v>
      </c>
      <c r="D22" s="102" t="s">
        <v>100</v>
      </c>
      <c r="E22" s="102" t="s">
        <v>123</v>
      </c>
      <c r="F22" s="102" t="s">
        <v>293</v>
      </c>
      <c r="G22" s="102" t="s">
        <v>273</v>
      </c>
      <c r="H22" s="102" t="s">
        <v>102</v>
      </c>
      <c r="I22" s="103">
        <v>183708</v>
      </c>
      <c r="J22" s="103">
        <v>3105</v>
      </c>
      <c r="K22" s="103">
        <v>0</v>
      </c>
      <c r="L22" s="103">
        <v>5704.1333999999997</v>
      </c>
      <c r="M22" s="104">
        <v>1E-4</v>
      </c>
      <c r="N22" s="104">
        <v>4.3799999999999999E-2</v>
      </c>
      <c r="O22" s="104">
        <v>1.61E-2</v>
      </c>
    </row>
    <row r="23" spans="2:19" s="99" customFormat="1">
      <c r="B23" s="102" t="s">
        <v>389</v>
      </c>
      <c r="C23" s="102" t="s">
        <v>390</v>
      </c>
      <c r="D23" s="102" t="s">
        <v>100</v>
      </c>
      <c r="E23" s="102" t="s">
        <v>123</v>
      </c>
      <c r="F23" s="102" t="s">
        <v>391</v>
      </c>
      <c r="G23" s="102" t="s">
        <v>273</v>
      </c>
      <c r="H23" s="102" t="s">
        <v>102</v>
      </c>
      <c r="I23" s="103">
        <v>24940</v>
      </c>
      <c r="J23" s="103">
        <v>11550</v>
      </c>
      <c r="K23" s="103">
        <v>0</v>
      </c>
      <c r="L23" s="103">
        <v>2880.57</v>
      </c>
      <c r="M23" s="104">
        <v>1E-4</v>
      </c>
      <c r="N23" s="104">
        <v>2.2100000000000002E-2</v>
      </c>
      <c r="O23" s="104">
        <v>8.2000000000000007E-3</v>
      </c>
    </row>
    <row r="24" spans="2:19" s="99" customFormat="1">
      <c r="B24" s="102" t="s">
        <v>392</v>
      </c>
      <c r="C24" s="102" t="s">
        <v>393</v>
      </c>
      <c r="D24" s="102" t="s">
        <v>100</v>
      </c>
      <c r="E24" s="102" t="s">
        <v>123</v>
      </c>
      <c r="F24" s="102" t="s">
        <v>394</v>
      </c>
      <c r="G24" s="102" t="s">
        <v>273</v>
      </c>
      <c r="H24" s="102" t="s">
        <v>102</v>
      </c>
      <c r="I24" s="103">
        <v>164390</v>
      </c>
      <c r="J24" s="103">
        <v>2916</v>
      </c>
      <c r="K24" s="103">
        <v>0</v>
      </c>
      <c r="L24" s="103">
        <v>4793.6124</v>
      </c>
      <c r="M24" s="104">
        <v>1E-4</v>
      </c>
      <c r="N24" s="104">
        <v>3.6799999999999999E-2</v>
      </c>
      <c r="O24" s="104">
        <v>1.3599999999999999E-2</v>
      </c>
    </row>
    <row r="25" spans="2:19" s="99" customFormat="1">
      <c r="B25" s="102" t="s">
        <v>395</v>
      </c>
      <c r="C25" s="102" t="s">
        <v>396</v>
      </c>
      <c r="D25" s="102" t="s">
        <v>100</v>
      </c>
      <c r="E25" s="102" t="s">
        <v>123</v>
      </c>
      <c r="F25" s="102" t="s">
        <v>352</v>
      </c>
      <c r="G25" s="102" t="s">
        <v>342</v>
      </c>
      <c r="H25" s="102" t="s">
        <v>102</v>
      </c>
      <c r="I25" s="103">
        <v>1432</v>
      </c>
      <c r="J25" s="103">
        <v>153500</v>
      </c>
      <c r="K25" s="103">
        <v>0</v>
      </c>
      <c r="L25" s="103">
        <v>2198.12</v>
      </c>
      <c r="M25" s="104">
        <v>2.0000000000000001E-4</v>
      </c>
      <c r="N25" s="104">
        <v>1.6899999999999998E-2</v>
      </c>
      <c r="O25" s="104">
        <v>6.1999999999999998E-3</v>
      </c>
    </row>
    <row r="26" spans="2:19" s="99" customFormat="1">
      <c r="B26" s="102" t="s">
        <v>397</v>
      </c>
      <c r="C26" s="102" t="s">
        <v>398</v>
      </c>
      <c r="D26" s="102" t="s">
        <v>100</v>
      </c>
      <c r="E26" s="102" t="s">
        <v>123</v>
      </c>
      <c r="F26" s="102" t="s">
        <v>399</v>
      </c>
      <c r="G26" s="102" t="s">
        <v>342</v>
      </c>
      <c r="H26" s="102" t="s">
        <v>102</v>
      </c>
      <c r="I26" s="103">
        <v>3779</v>
      </c>
      <c r="J26" s="103">
        <v>13990</v>
      </c>
      <c r="K26" s="103">
        <v>135.41668000000001</v>
      </c>
      <c r="L26" s="103">
        <v>664.09878000000003</v>
      </c>
      <c r="M26" s="104">
        <v>1E-4</v>
      </c>
      <c r="N26" s="104">
        <v>5.1000000000000004E-3</v>
      </c>
      <c r="O26" s="104">
        <v>1.9E-3</v>
      </c>
    </row>
    <row r="27" spans="2:19" s="99" customFormat="1">
      <c r="B27" s="102" t="s">
        <v>400</v>
      </c>
      <c r="C27" s="102" t="s">
        <v>401</v>
      </c>
      <c r="D27" s="102" t="s">
        <v>100</v>
      </c>
      <c r="E27" s="102" t="s">
        <v>123</v>
      </c>
      <c r="F27" s="102" t="s">
        <v>327</v>
      </c>
      <c r="G27" s="102" t="s">
        <v>328</v>
      </c>
      <c r="H27" s="102" t="s">
        <v>102</v>
      </c>
      <c r="I27" s="103">
        <v>110170</v>
      </c>
      <c r="J27" s="103">
        <v>3169</v>
      </c>
      <c r="K27" s="103">
        <v>0</v>
      </c>
      <c r="L27" s="103">
        <v>3491.2873</v>
      </c>
      <c r="M27" s="104">
        <v>1E-4</v>
      </c>
      <c r="N27" s="104">
        <v>2.6800000000000001E-2</v>
      </c>
      <c r="O27" s="104">
        <v>9.9000000000000008E-3</v>
      </c>
    </row>
    <row r="28" spans="2:19" s="99" customFormat="1">
      <c r="B28" s="102" t="s">
        <v>402</v>
      </c>
      <c r="C28" s="102" t="s">
        <v>403</v>
      </c>
      <c r="D28" s="102" t="s">
        <v>100</v>
      </c>
      <c r="E28" s="102" t="s">
        <v>123</v>
      </c>
      <c r="F28" s="102" t="s">
        <v>404</v>
      </c>
      <c r="G28" s="102" t="s">
        <v>405</v>
      </c>
      <c r="H28" s="102" t="s">
        <v>102</v>
      </c>
      <c r="I28" s="103">
        <v>15050</v>
      </c>
      <c r="J28" s="103">
        <v>16270</v>
      </c>
      <c r="K28" s="103">
        <v>0</v>
      </c>
      <c r="L28" s="103">
        <v>2448.6350000000002</v>
      </c>
      <c r="M28" s="104">
        <v>1E-4</v>
      </c>
      <c r="N28" s="104">
        <v>1.8800000000000001E-2</v>
      </c>
      <c r="O28" s="104">
        <v>6.8999999999999999E-3</v>
      </c>
    </row>
    <row r="29" spans="2:19" s="99" customFormat="1">
      <c r="B29" s="102" t="s">
        <v>406</v>
      </c>
      <c r="C29" s="102" t="s">
        <v>407</v>
      </c>
      <c r="D29" s="102" t="s">
        <v>100</v>
      </c>
      <c r="E29" s="102" t="s">
        <v>123</v>
      </c>
      <c r="F29" s="102" t="s">
        <v>408</v>
      </c>
      <c r="G29" s="102" t="s">
        <v>405</v>
      </c>
      <c r="H29" s="102" t="s">
        <v>102</v>
      </c>
      <c r="I29" s="103">
        <v>3800</v>
      </c>
      <c r="J29" s="103">
        <v>30360</v>
      </c>
      <c r="K29" s="103">
        <v>0</v>
      </c>
      <c r="L29" s="103">
        <v>1153.68</v>
      </c>
      <c r="M29" s="104">
        <v>1E-4</v>
      </c>
      <c r="N29" s="104">
        <v>8.8999999999999999E-3</v>
      </c>
      <c r="O29" s="104">
        <v>3.3E-3</v>
      </c>
    </row>
    <row r="30" spans="2:19" s="99" customFormat="1">
      <c r="B30" s="102" t="s">
        <v>409</v>
      </c>
      <c r="C30" s="102" t="s">
        <v>410</v>
      </c>
      <c r="D30" s="102" t="s">
        <v>100</v>
      </c>
      <c r="E30" s="102" t="s">
        <v>123</v>
      </c>
      <c r="F30" s="102" t="s">
        <v>411</v>
      </c>
      <c r="G30" s="102" t="s">
        <v>323</v>
      </c>
      <c r="H30" s="102" t="s">
        <v>102</v>
      </c>
      <c r="I30" s="103">
        <v>8000</v>
      </c>
      <c r="J30" s="103">
        <v>5958</v>
      </c>
      <c r="K30" s="103">
        <v>0</v>
      </c>
      <c r="L30" s="103">
        <v>476.64</v>
      </c>
      <c r="M30" s="104">
        <v>1E-4</v>
      </c>
      <c r="N30" s="104">
        <v>3.7000000000000002E-3</v>
      </c>
      <c r="O30" s="104">
        <v>1.2999999999999999E-3</v>
      </c>
    </row>
    <row r="31" spans="2:19" s="99" customFormat="1">
      <c r="B31" s="102" t="s">
        <v>412</v>
      </c>
      <c r="C31" s="102" t="s">
        <v>413</v>
      </c>
      <c r="D31" s="102" t="s">
        <v>100</v>
      </c>
      <c r="E31" s="102" t="s">
        <v>123</v>
      </c>
      <c r="F31" s="102" t="s">
        <v>414</v>
      </c>
      <c r="G31" s="102" t="s">
        <v>323</v>
      </c>
      <c r="H31" s="102" t="s">
        <v>102</v>
      </c>
      <c r="I31" s="103">
        <v>37268</v>
      </c>
      <c r="J31" s="103">
        <v>4376</v>
      </c>
      <c r="K31" s="103">
        <v>0</v>
      </c>
      <c r="L31" s="103">
        <v>1630.8476800000001</v>
      </c>
      <c r="M31" s="104">
        <v>2.0000000000000001E-4</v>
      </c>
      <c r="N31" s="104">
        <v>1.2500000000000001E-2</v>
      </c>
      <c r="O31" s="104">
        <v>4.5999999999999999E-3</v>
      </c>
    </row>
    <row r="32" spans="2:19" s="99" customFormat="1">
      <c r="B32" s="102" t="s">
        <v>415</v>
      </c>
      <c r="C32" s="102" t="s">
        <v>416</v>
      </c>
      <c r="D32" s="102" t="s">
        <v>100</v>
      </c>
      <c r="E32" s="102" t="s">
        <v>123</v>
      </c>
      <c r="F32" s="102" t="s">
        <v>417</v>
      </c>
      <c r="G32" s="102" t="s">
        <v>323</v>
      </c>
      <c r="H32" s="102" t="s">
        <v>102</v>
      </c>
      <c r="I32" s="103">
        <v>10000</v>
      </c>
      <c r="J32" s="103">
        <f>L32*1000/I32*100</f>
        <v>2089.73770491803</v>
      </c>
      <c r="K32" s="103">
        <v>0</v>
      </c>
      <c r="L32" s="103">
        <f>208973.770491803/1000</f>
        <v>208.97377049180301</v>
      </c>
      <c r="M32" s="104">
        <v>1E-4</v>
      </c>
      <c r="N32" s="104">
        <f>L32/$L$11</f>
        <v>1.6037504902376525E-3</v>
      </c>
      <c r="O32" s="104">
        <f>L32/'סכום נכסי הקרן'!$C$42</f>
        <v>5.9113548971064976E-4</v>
      </c>
      <c r="S32" s="106"/>
    </row>
    <row r="33" spans="2:15" s="99" customFormat="1">
      <c r="B33" s="102" t="s">
        <v>418</v>
      </c>
      <c r="C33" s="102" t="s">
        <v>419</v>
      </c>
      <c r="D33" s="102" t="s">
        <v>100</v>
      </c>
      <c r="E33" s="102" t="s">
        <v>123</v>
      </c>
      <c r="F33" s="102" t="s">
        <v>417</v>
      </c>
      <c r="G33" s="102" t="s">
        <v>323</v>
      </c>
      <c r="H33" s="102" t="s">
        <v>102</v>
      </c>
      <c r="I33" s="103">
        <v>60200</v>
      </c>
      <c r="J33" s="103">
        <f>L33*1000/I33*100</f>
        <v>2098</v>
      </c>
      <c r="K33" s="103">
        <v>0</v>
      </c>
      <c r="L33" s="103">
        <f>1262996/1000</f>
        <v>1262.9960000000001</v>
      </c>
      <c r="M33" s="104">
        <v>0</v>
      </c>
      <c r="N33" s="104">
        <f>L33/$L$11</f>
        <v>9.6927497140012874E-3</v>
      </c>
      <c r="O33" s="104">
        <f>L33/'סכום נכסי הקרן'!$C$42</f>
        <v>3.5727055946089526E-3</v>
      </c>
    </row>
    <row r="34" spans="2:15" s="99" customFormat="1">
      <c r="B34" s="102" t="s">
        <v>420</v>
      </c>
      <c r="C34" s="102" t="s">
        <v>421</v>
      </c>
      <c r="D34" s="102" t="s">
        <v>100</v>
      </c>
      <c r="E34" s="102" t="s">
        <v>123</v>
      </c>
      <c r="F34" s="102" t="s">
        <v>422</v>
      </c>
      <c r="G34" s="102" t="s">
        <v>323</v>
      </c>
      <c r="H34" s="102" t="s">
        <v>102</v>
      </c>
      <c r="I34" s="103">
        <v>196573</v>
      </c>
      <c r="J34" s="103">
        <v>1016</v>
      </c>
      <c r="K34" s="103">
        <v>0</v>
      </c>
      <c r="L34" s="103">
        <v>1997.1816799999999</v>
      </c>
      <c r="M34" s="104">
        <v>2.0000000000000001E-4</v>
      </c>
      <c r="N34" s="104">
        <v>1.5299999999999999E-2</v>
      </c>
      <c r="O34" s="104">
        <v>5.7000000000000002E-3</v>
      </c>
    </row>
    <row r="35" spans="2:15" s="99" customFormat="1">
      <c r="B35" s="102" t="s">
        <v>423</v>
      </c>
      <c r="C35" s="102" t="s">
        <v>424</v>
      </c>
      <c r="D35" s="102" t="s">
        <v>100</v>
      </c>
      <c r="E35" s="102" t="s">
        <v>123</v>
      </c>
      <c r="F35" s="102" t="s">
        <v>425</v>
      </c>
      <c r="G35" s="102" t="s">
        <v>323</v>
      </c>
      <c r="H35" s="102" t="s">
        <v>102</v>
      </c>
      <c r="I35" s="103">
        <v>5525</v>
      </c>
      <c r="J35" s="103">
        <v>23300</v>
      </c>
      <c r="K35" s="103">
        <v>0</v>
      </c>
      <c r="L35" s="103">
        <v>1287.325</v>
      </c>
      <c r="M35" s="104">
        <v>1E-4</v>
      </c>
      <c r="N35" s="104">
        <v>9.9000000000000008E-3</v>
      </c>
      <c r="O35" s="104">
        <v>3.5999999999999999E-3</v>
      </c>
    </row>
    <row r="36" spans="2:15" s="99" customFormat="1">
      <c r="B36" s="102" t="s">
        <v>426</v>
      </c>
      <c r="C36" s="102" t="s">
        <v>427</v>
      </c>
      <c r="D36" s="102" t="s">
        <v>100</v>
      </c>
      <c r="E36" s="102" t="s">
        <v>123</v>
      </c>
      <c r="F36" s="102" t="s">
        <v>428</v>
      </c>
      <c r="G36" s="102" t="s">
        <v>323</v>
      </c>
      <c r="H36" s="102" t="s">
        <v>102</v>
      </c>
      <c r="I36" s="103">
        <v>3800</v>
      </c>
      <c r="J36" s="103">
        <v>24440</v>
      </c>
      <c r="K36" s="103">
        <v>0</v>
      </c>
      <c r="L36" s="103">
        <v>928.72</v>
      </c>
      <c r="M36" s="104">
        <v>0</v>
      </c>
      <c r="N36" s="104">
        <v>7.1000000000000004E-3</v>
      </c>
      <c r="O36" s="104">
        <v>2.5999999999999999E-3</v>
      </c>
    </row>
    <row r="37" spans="2:15" s="99" customFormat="1">
      <c r="B37" s="102" t="s">
        <v>429</v>
      </c>
      <c r="C37" s="102" t="s">
        <v>430</v>
      </c>
      <c r="D37" s="102" t="s">
        <v>100</v>
      </c>
      <c r="E37" s="102" t="s">
        <v>123</v>
      </c>
      <c r="F37" s="102" t="s">
        <v>431</v>
      </c>
      <c r="G37" s="102" t="s">
        <v>129</v>
      </c>
      <c r="H37" s="102" t="s">
        <v>102</v>
      </c>
      <c r="I37" s="103">
        <v>1906</v>
      </c>
      <c r="J37" s="103">
        <v>67050</v>
      </c>
      <c r="K37" s="103">
        <v>0</v>
      </c>
      <c r="L37" s="103">
        <v>1277.973</v>
      </c>
      <c r="M37" s="104">
        <v>0</v>
      </c>
      <c r="N37" s="104">
        <v>9.7999999999999997E-3</v>
      </c>
      <c r="O37" s="104">
        <v>3.5999999999999999E-3</v>
      </c>
    </row>
    <row r="38" spans="2:15" s="99" customFormat="1">
      <c r="B38" s="102" t="s">
        <v>432</v>
      </c>
      <c r="C38" s="102" t="s">
        <v>433</v>
      </c>
      <c r="D38" s="102" t="s">
        <v>100</v>
      </c>
      <c r="E38" s="102" t="s">
        <v>123</v>
      </c>
      <c r="F38" s="102" t="s">
        <v>434</v>
      </c>
      <c r="G38" s="102" t="s">
        <v>132</v>
      </c>
      <c r="H38" s="102" t="s">
        <v>102</v>
      </c>
      <c r="I38" s="103">
        <v>338197</v>
      </c>
      <c r="J38" s="103">
        <v>542</v>
      </c>
      <c r="K38" s="103">
        <v>0</v>
      </c>
      <c r="L38" s="103">
        <v>1833.02774</v>
      </c>
      <c r="M38" s="104">
        <v>1E-4</v>
      </c>
      <c r="N38" s="104">
        <v>1.41E-2</v>
      </c>
      <c r="O38" s="104">
        <v>5.1999999999999998E-3</v>
      </c>
    </row>
    <row r="39" spans="2:15" s="99" customFormat="1">
      <c r="B39" s="98" t="s">
        <v>435</v>
      </c>
      <c r="C39" s="105"/>
      <c r="D39" s="105"/>
      <c r="I39" s="100">
        <v>691655.45</v>
      </c>
      <c r="K39" s="100">
        <v>0</v>
      </c>
      <c r="L39" s="100">
        <v>27663.877522999999</v>
      </c>
      <c r="N39" s="101">
        <v>0.21229999999999999</v>
      </c>
      <c r="O39" s="101">
        <v>7.8299999999999995E-2</v>
      </c>
    </row>
    <row r="40" spans="2:15" s="99" customFormat="1">
      <c r="B40" s="102" t="s">
        <v>436</v>
      </c>
      <c r="C40" s="102" t="s">
        <v>437</v>
      </c>
      <c r="D40" s="102" t="s">
        <v>100</v>
      </c>
      <c r="E40" s="102" t="s">
        <v>123</v>
      </c>
      <c r="F40" s="102" t="s">
        <v>438</v>
      </c>
      <c r="G40" s="102" t="s">
        <v>332</v>
      </c>
      <c r="H40" s="102" t="s">
        <v>102</v>
      </c>
      <c r="I40" s="103">
        <v>23505</v>
      </c>
      <c r="J40" s="103">
        <v>662.9</v>
      </c>
      <c r="K40" s="103">
        <v>0</v>
      </c>
      <c r="L40" s="103">
        <v>155.81464500000001</v>
      </c>
      <c r="M40" s="104">
        <v>0</v>
      </c>
      <c r="N40" s="104">
        <v>1.1999999999999999E-3</v>
      </c>
      <c r="O40" s="104">
        <v>4.0000000000000002E-4</v>
      </c>
    </row>
    <row r="41" spans="2:15" s="99" customFormat="1">
      <c r="B41" s="102" t="s">
        <v>439</v>
      </c>
      <c r="C41" s="102" t="s">
        <v>440</v>
      </c>
      <c r="D41" s="102" t="s">
        <v>100</v>
      </c>
      <c r="E41" s="102" t="s">
        <v>123</v>
      </c>
      <c r="F41" s="102" t="s">
        <v>441</v>
      </c>
      <c r="G41" s="102" t="s">
        <v>332</v>
      </c>
      <c r="H41" s="102" t="s">
        <v>102</v>
      </c>
      <c r="I41" s="103">
        <v>17125</v>
      </c>
      <c r="J41" s="103">
        <v>8648</v>
      </c>
      <c r="K41" s="103">
        <v>0</v>
      </c>
      <c r="L41" s="103">
        <v>1480.97</v>
      </c>
      <c r="M41" s="104">
        <v>5.0000000000000001E-4</v>
      </c>
      <c r="N41" s="104">
        <v>1.14E-2</v>
      </c>
      <c r="O41" s="104">
        <v>4.1999999999999997E-3</v>
      </c>
    </row>
    <row r="42" spans="2:15" s="99" customFormat="1">
      <c r="B42" s="102" t="s">
        <v>442</v>
      </c>
      <c r="C42" s="102" t="s">
        <v>443</v>
      </c>
      <c r="D42" s="102" t="s">
        <v>100</v>
      </c>
      <c r="E42" s="102" t="s">
        <v>123</v>
      </c>
      <c r="F42" s="102" t="s">
        <v>444</v>
      </c>
      <c r="G42" s="102" t="s">
        <v>445</v>
      </c>
      <c r="H42" s="102" t="s">
        <v>102</v>
      </c>
      <c r="I42" s="103">
        <v>1380</v>
      </c>
      <c r="J42" s="103">
        <v>75850</v>
      </c>
      <c r="K42" s="103">
        <v>0</v>
      </c>
      <c r="L42" s="103">
        <v>1046.73</v>
      </c>
      <c r="M42" s="104">
        <v>5.0000000000000001E-4</v>
      </c>
      <c r="N42" s="104">
        <v>8.0000000000000002E-3</v>
      </c>
      <c r="O42" s="104">
        <v>3.0000000000000001E-3</v>
      </c>
    </row>
    <row r="43" spans="2:15" s="99" customFormat="1">
      <c r="B43" s="102" t="s">
        <v>446</v>
      </c>
      <c r="C43" s="102" t="s">
        <v>447</v>
      </c>
      <c r="D43" s="102" t="s">
        <v>100</v>
      </c>
      <c r="E43" s="102" t="s">
        <v>123</v>
      </c>
      <c r="F43" s="102" t="s">
        <v>448</v>
      </c>
      <c r="G43" s="102" t="s">
        <v>370</v>
      </c>
      <c r="H43" s="102" t="s">
        <v>102</v>
      </c>
      <c r="I43" s="103">
        <v>12000</v>
      </c>
      <c r="J43" s="103">
        <v>6211</v>
      </c>
      <c r="K43" s="103">
        <v>0</v>
      </c>
      <c r="L43" s="103">
        <v>745.32</v>
      </c>
      <c r="M43" s="104">
        <v>2.0000000000000001E-4</v>
      </c>
      <c r="N43" s="104">
        <v>5.7000000000000002E-3</v>
      </c>
      <c r="O43" s="104">
        <v>2.0999999999999999E-3</v>
      </c>
    </row>
    <row r="44" spans="2:15" s="99" customFormat="1">
      <c r="B44" s="102" t="s">
        <v>449</v>
      </c>
      <c r="C44" s="102" t="s">
        <v>450</v>
      </c>
      <c r="D44" s="102" t="s">
        <v>100</v>
      </c>
      <c r="E44" s="102" t="s">
        <v>123</v>
      </c>
      <c r="F44" s="102" t="s">
        <v>451</v>
      </c>
      <c r="G44" s="102" t="s">
        <v>284</v>
      </c>
      <c r="H44" s="102" t="s">
        <v>102</v>
      </c>
      <c r="I44" s="103">
        <v>14900</v>
      </c>
      <c r="J44" s="103">
        <v>5509</v>
      </c>
      <c r="K44" s="103">
        <v>0</v>
      </c>
      <c r="L44" s="103">
        <v>820.84100000000001</v>
      </c>
      <c r="M44" s="104">
        <v>2.9999999999999997E-4</v>
      </c>
      <c r="N44" s="104">
        <v>6.3E-3</v>
      </c>
      <c r="O44" s="104">
        <v>2.3E-3</v>
      </c>
    </row>
    <row r="45" spans="2:15" s="99" customFormat="1">
      <c r="B45" s="102" t="s">
        <v>452</v>
      </c>
      <c r="C45" s="102" t="s">
        <v>453</v>
      </c>
      <c r="D45" s="102" t="s">
        <v>100</v>
      </c>
      <c r="E45" s="102" t="s">
        <v>123</v>
      </c>
      <c r="F45" s="102" t="s">
        <v>283</v>
      </c>
      <c r="G45" s="102" t="s">
        <v>284</v>
      </c>
      <c r="H45" s="102" t="s">
        <v>102</v>
      </c>
      <c r="I45" s="103">
        <v>108754.45</v>
      </c>
      <c r="J45" s="103">
        <v>2238</v>
      </c>
      <c r="K45" s="103">
        <v>0</v>
      </c>
      <c r="L45" s="103">
        <v>2433.924591</v>
      </c>
      <c r="M45" s="104">
        <v>1.8E-3</v>
      </c>
      <c r="N45" s="104">
        <v>1.8700000000000001E-2</v>
      </c>
      <c r="O45" s="104">
        <v>6.8999999999999999E-3</v>
      </c>
    </row>
    <row r="46" spans="2:15" s="99" customFormat="1">
      <c r="B46" s="102" t="s">
        <v>454</v>
      </c>
      <c r="C46" s="102" t="s">
        <v>455</v>
      </c>
      <c r="D46" s="102" t="s">
        <v>100</v>
      </c>
      <c r="E46" s="102" t="s">
        <v>123</v>
      </c>
      <c r="F46" s="102" t="s">
        <v>456</v>
      </c>
      <c r="G46" s="102" t="s">
        <v>284</v>
      </c>
      <c r="H46" s="102" t="s">
        <v>102</v>
      </c>
      <c r="I46" s="103">
        <v>8768</v>
      </c>
      <c r="J46" s="103">
        <v>1345</v>
      </c>
      <c r="K46" s="103">
        <v>0</v>
      </c>
      <c r="L46" s="103">
        <v>117.92959999999999</v>
      </c>
      <c r="M46" s="104">
        <v>0</v>
      </c>
      <c r="N46" s="104">
        <v>8.9999999999999998E-4</v>
      </c>
      <c r="O46" s="104">
        <v>2.9999999999999997E-4</v>
      </c>
    </row>
    <row r="47" spans="2:15" s="99" customFormat="1">
      <c r="B47" s="102" t="s">
        <v>457</v>
      </c>
      <c r="C47" s="102" t="s">
        <v>458</v>
      </c>
      <c r="D47" s="102" t="s">
        <v>100</v>
      </c>
      <c r="E47" s="102" t="s">
        <v>123</v>
      </c>
      <c r="F47" s="102" t="s">
        <v>459</v>
      </c>
      <c r="G47" s="102" t="s">
        <v>328</v>
      </c>
      <c r="H47" s="102" t="s">
        <v>102</v>
      </c>
      <c r="I47" s="103">
        <v>91191</v>
      </c>
      <c r="J47" s="103">
        <v>1416</v>
      </c>
      <c r="K47" s="103">
        <v>0</v>
      </c>
      <c r="L47" s="103">
        <v>1291.2645600000001</v>
      </c>
      <c r="M47" s="104">
        <v>8.9999999999999998E-4</v>
      </c>
      <c r="N47" s="104">
        <v>9.9000000000000008E-3</v>
      </c>
      <c r="O47" s="104">
        <v>3.7000000000000002E-3</v>
      </c>
    </row>
    <row r="48" spans="2:15" s="99" customFormat="1">
      <c r="B48" s="102" t="s">
        <v>460</v>
      </c>
      <c r="C48" s="102" t="s">
        <v>461</v>
      </c>
      <c r="D48" s="102" t="s">
        <v>100</v>
      </c>
      <c r="E48" s="102" t="s">
        <v>123</v>
      </c>
      <c r="F48" s="102" t="s">
        <v>462</v>
      </c>
      <c r="G48" s="102" t="s">
        <v>405</v>
      </c>
      <c r="H48" s="102" t="s">
        <v>102</v>
      </c>
      <c r="I48" s="103">
        <v>13754</v>
      </c>
      <c r="J48" s="103">
        <v>8443</v>
      </c>
      <c r="K48" s="103">
        <v>0</v>
      </c>
      <c r="L48" s="103">
        <v>1161.2502199999999</v>
      </c>
      <c r="M48" s="104">
        <v>2.9999999999999997E-4</v>
      </c>
      <c r="N48" s="104">
        <v>8.8999999999999999E-3</v>
      </c>
      <c r="O48" s="104">
        <v>3.3E-3</v>
      </c>
    </row>
    <row r="49" spans="2:15" s="99" customFormat="1">
      <c r="B49" s="102" t="s">
        <v>463</v>
      </c>
      <c r="C49" s="102" t="s">
        <v>464</v>
      </c>
      <c r="D49" s="102" t="s">
        <v>100</v>
      </c>
      <c r="E49" s="102" t="s">
        <v>123</v>
      </c>
      <c r="F49" s="102" t="s">
        <v>465</v>
      </c>
      <c r="G49" s="102" t="s">
        <v>466</v>
      </c>
      <c r="H49" s="102" t="s">
        <v>102</v>
      </c>
      <c r="I49" s="103">
        <v>34975</v>
      </c>
      <c r="J49" s="103">
        <v>14000</v>
      </c>
      <c r="K49" s="103">
        <v>0</v>
      </c>
      <c r="L49" s="103">
        <v>4896.5</v>
      </c>
      <c r="M49" s="104">
        <v>1.6999999999999999E-3</v>
      </c>
      <c r="N49" s="104">
        <v>3.7600000000000001E-2</v>
      </c>
      <c r="O49" s="104">
        <v>1.3899999999999999E-2</v>
      </c>
    </row>
    <row r="50" spans="2:15" s="99" customFormat="1">
      <c r="B50" s="102" t="s">
        <v>467</v>
      </c>
      <c r="C50" s="102" t="s">
        <v>468</v>
      </c>
      <c r="D50" s="102" t="s">
        <v>100</v>
      </c>
      <c r="E50" s="102" t="s">
        <v>123</v>
      </c>
      <c r="F50" s="102" t="s">
        <v>469</v>
      </c>
      <c r="G50" s="102" t="s">
        <v>466</v>
      </c>
      <c r="H50" s="102" t="s">
        <v>102</v>
      </c>
      <c r="I50" s="103">
        <v>2554</v>
      </c>
      <c r="J50" s="103">
        <v>46500</v>
      </c>
      <c r="K50" s="103">
        <v>0</v>
      </c>
      <c r="L50" s="103">
        <v>1187.6099999999999</v>
      </c>
      <c r="M50" s="104">
        <v>2.9999999999999997E-4</v>
      </c>
      <c r="N50" s="104">
        <v>9.1000000000000004E-3</v>
      </c>
      <c r="O50" s="104">
        <v>3.3999999999999998E-3</v>
      </c>
    </row>
    <row r="51" spans="2:15" s="99" customFormat="1">
      <c r="B51" s="102" t="s">
        <v>470</v>
      </c>
      <c r="C51" s="102" t="s">
        <v>471</v>
      </c>
      <c r="D51" s="102" t="s">
        <v>100</v>
      </c>
      <c r="E51" s="102" t="s">
        <v>123</v>
      </c>
      <c r="F51" s="102" t="s">
        <v>472</v>
      </c>
      <c r="G51" s="102" t="s">
        <v>473</v>
      </c>
      <c r="H51" s="102" t="s">
        <v>102</v>
      </c>
      <c r="I51" s="103">
        <v>61000</v>
      </c>
      <c r="J51" s="103">
        <v>1535</v>
      </c>
      <c r="K51" s="103">
        <v>0</v>
      </c>
      <c r="L51" s="103">
        <v>936.35</v>
      </c>
      <c r="M51" s="104">
        <v>5.0000000000000001E-4</v>
      </c>
      <c r="N51" s="104">
        <v>7.1999999999999998E-3</v>
      </c>
      <c r="O51" s="104">
        <v>2.7000000000000001E-3</v>
      </c>
    </row>
    <row r="52" spans="2:15" s="99" customFormat="1">
      <c r="B52" s="102" t="s">
        <v>474</v>
      </c>
      <c r="C52" s="102" t="s">
        <v>475</v>
      </c>
      <c r="D52" s="102" t="s">
        <v>100</v>
      </c>
      <c r="E52" s="102" t="s">
        <v>123</v>
      </c>
      <c r="F52" s="102" t="s">
        <v>476</v>
      </c>
      <c r="G52" s="102" t="s">
        <v>278</v>
      </c>
      <c r="H52" s="102" t="s">
        <v>102</v>
      </c>
      <c r="I52" s="103">
        <v>11000</v>
      </c>
      <c r="J52" s="103">
        <v>8997</v>
      </c>
      <c r="K52" s="103">
        <v>0</v>
      </c>
      <c r="L52" s="103">
        <v>989.67</v>
      </c>
      <c r="M52" s="104">
        <v>5.9999999999999995E-4</v>
      </c>
      <c r="N52" s="104">
        <v>7.6E-3</v>
      </c>
      <c r="O52" s="104">
        <v>2.8E-3</v>
      </c>
    </row>
    <row r="53" spans="2:15" s="99" customFormat="1">
      <c r="B53" s="102" t="s">
        <v>477</v>
      </c>
      <c r="C53" s="102" t="s">
        <v>478</v>
      </c>
      <c r="D53" s="102" t="s">
        <v>100</v>
      </c>
      <c r="E53" s="102" t="s">
        <v>123</v>
      </c>
      <c r="F53" s="102" t="s">
        <v>479</v>
      </c>
      <c r="G53" s="102" t="s">
        <v>323</v>
      </c>
      <c r="H53" s="102" t="s">
        <v>102</v>
      </c>
      <c r="I53" s="103">
        <v>2827</v>
      </c>
      <c r="J53" s="103">
        <v>25040</v>
      </c>
      <c r="K53" s="103">
        <v>0</v>
      </c>
      <c r="L53" s="103">
        <v>707.88080000000002</v>
      </c>
      <c r="M53" s="104">
        <v>2.9999999999999997E-4</v>
      </c>
      <c r="N53" s="104">
        <v>5.4000000000000003E-3</v>
      </c>
      <c r="O53" s="104">
        <v>2E-3</v>
      </c>
    </row>
    <row r="54" spans="2:15" s="99" customFormat="1">
      <c r="B54" s="102" t="s">
        <v>480</v>
      </c>
      <c r="C54" s="102" t="s">
        <v>481</v>
      </c>
      <c r="D54" s="102" t="s">
        <v>100</v>
      </c>
      <c r="E54" s="102" t="s">
        <v>123</v>
      </c>
      <c r="F54" s="102" t="s">
        <v>482</v>
      </c>
      <c r="G54" s="102" t="s">
        <v>323</v>
      </c>
      <c r="H54" s="102" t="s">
        <v>102</v>
      </c>
      <c r="I54" s="103">
        <v>47110</v>
      </c>
      <c r="J54" s="103">
        <v>1828</v>
      </c>
      <c r="K54" s="103">
        <v>0</v>
      </c>
      <c r="L54" s="103">
        <v>861.17079999999999</v>
      </c>
      <c r="M54" s="104">
        <v>2.9999999999999997E-4</v>
      </c>
      <c r="N54" s="104">
        <v>6.6E-3</v>
      </c>
      <c r="O54" s="104">
        <v>2.3999999999999998E-3</v>
      </c>
    </row>
    <row r="55" spans="2:15" s="99" customFormat="1">
      <c r="B55" s="102" t="s">
        <v>483</v>
      </c>
      <c r="C55" s="102" t="s">
        <v>484</v>
      </c>
      <c r="D55" s="102" t="s">
        <v>100</v>
      </c>
      <c r="E55" s="102" t="s">
        <v>123</v>
      </c>
      <c r="F55" s="102" t="s">
        <v>485</v>
      </c>
      <c r="G55" s="102" t="s">
        <v>486</v>
      </c>
      <c r="H55" s="102" t="s">
        <v>102</v>
      </c>
      <c r="I55" s="103">
        <v>3300</v>
      </c>
      <c r="J55" s="103">
        <v>27710</v>
      </c>
      <c r="K55" s="103">
        <v>0</v>
      </c>
      <c r="L55" s="103">
        <v>914.43</v>
      </c>
      <c r="M55" s="104">
        <v>5.0000000000000001E-4</v>
      </c>
      <c r="N55" s="104">
        <v>7.0000000000000001E-3</v>
      </c>
      <c r="O55" s="104">
        <v>2.5999999999999999E-3</v>
      </c>
    </row>
    <row r="56" spans="2:15" s="99" customFormat="1">
      <c r="B56" s="102" t="s">
        <v>487</v>
      </c>
      <c r="C56" s="102" t="s">
        <v>488</v>
      </c>
      <c r="D56" s="102" t="s">
        <v>100</v>
      </c>
      <c r="E56" s="102" t="s">
        <v>123</v>
      </c>
      <c r="F56" s="102" t="s">
        <v>489</v>
      </c>
      <c r="G56" s="102" t="s">
        <v>125</v>
      </c>
      <c r="H56" s="102" t="s">
        <v>102</v>
      </c>
      <c r="I56" s="103">
        <v>35449</v>
      </c>
      <c r="J56" s="103">
        <v>3677</v>
      </c>
      <c r="K56" s="103">
        <v>0</v>
      </c>
      <c r="L56" s="103">
        <v>1303.45973</v>
      </c>
      <c r="M56" s="104">
        <v>2.9999999999999997E-4</v>
      </c>
      <c r="N56" s="104">
        <v>0.01</v>
      </c>
      <c r="O56" s="104">
        <v>3.7000000000000002E-3</v>
      </c>
    </row>
    <row r="57" spans="2:15" s="99" customFormat="1">
      <c r="B57" s="102" t="s">
        <v>490</v>
      </c>
      <c r="C57" s="102" t="s">
        <v>491</v>
      </c>
      <c r="D57" s="102" t="s">
        <v>100</v>
      </c>
      <c r="E57" s="102" t="s">
        <v>123</v>
      </c>
      <c r="F57" s="102" t="s">
        <v>492</v>
      </c>
      <c r="G57" s="102" t="s">
        <v>493</v>
      </c>
      <c r="H57" s="102" t="s">
        <v>102</v>
      </c>
      <c r="I57" s="103">
        <v>1604</v>
      </c>
      <c r="J57" s="103">
        <v>14670</v>
      </c>
      <c r="K57" s="103">
        <v>0</v>
      </c>
      <c r="L57" s="103">
        <v>235.30680000000001</v>
      </c>
      <c r="M57" s="104">
        <v>1E-4</v>
      </c>
      <c r="N57" s="104">
        <v>1.8E-3</v>
      </c>
      <c r="O57" s="104">
        <v>6.9999999999999999E-4</v>
      </c>
    </row>
    <row r="58" spans="2:15" s="99" customFormat="1">
      <c r="B58" s="102" t="s">
        <v>494</v>
      </c>
      <c r="C58" s="102" t="s">
        <v>495</v>
      </c>
      <c r="D58" s="102" t="s">
        <v>100</v>
      </c>
      <c r="E58" s="102" t="s">
        <v>123</v>
      </c>
      <c r="F58" s="102" t="s">
        <v>496</v>
      </c>
      <c r="G58" s="102" t="s">
        <v>493</v>
      </c>
      <c r="H58" s="102" t="s">
        <v>102</v>
      </c>
      <c r="I58" s="103">
        <v>77543</v>
      </c>
      <c r="J58" s="103">
        <v>835.9</v>
      </c>
      <c r="K58" s="103">
        <v>0</v>
      </c>
      <c r="L58" s="103">
        <v>648.18193699999995</v>
      </c>
      <c r="M58" s="104">
        <v>5.9999999999999995E-4</v>
      </c>
      <c r="N58" s="104">
        <v>5.0000000000000001E-3</v>
      </c>
      <c r="O58" s="104">
        <v>1.8E-3</v>
      </c>
    </row>
    <row r="59" spans="2:15" s="99" customFormat="1">
      <c r="B59" s="102" t="s">
        <v>497</v>
      </c>
      <c r="C59" s="102" t="s">
        <v>498</v>
      </c>
      <c r="D59" s="102" t="s">
        <v>100</v>
      </c>
      <c r="E59" s="102" t="s">
        <v>123</v>
      </c>
      <c r="F59" s="102" t="s">
        <v>499</v>
      </c>
      <c r="G59" s="102" t="s">
        <v>493</v>
      </c>
      <c r="H59" s="102" t="s">
        <v>102</v>
      </c>
      <c r="I59" s="103">
        <v>6550</v>
      </c>
      <c r="J59" s="103">
        <v>20940</v>
      </c>
      <c r="K59" s="103">
        <v>0</v>
      </c>
      <c r="L59" s="103">
        <v>1371.57</v>
      </c>
      <c r="M59" s="104">
        <v>5.0000000000000001E-4</v>
      </c>
      <c r="N59" s="104">
        <v>1.0500000000000001E-2</v>
      </c>
      <c r="O59" s="104">
        <v>3.8999999999999998E-3</v>
      </c>
    </row>
    <row r="60" spans="2:15" s="99" customFormat="1">
      <c r="B60" s="102" t="s">
        <v>500</v>
      </c>
      <c r="C60" s="102" t="s">
        <v>501</v>
      </c>
      <c r="D60" s="102" t="s">
        <v>100</v>
      </c>
      <c r="E60" s="102" t="s">
        <v>123</v>
      </c>
      <c r="F60" s="102" t="s">
        <v>502</v>
      </c>
      <c r="G60" s="102" t="s">
        <v>493</v>
      </c>
      <c r="H60" s="102" t="s">
        <v>102</v>
      </c>
      <c r="I60" s="103">
        <v>855</v>
      </c>
      <c r="J60" s="103">
        <v>39650</v>
      </c>
      <c r="K60" s="103">
        <v>0</v>
      </c>
      <c r="L60" s="103">
        <v>339.00749999999999</v>
      </c>
      <c r="M60" s="104">
        <v>1E-4</v>
      </c>
      <c r="N60" s="104">
        <v>2.5999999999999999E-3</v>
      </c>
      <c r="O60" s="104">
        <v>1E-3</v>
      </c>
    </row>
    <row r="61" spans="2:15" s="99" customFormat="1">
      <c r="B61" s="102" t="s">
        <v>503</v>
      </c>
      <c r="C61" s="102" t="s">
        <v>504</v>
      </c>
      <c r="D61" s="102" t="s">
        <v>100</v>
      </c>
      <c r="E61" s="102" t="s">
        <v>123</v>
      </c>
      <c r="F61" s="102" t="s">
        <v>505</v>
      </c>
      <c r="G61" s="102" t="s">
        <v>493</v>
      </c>
      <c r="H61" s="102" t="s">
        <v>102</v>
      </c>
      <c r="I61" s="103">
        <v>14716</v>
      </c>
      <c r="J61" s="103">
        <v>6358</v>
      </c>
      <c r="K61" s="103">
        <v>0</v>
      </c>
      <c r="L61" s="103">
        <v>935.64328</v>
      </c>
      <c r="M61" s="104">
        <v>2.9999999999999997E-4</v>
      </c>
      <c r="N61" s="104">
        <v>7.1999999999999998E-3</v>
      </c>
      <c r="O61" s="104">
        <v>2.5999999999999999E-3</v>
      </c>
    </row>
    <row r="62" spans="2:15" s="99" customFormat="1">
      <c r="B62" s="102" t="s">
        <v>506</v>
      </c>
      <c r="C62" s="102" t="s">
        <v>507</v>
      </c>
      <c r="D62" s="102" t="s">
        <v>100</v>
      </c>
      <c r="E62" s="102" t="s">
        <v>123</v>
      </c>
      <c r="F62" s="102" t="s">
        <v>508</v>
      </c>
      <c r="G62" s="102" t="s">
        <v>509</v>
      </c>
      <c r="H62" s="102" t="s">
        <v>102</v>
      </c>
      <c r="I62" s="103">
        <v>18728</v>
      </c>
      <c r="J62" s="103">
        <v>5509</v>
      </c>
      <c r="K62" s="103">
        <v>0</v>
      </c>
      <c r="L62" s="103">
        <v>1031.72552</v>
      </c>
      <c r="M62" s="104">
        <v>2.9999999999999997E-4</v>
      </c>
      <c r="N62" s="104">
        <v>7.9000000000000008E-3</v>
      </c>
      <c r="O62" s="104">
        <v>2.8999999999999998E-3</v>
      </c>
    </row>
    <row r="63" spans="2:15" s="99" customFormat="1">
      <c r="B63" s="102" t="s">
        <v>510</v>
      </c>
      <c r="C63" s="102" t="s">
        <v>511</v>
      </c>
      <c r="D63" s="102" t="s">
        <v>100</v>
      </c>
      <c r="E63" s="102" t="s">
        <v>123</v>
      </c>
      <c r="F63" s="102" t="s">
        <v>512</v>
      </c>
      <c r="G63" s="102" t="s">
        <v>513</v>
      </c>
      <c r="H63" s="102" t="s">
        <v>102</v>
      </c>
      <c r="I63" s="103">
        <v>1317</v>
      </c>
      <c r="J63" s="103">
        <v>44050</v>
      </c>
      <c r="K63" s="103">
        <v>0</v>
      </c>
      <c r="L63" s="103">
        <v>580.13850000000002</v>
      </c>
      <c r="M63" s="104">
        <v>2.0000000000000001E-4</v>
      </c>
      <c r="N63" s="104">
        <v>4.4999999999999997E-3</v>
      </c>
      <c r="O63" s="104">
        <v>1.6000000000000001E-3</v>
      </c>
    </row>
    <row r="64" spans="2:15" s="99" customFormat="1">
      <c r="B64" s="102" t="s">
        <v>514</v>
      </c>
      <c r="C64" s="102" t="s">
        <v>515</v>
      </c>
      <c r="D64" s="102" t="s">
        <v>100</v>
      </c>
      <c r="E64" s="102" t="s">
        <v>123</v>
      </c>
      <c r="F64" s="102" t="s">
        <v>516</v>
      </c>
      <c r="G64" s="102" t="s">
        <v>517</v>
      </c>
      <c r="H64" s="102" t="s">
        <v>102</v>
      </c>
      <c r="I64" s="103">
        <v>29500</v>
      </c>
      <c r="J64" s="103">
        <v>924.6</v>
      </c>
      <c r="K64" s="103">
        <v>0</v>
      </c>
      <c r="L64" s="103">
        <v>272.75700000000001</v>
      </c>
      <c r="M64" s="104">
        <v>1E-4</v>
      </c>
      <c r="N64" s="104">
        <v>2.0999999999999999E-3</v>
      </c>
      <c r="O64" s="104">
        <v>8.0000000000000004E-4</v>
      </c>
    </row>
    <row r="65" spans="2:15" s="99" customFormat="1">
      <c r="B65" s="102" t="s">
        <v>518</v>
      </c>
      <c r="C65" s="102" t="s">
        <v>519</v>
      </c>
      <c r="D65" s="102" t="s">
        <v>100</v>
      </c>
      <c r="E65" s="102" t="s">
        <v>123</v>
      </c>
      <c r="F65" s="102" t="s">
        <v>520</v>
      </c>
      <c r="G65" s="102" t="s">
        <v>132</v>
      </c>
      <c r="H65" s="102" t="s">
        <v>102</v>
      </c>
      <c r="I65" s="103">
        <v>9658</v>
      </c>
      <c r="J65" s="103">
        <v>1720</v>
      </c>
      <c r="K65" s="103">
        <v>0</v>
      </c>
      <c r="L65" s="103">
        <v>166.11760000000001</v>
      </c>
      <c r="M65" s="104">
        <v>1E-4</v>
      </c>
      <c r="N65" s="104">
        <v>1.2999999999999999E-3</v>
      </c>
      <c r="O65" s="104">
        <v>5.0000000000000001E-4</v>
      </c>
    </row>
    <row r="66" spans="2:15" s="99" customFormat="1">
      <c r="B66" s="102" t="s">
        <v>521</v>
      </c>
      <c r="C66" s="102" t="s">
        <v>522</v>
      </c>
      <c r="D66" s="102" t="s">
        <v>100</v>
      </c>
      <c r="E66" s="102" t="s">
        <v>123</v>
      </c>
      <c r="F66" s="102" t="s">
        <v>523</v>
      </c>
      <c r="G66" s="102" t="s">
        <v>132</v>
      </c>
      <c r="H66" s="102" t="s">
        <v>102</v>
      </c>
      <c r="I66" s="103">
        <v>41592</v>
      </c>
      <c r="J66" s="103">
        <v>2482</v>
      </c>
      <c r="K66" s="103">
        <v>0</v>
      </c>
      <c r="L66" s="103">
        <v>1032.3134399999999</v>
      </c>
      <c r="M66" s="104">
        <v>2.0000000000000001E-4</v>
      </c>
      <c r="N66" s="104">
        <v>7.9000000000000008E-3</v>
      </c>
      <c r="O66" s="104">
        <v>2.8999999999999998E-3</v>
      </c>
    </row>
    <row r="67" spans="2:15" s="99" customFormat="1">
      <c r="B67" s="98" t="s">
        <v>524</v>
      </c>
      <c r="C67" s="105"/>
      <c r="D67" s="105"/>
      <c r="I67" s="100">
        <v>7013741.8300000001</v>
      </c>
      <c r="K67" s="100">
        <v>0</v>
      </c>
      <c r="L67" s="100">
        <v>34716.543423522948</v>
      </c>
      <c r="N67" s="101">
        <v>0.26640000000000003</v>
      </c>
      <c r="O67" s="101">
        <v>9.8299999999999998E-2</v>
      </c>
    </row>
    <row r="68" spans="2:15" s="99" customFormat="1">
      <c r="B68" s="102" t="s">
        <v>525</v>
      </c>
      <c r="C68" s="102" t="s">
        <v>526</v>
      </c>
      <c r="D68" s="102" t="s">
        <v>100</v>
      </c>
      <c r="E68" s="102" t="s">
        <v>123</v>
      </c>
      <c r="F68" s="102" t="s">
        <v>527</v>
      </c>
      <c r="G68" s="102" t="s">
        <v>528</v>
      </c>
      <c r="H68" s="102" t="s">
        <v>102</v>
      </c>
      <c r="I68" s="103">
        <v>25800</v>
      </c>
      <c r="J68" s="103">
        <v>1529</v>
      </c>
      <c r="K68" s="103">
        <v>0</v>
      </c>
      <c r="L68" s="103">
        <v>394.48200000000003</v>
      </c>
      <c r="M68" s="104">
        <v>8.9999999999999998E-4</v>
      </c>
      <c r="N68" s="104">
        <v>3.0000000000000001E-3</v>
      </c>
      <c r="O68" s="104">
        <v>1.1000000000000001E-3</v>
      </c>
    </row>
    <row r="69" spans="2:15" s="99" customFormat="1">
      <c r="B69" s="102" t="s">
        <v>529</v>
      </c>
      <c r="C69" s="102" t="s">
        <v>530</v>
      </c>
      <c r="D69" s="102" t="s">
        <v>100</v>
      </c>
      <c r="E69" s="102" t="s">
        <v>123</v>
      </c>
      <c r="F69" s="102" t="s">
        <v>531</v>
      </c>
      <c r="G69" s="102" t="s">
        <v>528</v>
      </c>
      <c r="H69" s="102" t="s">
        <v>102</v>
      </c>
      <c r="I69" s="103">
        <v>3433</v>
      </c>
      <c r="J69" s="103">
        <v>4231</v>
      </c>
      <c r="K69" s="103">
        <v>0</v>
      </c>
      <c r="L69" s="103">
        <v>145.25022999999999</v>
      </c>
      <c r="M69" s="104">
        <v>1E-4</v>
      </c>
      <c r="N69" s="104">
        <v>1.1000000000000001E-3</v>
      </c>
      <c r="O69" s="104">
        <v>4.0000000000000002E-4</v>
      </c>
    </row>
    <row r="70" spans="2:15" s="99" customFormat="1">
      <c r="B70" s="102" t="s">
        <v>532</v>
      </c>
      <c r="C70" s="102" t="s">
        <v>533</v>
      </c>
      <c r="D70" s="102" t="s">
        <v>100</v>
      </c>
      <c r="E70" s="102" t="s">
        <v>123</v>
      </c>
      <c r="F70" s="102" t="s">
        <v>534</v>
      </c>
      <c r="G70" s="102" t="s">
        <v>528</v>
      </c>
      <c r="H70" s="102" t="s">
        <v>102</v>
      </c>
      <c r="I70" s="103">
        <v>75760</v>
      </c>
      <c r="J70" s="103">
        <v>170.1</v>
      </c>
      <c r="K70" s="103">
        <v>0</v>
      </c>
      <c r="L70" s="103">
        <v>128.86776</v>
      </c>
      <c r="M70" s="104">
        <v>1.4E-3</v>
      </c>
      <c r="N70" s="104">
        <v>1E-3</v>
      </c>
      <c r="O70" s="104">
        <v>4.0000000000000002E-4</v>
      </c>
    </row>
    <row r="71" spans="2:15" s="99" customFormat="1">
      <c r="B71" s="102" t="s">
        <v>535</v>
      </c>
      <c r="C71" s="102" t="s">
        <v>536</v>
      </c>
      <c r="D71" s="102" t="s">
        <v>100</v>
      </c>
      <c r="E71" s="102" t="s">
        <v>123</v>
      </c>
      <c r="F71" s="102" t="s">
        <v>537</v>
      </c>
      <c r="G71" s="102" t="s">
        <v>528</v>
      </c>
      <c r="H71" s="102" t="s">
        <v>102</v>
      </c>
      <c r="I71" s="103">
        <v>9000</v>
      </c>
      <c r="J71" s="103">
        <v>3994</v>
      </c>
      <c r="K71" s="103">
        <v>0</v>
      </c>
      <c r="L71" s="103">
        <v>359.46</v>
      </c>
      <c r="M71" s="104">
        <v>1.8E-3</v>
      </c>
      <c r="N71" s="104">
        <v>2.8E-3</v>
      </c>
      <c r="O71" s="104">
        <v>1E-3</v>
      </c>
    </row>
    <row r="72" spans="2:15" s="99" customFormat="1">
      <c r="B72" s="102" t="s">
        <v>538</v>
      </c>
      <c r="C72" s="102" t="s">
        <v>539</v>
      </c>
      <c r="D72" s="102" t="s">
        <v>100</v>
      </c>
      <c r="E72" s="102" t="s">
        <v>123</v>
      </c>
      <c r="F72" s="102" t="s">
        <v>540</v>
      </c>
      <c r="G72" s="102" t="s">
        <v>528</v>
      </c>
      <c r="H72" s="102" t="s">
        <v>102</v>
      </c>
      <c r="I72" s="103">
        <v>155658</v>
      </c>
      <c r="J72" s="103">
        <v>825</v>
      </c>
      <c r="K72" s="103">
        <v>0</v>
      </c>
      <c r="L72" s="103">
        <v>1284.1785</v>
      </c>
      <c r="M72" s="104">
        <v>2E-3</v>
      </c>
      <c r="N72" s="104">
        <v>9.9000000000000008E-3</v>
      </c>
      <c r="O72" s="104">
        <v>3.5999999999999999E-3</v>
      </c>
    </row>
    <row r="73" spans="2:15" s="99" customFormat="1">
      <c r="B73" s="102" t="s">
        <v>541</v>
      </c>
      <c r="C73" s="102" t="s">
        <v>542</v>
      </c>
      <c r="D73" s="102" t="s">
        <v>100</v>
      </c>
      <c r="E73" s="102" t="s">
        <v>123</v>
      </c>
      <c r="F73" s="102" t="s">
        <v>543</v>
      </c>
      <c r="G73" s="102" t="s">
        <v>528</v>
      </c>
      <c r="H73" s="102" t="s">
        <v>102</v>
      </c>
      <c r="I73" s="103">
        <v>6200</v>
      </c>
      <c r="J73" s="103">
        <v>481.6</v>
      </c>
      <c r="K73" s="103">
        <v>0</v>
      </c>
      <c r="L73" s="103">
        <v>29.859200000000001</v>
      </c>
      <c r="M73" s="104">
        <v>4.0000000000000002E-4</v>
      </c>
      <c r="N73" s="104">
        <v>2.0000000000000001E-4</v>
      </c>
      <c r="O73" s="104">
        <v>1E-4</v>
      </c>
    </row>
    <row r="74" spans="2:15" s="99" customFormat="1">
      <c r="B74" s="102" t="s">
        <v>544</v>
      </c>
      <c r="C74" s="102" t="s">
        <v>545</v>
      </c>
      <c r="D74" s="102" t="s">
        <v>100</v>
      </c>
      <c r="E74" s="102" t="s">
        <v>123</v>
      </c>
      <c r="F74" s="102" t="s">
        <v>546</v>
      </c>
      <c r="G74" s="102" t="s">
        <v>304</v>
      </c>
      <c r="H74" s="102" t="s">
        <v>102</v>
      </c>
      <c r="I74" s="103">
        <v>1079181</v>
      </c>
      <c r="J74" s="103">
        <v>121.2</v>
      </c>
      <c r="K74" s="103">
        <v>0</v>
      </c>
      <c r="L74" s="103">
        <v>1307.9673720000001</v>
      </c>
      <c r="M74" s="104">
        <v>8.9999999999999998E-4</v>
      </c>
      <c r="N74" s="104">
        <v>0.01</v>
      </c>
      <c r="O74" s="104">
        <v>3.7000000000000002E-3</v>
      </c>
    </row>
    <row r="75" spans="2:15" s="99" customFormat="1">
      <c r="B75" s="102" t="s">
        <v>547</v>
      </c>
      <c r="C75" s="102" t="s">
        <v>548</v>
      </c>
      <c r="D75" s="102" t="s">
        <v>100</v>
      </c>
      <c r="E75" s="102" t="s">
        <v>123</v>
      </c>
      <c r="F75" s="102" t="s">
        <v>549</v>
      </c>
      <c r="G75" s="102" t="s">
        <v>445</v>
      </c>
      <c r="H75" s="102" t="s">
        <v>102</v>
      </c>
      <c r="I75" s="103">
        <v>91194</v>
      </c>
      <c r="J75" s="103">
        <v>919.8</v>
      </c>
      <c r="K75" s="103">
        <v>0</v>
      </c>
      <c r="L75" s="103">
        <v>838.802412</v>
      </c>
      <c r="M75" s="104">
        <v>2.2000000000000001E-3</v>
      </c>
      <c r="N75" s="104">
        <v>6.4000000000000003E-3</v>
      </c>
      <c r="O75" s="104">
        <v>2.3999999999999998E-3</v>
      </c>
    </row>
    <row r="76" spans="2:15" s="99" customFormat="1">
      <c r="B76" s="102" t="s">
        <v>550</v>
      </c>
      <c r="C76" s="102" t="s">
        <v>551</v>
      </c>
      <c r="D76" s="102" t="s">
        <v>100</v>
      </c>
      <c r="E76" s="102" t="s">
        <v>123</v>
      </c>
      <c r="F76" s="102" t="s">
        <v>552</v>
      </c>
      <c r="G76" s="102" t="s">
        <v>445</v>
      </c>
      <c r="H76" s="102" t="s">
        <v>102</v>
      </c>
      <c r="I76" s="103">
        <v>48274.44</v>
      </c>
      <c r="J76" s="103">
        <v>1319</v>
      </c>
      <c r="K76" s="103">
        <v>0</v>
      </c>
      <c r="L76" s="103">
        <v>636.73986360000004</v>
      </c>
      <c r="M76" s="104">
        <v>1.6000000000000001E-3</v>
      </c>
      <c r="N76" s="104">
        <v>4.8999999999999998E-3</v>
      </c>
      <c r="O76" s="104">
        <v>1.8E-3</v>
      </c>
    </row>
    <row r="77" spans="2:15" s="99" customFormat="1">
      <c r="B77" s="102" t="s">
        <v>553</v>
      </c>
      <c r="C77" s="102" t="s">
        <v>554</v>
      </c>
      <c r="D77" s="102" t="s">
        <v>100</v>
      </c>
      <c r="E77" s="102" t="s">
        <v>123</v>
      </c>
      <c r="F77" s="102" t="s">
        <v>555</v>
      </c>
      <c r="G77" s="102" t="s">
        <v>314</v>
      </c>
      <c r="H77" s="102" t="s">
        <v>102</v>
      </c>
      <c r="I77" s="103">
        <v>22000</v>
      </c>
      <c r="J77" s="103">
        <v>1639</v>
      </c>
      <c r="K77" s="103">
        <v>0</v>
      </c>
      <c r="L77" s="103">
        <v>360.58</v>
      </c>
      <c r="M77" s="104">
        <v>4.0000000000000002E-4</v>
      </c>
      <c r="N77" s="104">
        <v>2.8E-3</v>
      </c>
      <c r="O77" s="104">
        <v>1E-3</v>
      </c>
    </row>
    <row r="78" spans="2:15" s="99" customFormat="1">
      <c r="B78" s="102" t="s">
        <v>556</v>
      </c>
      <c r="C78" s="102" t="s">
        <v>557</v>
      </c>
      <c r="D78" s="102" t="s">
        <v>100</v>
      </c>
      <c r="E78" s="102" t="s">
        <v>123</v>
      </c>
      <c r="F78" s="102" t="s">
        <v>558</v>
      </c>
      <c r="G78" s="102" t="s">
        <v>284</v>
      </c>
      <c r="H78" s="102" t="s">
        <v>102</v>
      </c>
      <c r="I78" s="103">
        <v>49231</v>
      </c>
      <c r="J78" s="103">
        <v>1284</v>
      </c>
      <c r="K78" s="103">
        <v>0</v>
      </c>
      <c r="L78" s="103">
        <v>632.12603999999999</v>
      </c>
      <c r="M78" s="104">
        <v>1.1999999999999999E-3</v>
      </c>
      <c r="N78" s="104">
        <v>4.8999999999999998E-3</v>
      </c>
      <c r="O78" s="104">
        <v>1.8E-3</v>
      </c>
    </row>
    <row r="79" spans="2:15" s="99" customFormat="1">
      <c r="B79" s="102" t="s">
        <v>559</v>
      </c>
      <c r="C79" s="102" t="s">
        <v>560</v>
      </c>
      <c r="D79" s="102" t="s">
        <v>100</v>
      </c>
      <c r="E79" s="102" t="s">
        <v>123</v>
      </c>
      <c r="F79" s="102" t="s">
        <v>561</v>
      </c>
      <c r="G79" s="102" t="s">
        <v>284</v>
      </c>
      <c r="H79" s="102" t="s">
        <v>102</v>
      </c>
      <c r="I79" s="103">
        <v>11754</v>
      </c>
      <c r="J79" s="103">
        <v>207.7</v>
      </c>
      <c r="K79" s="103">
        <v>0</v>
      </c>
      <c r="L79" s="103">
        <v>24.413057999999999</v>
      </c>
      <c r="M79" s="104">
        <v>0</v>
      </c>
      <c r="N79" s="104">
        <v>2.0000000000000001E-4</v>
      </c>
      <c r="O79" s="104">
        <v>1E-4</v>
      </c>
    </row>
    <row r="80" spans="2:15" s="99" customFormat="1">
      <c r="B80" s="102" t="s">
        <v>562</v>
      </c>
      <c r="C80" s="102" t="s">
        <v>563</v>
      </c>
      <c r="D80" s="102" t="s">
        <v>100</v>
      </c>
      <c r="E80" s="102" t="s">
        <v>123</v>
      </c>
      <c r="F80" s="102" t="s">
        <v>564</v>
      </c>
      <c r="G80" s="102" t="s">
        <v>342</v>
      </c>
      <c r="H80" s="102" t="s">
        <v>102</v>
      </c>
      <c r="I80" s="103">
        <v>8000</v>
      </c>
      <c r="J80" s="103">
        <v>10000</v>
      </c>
      <c r="K80" s="103">
        <v>0</v>
      </c>
      <c r="L80" s="103">
        <v>800</v>
      </c>
      <c r="M80" s="104">
        <v>2E-3</v>
      </c>
      <c r="N80" s="104">
        <v>6.1000000000000004E-3</v>
      </c>
      <c r="O80" s="104">
        <v>2.3E-3</v>
      </c>
    </row>
    <row r="81" spans="2:15" s="99" customFormat="1">
      <c r="B81" s="102" t="s">
        <v>565</v>
      </c>
      <c r="C81" s="102" t="s">
        <v>566</v>
      </c>
      <c r="D81" s="102" t="s">
        <v>100</v>
      </c>
      <c r="E81" s="102" t="s">
        <v>123</v>
      </c>
      <c r="F81" s="102" t="s">
        <v>567</v>
      </c>
      <c r="G81" s="102" t="s">
        <v>342</v>
      </c>
      <c r="H81" s="102" t="s">
        <v>102</v>
      </c>
      <c r="I81" s="103">
        <v>1077120</v>
      </c>
      <c r="J81" s="103">
        <v>85</v>
      </c>
      <c r="K81" s="103">
        <v>0</v>
      </c>
      <c r="L81" s="103">
        <v>915.55200000000002</v>
      </c>
      <c r="M81" s="104">
        <v>4.1999999999999997E-3</v>
      </c>
      <c r="N81" s="104">
        <v>7.0000000000000001E-3</v>
      </c>
      <c r="O81" s="104">
        <v>2.5999999999999999E-3</v>
      </c>
    </row>
    <row r="82" spans="2:15" s="99" customFormat="1">
      <c r="B82" s="102" t="s">
        <v>568</v>
      </c>
      <c r="C82" s="102" t="s">
        <v>569</v>
      </c>
      <c r="D82" s="102" t="s">
        <v>100</v>
      </c>
      <c r="E82" s="102" t="s">
        <v>123</v>
      </c>
      <c r="F82" s="102" t="s">
        <v>570</v>
      </c>
      <c r="G82" s="102" t="s">
        <v>571</v>
      </c>
      <c r="H82" s="102" t="s">
        <v>102</v>
      </c>
      <c r="I82" s="103">
        <v>96657.2</v>
      </c>
      <c r="J82" s="103">
        <v>310.60000000000002</v>
      </c>
      <c r="K82" s="103">
        <v>0</v>
      </c>
      <c r="L82" s="103">
        <v>300.21726319999999</v>
      </c>
      <c r="M82" s="104">
        <v>6.8999999999999999E-3</v>
      </c>
      <c r="N82" s="104">
        <v>2.3E-3</v>
      </c>
      <c r="O82" s="104">
        <v>8.0000000000000004E-4</v>
      </c>
    </row>
    <row r="83" spans="2:15" s="99" customFormat="1">
      <c r="B83" s="102" t="s">
        <v>572</v>
      </c>
      <c r="C83" s="102" t="s">
        <v>573</v>
      </c>
      <c r="D83" s="102" t="s">
        <v>100</v>
      </c>
      <c r="E83" s="102" t="s">
        <v>123</v>
      </c>
      <c r="F83" s="102" t="s">
        <v>574</v>
      </c>
      <c r="G83" s="102" t="s">
        <v>571</v>
      </c>
      <c r="H83" s="102" t="s">
        <v>102</v>
      </c>
      <c r="I83" s="103">
        <v>990000</v>
      </c>
      <c r="J83" s="103">
        <v>51.4</v>
      </c>
      <c r="K83" s="103">
        <v>0</v>
      </c>
      <c r="L83" s="103">
        <v>508.86</v>
      </c>
      <c r="M83" s="104">
        <v>2.8299999999999999E-2</v>
      </c>
      <c r="N83" s="104">
        <v>3.8999999999999998E-3</v>
      </c>
      <c r="O83" s="104">
        <v>1.4E-3</v>
      </c>
    </row>
    <row r="84" spans="2:15" s="99" customFormat="1">
      <c r="B84" s="102" t="s">
        <v>575</v>
      </c>
      <c r="C84" s="102" t="s">
        <v>576</v>
      </c>
      <c r="D84" s="102" t="s">
        <v>100</v>
      </c>
      <c r="E84" s="102" t="s">
        <v>123</v>
      </c>
      <c r="F84" s="102" t="s">
        <v>577</v>
      </c>
      <c r="G84" s="102" t="s">
        <v>571</v>
      </c>
      <c r="H84" s="102" t="s">
        <v>102</v>
      </c>
      <c r="I84" s="103">
        <v>50000</v>
      </c>
      <c r="J84" s="103">
        <v>643.29999999999995</v>
      </c>
      <c r="K84" s="103">
        <v>0</v>
      </c>
      <c r="L84" s="103">
        <v>321.64999999999998</v>
      </c>
      <c r="M84" s="104">
        <v>1.09E-2</v>
      </c>
      <c r="N84" s="104">
        <v>2.5000000000000001E-3</v>
      </c>
      <c r="O84" s="104">
        <v>8.9999999999999998E-4</v>
      </c>
    </row>
    <row r="85" spans="2:15" s="99" customFormat="1">
      <c r="B85" s="102" t="s">
        <v>578</v>
      </c>
      <c r="C85" s="102" t="s">
        <v>579</v>
      </c>
      <c r="D85" s="102" t="s">
        <v>100</v>
      </c>
      <c r="E85" s="102" t="s">
        <v>123</v>
      </c>
      <c r="F85" s="102" t="s">
        <v>580</v>
      </c>
      <c r="G85" s="102" t="s">
        <v>581</v>
      </c>
      <c r="H85" s="102" t="s">
        <v>102</v>
      </c>
      <c r="I85" s="103">
        <v>84131</v>
      </c>
      <c r="J85" s="103">
        <v>322.3</v>
      </c>
      <c r="K85" s="103">
        <v>0</v>
      </c>
      <c r="L85" s="103">
        <v>271.15421300000003</v>
      </c>
      <c r="M85" s="104">
        <v>6.7999999999999996E-3</v>
      </c>
      <c r="N85" s="104">
        <v>2.0999999999999999E-3</v>
      </c>
      <c r="O85" s="104">
        <v>8.0000000000000004E-4</v>
      </c>
    </row>
    <row r="86" spans="2:15" s="99" customFormat="1">
      <c r="B86" s="102" t="s">
        <v>582</v>
      </c>
      <c r="C86" s="102" t="s">
        <v>583</v>
      </c>
      <c r="D86" s="102" t="s">
        <v>100</v>
      </c>
      <c r="E86" s="102" t="s">
        <v>123</v>
      </c>
      <c r="F86" s="102" t="s">
        <v>584</v>
      </c>
      <c r="G86" s="102" t="s">
        <v>328</v>
      </c>
      <c r="H86" s="102" t="s">
        <v>102</v>
      </c>
      <c r="I86" s="103">
        <v>1680</v>
      </c>
      <c r="J86" s="103">
        <v>29960</v>
      </c>
      <c r="K86" s="103">
        <v>0</v>
      </c>
      <c r="L86" s="103">
        <v>503.32799999999997</v>
      </c>
      <c r="M86" s="104">
        <v>1E-4</v>
      </c>
      <c r="N86" s="104">
        <v>3.8999999999999998E-3</v>
      </c>
      <c r="O86" s="104">
        <v>1.4E-3</v>
      </c>
    </row>
    <row r="87" spans="2:15" s="99" customFormat="1">
      <c r="B87" s="102" t="s">
        <v>585</v>
      </c>
      <c r="C87" s="102" t="s">
        <v>586</v>
      </c>
      <c r="D87" s="102" t="s">
        <v>100</v>
      </c>
      <c r="E87" s="102" t="s">
        <v>123</v>
      </c>
      <c r="F87" s="102" t="s">
        <v>587</v>
      </c>
      <c r="G87" s="102" t="s">
        <v>588</v>
      </c>
      <c r="H87" s="102" t="s">
        <v>102</v>
      </c>
      <c r="I87" s="103">
        <v>35000</v>
      </c>
      <c r="J87" s="103">
        <v>1900</v>
      </c>
      <c r="K87" s="103">
        <v>0</v>
      </c>
      <c r="L87" s="103">
        <v>665</v>
      </c>
      <c r="M87" s="104">
        <v>1.1999999999999999E-3</v>
      </c>
      <c r="N87" s="104">
        <v>5.1000000000000004E-3</v>
      </c>
      <c r="O87" s="104">
        <v>1.9E-3</v>
      </c>
    </row>
    <row r="88" spans="2:15" s="99" customFormat="1">
      <c r="B88" s="102" t="s">
        <v>589</v>
      </c>
      <c r="C88" s="102" t="s">
        <v>590</v>
      </c>
      <c r="D88" s="102" t="s">
        <v>100</v>
      </c>
      <c r="E88" s="102" t="s">
        <v>123</v>
      </c>
      <c r="F88" s="102" t="s">
        <v>591</v>
      </c>
      <c r="G88" s="102" t="s">
        <v>588</v>
      </c>
      <c r="H88" s="102" t="s">
        <v>102</v>
      </c>
      <c r="I88" s="103">
        <v>140700</v>
      </c>
      <c r="J88" s="103">
        <v>72.2</v>
      </c>
      <c r="K88" s="103">
        <v>0</v>
      </c>
      <c r="L88" s="103">
        <v>101.58540000000001</v>
      </c>
      <c r="M88" s="104">
        <v>1.4E-3</v>
      </c>
      <c r="N88" s="104">
        <v>8.0000000000000004E-4</v>
      </c>
      <c r="O88" s="104">
        <v>2.9999999999999997E-4</v>
      </c>
    </row>
    <row r="89" spans="2:15" s="99" customFormat="1">
      <c r="B89" s="102" t="s">
        <v>592</v>
      </c>
      <c r="C89" s="102" t="s">
        <v>593</v>
      </c>
      <c r="D89" s="102" t="s">
        <v>100</v>
      </c>
      <c r="E89" s="102" t="s">
        <v>123</v>
      </c>
      <c r="F89" s="102" t="s">
        <v>594</v>
      </c>
      <c r="G89" s="102" t="s">
        <v>588</v>
      </c>
      <c r="H89" s="102" t="s">
        <v>102</v>
      </c>
      <c r="I89" s="103">
        <v>54146</v>
      </c>
      <c r="J89" s="103">
        <v>123.6</v>
      </c>
      <c r="K89" s="103">
        <v>0</v>
      </c>
      <c r="L89" s="103">
        <v>66.924456000000006</v>
      </c>
      <c r="M89" s="104">
        <v>2E-3</v>
      </c>
      <c r="N89" s="104">
        <v>5.0000000000000001E-4</v>
      </c>
      <c r="O89" s="104">
        <v>2.0000000000000001E-4</v>
      </c>
    </row>
    <row r="90" spans="2:15" s="99" customFormat="1">
      <c r="B90" s="102" t="s">
        <v>595</v>
      </c>
      <c r="C90" s="102" t="s">
        <v>596</v>
      </c>
      <c r="D90" s="102" t="s">
        <v>100</v>
      </c>
      <c r="E90" s="102" t="s">
        <v>123</v>
      </c>
      <c r="F90" s="102" t="s">
        <v>597</v>
      </c>
      <c r="G90" s="102" t="s">
        <v>466</v>
      </c>
      <c r="H90" s="102" t="s">
        <v>102</v>
      </c>
      <c r="I90" s="103">
        <v>242578</v>
      </c>
      <c r="J90" s="103">
        <v>426.3</v>
      </c>
      <c r="K90" s="103">
        <v>0</v>
      </c>
      <c r="L90" s="103">
        <v>1034.1100140000001</v>
      </c>
      <c r="M90" s="104">
        <v>1.6000000000000001E-3</v>
      </c>
      <c r="N90" s="104">
        <v>7.9000000000000008E-3</v>
      </c>
      <c r="O90" s="104">
        <v>2.8999999999999998E-3</v>
      </c>
    </row>
    <row r="91" spans="2:15" s="99" customFormat="1">
      <c r="B91" s="102" t="s">
        <v>598</v>
      </c>
      <c r="C91" s="102" t="s">
        <v>599</v>
      </c>
      <c r="D91" s="102" t="s">
        <v>100</v>
      </c>
      <c r="E91" s="102" t="s">
        <v>123</v>
      </c>
      <c r="F91" s="102" t="s">
        <v>600</v>
      </c>
      <c r="G91" s="102" t="s">
        <v>466</v>
      </c>
      <c r="H91" s="102" t="s">
        <v>102</v>
      </c>
      <c r="I91" s="103">
        <v>3475</v>
      </c>
      <c r="J91" s="103">
        <v>34610</v>
      </c>
      <c r="K91" s="103">
        <v>0</v>
      </c>
      <c r="L91" s="103">
        <v>1202.6975</v>
      </c>
      <c r="M91" s="104">
        <v>2.8E-3</v>
      </c>
      <c r="N91" s="104">
        <v>9.1999999999999998E-3</v>
      </c>
      <c r="O91" s="104">
        <v>3.3999999999999998E-3</v>
      </c>
    </row>
    <row r="92" spans="2:15" s="99" customFormat="1">
      <c r="B92" s="102" t="s">
        <v>601</v>
      </c>
      <c r="C92" s="102" t="s">
        <v>602</v>
      </c>
      <c r="D92" s="102" t="s">
        <v>100</v>
      </c>
      <c r="E92" s="102" t="s">
        <v>123</v>
      </c>
      <c r="F92" s="102" t="s">
        <v>603</v>
      </c>
      <c r="G92" s="102" t="s">
        <v>466</v>
      </c>
      <c r="H92" s="102" t="s">
        <v>102</v>
      </c>
      <c r="I92" s="103">
        <v>4890</v>
      </c>
      <c r="J92" s="103">
        <v>15230</v>
      </c>
      <c r="K92" s="103">
        <v>0</v>
      </c>
      <c r="L92" s="103">
        <v>744.74699999999996</v>
      </c>
      <c r="M92" s="104">
        <v>4.0000000000000002E-4</v>
      </c>
      <c r="N92" s="104">
        <v>5.7000000000000002E-3</v>
      </c>
      <c r="O92" s="104">
        <v>2.0999999999999999E-3</v>
      </c>
    </row>
    <row r="93" spans="2:15" s="99" customFormat="1">
      <c r="B93" s="102" t="s">
        <v>604</v>
      </c>
      <c r="C93" s="102" t="s">
        <v>605</v>
      </c>
      <c r="D93" s="102" t="s">
        <v>100</v>
      </c>
      <c r="E93" s="102" t="s">
        <v>123</v>
      </c>
      <c r="F93" s="102" t="s">
        <v>606</v>
      </c>
      <c r="G93" s="102" t="s">
        <v>466</v>
      </c>
      <c r="H93" s="102" t="s">
        <v>102</v>
      </c>
      <c r="I93" s="103">
        <v>19020</v>
      </c>
      <c r="J93" s="103">
        <v>1998</v>
      </c>
      <c r="K93" s="103">
        <v>0</v>
      </c>
      <c r="L93" s="103">
        <v>380.01960000000003</v>
      </c>
      <c r="M93" s="104">
        <v>1.2999999999999999E-3</v>
      </c>
      <c r="N93" s="104">
        <v>2.8999999999999998E-3</v>
      </c>
      <c r="O93" s="104">
        <v>1.1000000000000001E-3</v>
      </c>
    </row>
    <row r="94" spans="2:15" s="99" customFormat="1">
      <c r="B94" s="102" t="s">
        <v>607</v>
      </c>
      <c r="C94" s="102" t="s">
        <v>608</v>
      </c>
      <c r="D94" s="102" t="s">
        <v>100</v>
      </c>
      <c r="E94" s="102" t="s">
        <v>123</v>
      </c>
      <c r="F94" s="102" t="s">
        <v>609</v>
      </c>
      <c r="G94" s="102" t="s">
        <v>473</v>
      </c>
      <c r="H94" s="102" t="s">
        <v>102</v>
      </c>
      <c r="I94" s="103">
        <v>59160</v>
      </c>
      <c r="J94" s="103">
        <v>3242</v>
      </c>
      <c r="K94" s="103">
        <v>0</v>
      </c>
      <c r="L94" s="103">
        <v>1917.9672</v>
      </c>
      <c r="M94" s="104">
        <v>1.6000000000000001E-3</v>
      </c>
      <c r="N94" s="104">
        <v>1.47E-2</v>
      </c>
      <c r="O94" s="104">
        <v>5.4000000000000003E-3</v>
      </c>
    </row>
    <row r="95" spans="2:15" s="99" customFormat="1">
      <c r="B95" s="102" t="s">
        <v>610</v>
      </c>
      <c r="C95" s="102" t="s">
        <v>611</v>
      </c>
      <c r="D95" s="102" t="s">
        <v>100</v>
      </c>
      <c r="E95" s="102" t="s">
        <v>123</v>
      </c>
      <c r="F95" s="102" t="s">
        <v>612</v>
      </c>
      <c r="G95" s="102" t="s">
        <v>473</v>
      </c>
      <c r="H95" s="102" t="s">
        <v>102</v>
      </c>
      <c r="I95" s="103">
        <v>8341</v>
      </c>
      <c r="J95" s="103">
        <v>10070</v>
      </c>
      <c r="K95" s="103">
        <v>0</v>
      </c>
      <c r="L95" s="103">
        <v>839.93870000000004</v>
      </c>
      <c r="M95" s="104">
        <v>8.9999999999999998E-4</v>
      </c>
      <c r="N95" s="104">
        <v>6.4000000000000003E-3</v>
      </c>
      <c r="O95" s="104">
        <v>2.3999999999999998E-3</v>
      </c>
    </row>
    <row r="96" spans="2:15" s="99" customFormat="1">
      <c r="B96" s="102" t="s">
        <v>613</v>
      </c>
      <c r="C96" s="102" t="s">
        <v>614</v>
      </c>
      <c r="D96" s="102" t="s">
        <v>100</v>
      </c>
      <c r="E96" s="102" t="s">
        <v>123</v>
      </c>
      <c r="F96" s="102" t="s">
        <v>615</v>
      </c>
      <c r="G96" s="102" t="s">
        <v>323</v>
      </c>
      <c r="H96" s="102" t="s">
        <v>102</v>
      </c>
      <c r="I96" s="103">
        <v>82000</v>
      </c>
      <c r="J96" s="103">
        <v>1434</v>
      </c>
      <c r="K96" s="103">
        <v>0</v>
      </c>
      <c r="L96" s="103">
        <v>1175.8800000000001</v>
      </c>
      <c r="M96" s="104">
        <v>1.1999999999999999E-3</v>
      </c>
      <c r="N96" s="104">
        <v>8.9999999999999993E-3</v>
      </c>
      <c r="O96" s="104">
        <v>3.3E-3</v>
      </c>
    </row>
    <row r="97" spans="2:15" s="99" customFormat="1">
      <c r="B97" s="102" t="s">
        <v>616</v>
      </c>
      <c r="C97" s="102" t="s">
        <v>617</v>
      </c>
      <c r="D97" s="102" t="s">
        <v>100</v>
      </c>
      <c r="E97" s="102" t="s">
        <v>123</v>
      </c>
      <c r="F97" s="102" t="s">
        <v>618</v>
      </c>
      <c r="G97" s="102" t="s">
        <v>323</v>
      </c>
      <c r="H97" s="102" t="s">
        <v>102</v>
      </c>
      <c r="I97" s="103">
        <v>124670</v>
      </c>
      <c r="J97" s="103">
        <v>691.5</v>
      </c>
      <c r="K97" s="103">
        <v>0</v>
      </c>
      <c r="L97" s="103">
        <v>862.09304999999995</v>
      </c>
      <c r="M97" s="104">
        <v>1E-3</v>
      </c>
      <c r="N97" s="104">
        <v>6.6E-3</v>
      </c>
      <c r="O97" s="104">
        <v>2.3999999999999998E-3</v>
      </c>
    </row>
    <row r="98" spans="2:15" s="99" customFormat="1">
      <c r="B98" s="102" t="s">
        <v>619</v>
      </c>
      <c r="C98" s="102" t="s">
        <v>620</v>
      </c>
      <c r="D98" s="102" t="s">
        <v>100</v>
      </c>
      <c r="E98" s="102" t="s">
        <v>123</v>
      </c>
      <c r="F98" s="102" t="s">
        <v>621</v>
      </c>
      <c r="G98" s="102" t="s">
        <v>323</v>
      </c>
      <c r="H98" s="102" t="s">
        <v>102</v>
      </c>
      <c r="I98" s="103">
        <v>542123</v>
      </c>
      <c r="J98" s="103">
        <v>535.6</v>
      </c>
      <c r="K98" s="103">
        <v>0</v>
      </c>
      <c r="L98" s="103">
        <v>2903.610788</v>
      </c>
      <c r="M98" s="104">
        <v>3.7000000000000002E-3</v>
      </c>
      <c r="N98" s="104">
        <v>2.23E-2</v>
      </c>
      <c r="O98" s="104">
        <v>8.2000000000000007E-3</v>
      </c>
    </row>
    <row r="99" spans="2:15" s="99" customFormat="1">
      <c r="B99" s="102" t="s">
        <v>622</v>
      </c>
      <c r="C99" s="102" t="s">
        <v>623</v>
      </c>
      <c r="D99" s="102" t="s">
        <v>100</v>
      </c>
      <c r="E99" s="102" t="s">
        <v>123</v>
      </c>
      <c r="G99" s="102" t="s">
        <v>624</v>
      </c>
      <c r="H99" s="102" t="s">
        <v>102</v>
      </c>
      <c r="I99" s="103">
        <v>104308</v>
      </c>
      <c r="J99" s="103">
        <v>937.6</v>
      </c>
      <c r="K99" s="103">
        <v>0</v>
      </c>
      <c r="L99" s="103">
        <v>977.99180799999999</v>
      </c>
      <c r="M99" s="104">
        <v>1.1000000000000001E-3</v>
      </c>
      <c r="N99" s="104">
        <v>7.4999999999999997E-3</v>
      </c>
      <c r="O99" s="104">
        <v>2.8E-3</v>
      </c>
    </row>
    <row r="100" spans="2:15" s="99" customFormat="1">
      <c r="B100" s="102" t="s">
        <v>625</v>
      </c>
      <c r="C100" s="102" t="s">
        <v>626</v>
      </c>
      <c r="D100" s="102" t="s">
        <v>100</v>
      </c>
      <c r="E100" s="102" t="s">
        <v>123</v>
      </c>
      <c r="F100" s="102" t="s">
        <v>627</v>
      </c>
      <c r="G100" s="102" t="s">
        <v>624</v>
      </c>
      <c r="H100" s="102" t="s">
        <v>102</v>
      </c>
      <c r="I100" s="103">
        <v>2000</v>
      </c>
      <c r="J100" s="103">
        <v>3400</v>
      </c>
      <c r="K100" s="103">
        <v>0</v>
      </c>
      <c r="L100" s="103">
        <v>68</v>
      </c>
      <c r="M100" s="104">
        <v>1E-3</v>
      </c>
      <c r="N100" s="104">
        <v>5.0000000000000001E-4</v>
      </c>
      <c r="O100" s="104">
        <v>2.0000000000000001E-4</v>
      </c>
    </row>
    <row r="101" spans="2:15" s="99" customFormat="1">
      <c r="B101" s="102" t="s">
        <v>628</v>
      </c>
      <c r="C101" s="102" t="s">
        <v>629</v>
      </c>
      <c r="D101" s="102" t="s">
        <v>100</v>
      </c>
      <c r="E101" s="102" t="s">
        <v>123</v>
      </c>
      <c r="F101" s="102" t="s">
        <v>630</v>
      </c>
      <c r="G101" s="102" t="s">
        <v>125</v>
      </c>
      <c r="H101" s="102" t="s">
        <v>102</v>
      </c>
      <c r="I101" s="103">
        <v>3660</v>
      </c>
      <c r="J101" s="103">
        <v>1429</v>
      </c>
      <c r="K101" s="103">
        <v>0</v>
      </c>
      <c r="L101" s="103">
        <v>52.301400000000001</v>
      </c>
      <c r="M101" s="104">
        <v>2.0000000000000001E-4</v>
      </c>
      <c r="N101" s="104">
        <v>4.0000000000000002E-4</v>
      </c>
      <c r="O101" s="104">
        <v>1E-4</v>
      </c>
    </row>
    <row r="102" spans="2:15" s="99" customFormat="1">
      <c r="B102" s="102" t="s">
        <v>631</v>
      </c>
      <c r="C102" s="102" t="s">
        <v>632</v>
      </c>
      <c r="D102" s="102" t="s">
        <v>100</v>
      </c>
      <c r="E102" s="102" t="s">
        <v>123</v>
      </c>
      <c r="F102" s="102" t="s">
        <v>633</v>
      </c>
      <c r="G102" s="102" t="s">
        <v>125</v>
      </c>
      <c r="H102" s="102" t="s">
        <v>102</v>
      </c>
      <c r="I102" s="103">
        <v>29625</v>
      </c>
      <c r="J102" s="103">
        <v>2429</v>
      </c>
      <c r="K102" s="103">
        <v>0</v>
      </c>
      <c r="L102" s="103">
        <v>719.59124999999995</v>
      </c>
      <c r="M102" s="104">
        <v>6.9999999999999999E-4</v>
      </c>
      <c r="N102" s="104">
        <v>5.4999999999999997E-3</v>
      </c>
      <c r="O102" s="104">
        <v>2E-3</v>
      </c>
    </row>
    <row r="103" spans="2:15" s="99" customFormat="1">
      <c r="B103" s="102" t="s">
        <v>634</v>
      </c>
      <c r="C103" s="102" t="s">
        <v>635</v>
      </c>
      <c r="D103" s="102" t="s">
        <v>100</v>
      </c>
      <c r="E103" s="102" t="s">
        <v>123</v>
      </c>
      <c r="F103" s="102" t="s">
        <v>636</v>
      </c>
      <c r="G103" s="102" t="s">
        <v>125</v>
      </c>
      <c r="H103" s="102" t="s">
        <v>102</v>
      </c>
      <c r="I103" s="103">
        <v>3858</v>
      </c>
      <c r="J103" s="103">
        <v>424.3</v>
      </c>
      <c r="K103" s="103">
        <v>0</v>
      </c>
      <c r="L103" s="103">
        <v>16.369494</v>
      </c>
      <c r="M103" s="104">
        <v>0</v>
      </c>
      <c r="N103" s="104">
        <v>1E-4</v>
      </c>
      <c r="O103" s="104">
        <v>0</v>
      </c>
    </row>
    <row r="104" spans="2:15" s="99" customFormat="1">
      <c r="B104" s="102" t="s">
        <v>637</v>
      </c>
      <c r="C104" s="102" t="s">
        <v>638</v>
      </c>
      <c r="D104" s="102" t="s">
        <v>100</v>
      </c>
      <c r="E104" s="102" t="s">
        <v>123</v>
      </c>
      <c r="F104" s="102" t="s">
        <v>639</v>
      </c>
      <c r="G104" s="102" t="s">
        <v>125</v>
      </c>
      <c r="H104" s="102" t="s">
        <v>102</v>
      </c>
      <c r="I104" s="103">
        <v>221000</v>
      </c>
      <c r="J104" s="103">
        <v>195.6</v>
      </c>
      <c r="K104" s="103">
        <v>0</v>
      </c>
      <c r="L104" s="103">
        <v>432.27600000000001</v>
      </c>
      <c r="M104" s="104">
        <v>3.3E-3</v>
      </c>
      <c r="N104" s="104">
        <v>3.3E-3</v>
      </c>
      <c r="O104" s="104">
        <v>1.1999999999999999E-3</v>
      </c>
    </row>
    <row r="105" spans="2:15" s="99" customFormat="1">
      <c r="B105" s="102" t="s">
        <v>640</v>
      </c>
      <c r="C105" s="102" t="s">
        <v>641</v>
      </c>
      <c r="D105" s="102" t="s">
        <v>100</v>
      </c>
      <c r="E105" s="102" t="s">
        <v>123</v>
      </c>
      <c r="F105" s="102" t="s">
        <v>642</v>
      </c>
      <c r="G105" s="102" t="s">
        <v>643</v>
      </c>
      <c r="H105" s="102" t="s">
        <v>102</v>
      </c>
      <c r="I105" s="103">
        <v>78700</v>
      </c>
      <c r="J105" s="103">
        <v>188.8</v>
      </c>
      <c r="K105" s="103">
        <v>0</v>
      </c>
      <c r="L105" s="103">
        <v>148.5856</v>
      </c>
      <c r="M105" s="104">
        <v>8.9999999999999998E-4</v>
      </c>
      <c r="N105" s="104">
        <v>1.1000000000000001E-3</v>
      </c>
      <c r="O105" s="104">
        <v>4.0000000000000002E-4</v>
      </c>
    </row>
    <row r="106" spans="2:15" s="99" customFormat="1">
      <c r="B106" s="102" t="s">
        <v>644</v>
      </c>
      <c r="C106" s="102" t="s">
        <v>645</v>
      </c>
      <c r="D106" s="102" t="s">
        <v>100</v>
      </c>
      <c r="E106" s="102" t="s">
        <v>123</v>
      </c>
      <c r="F106" s="102" t="s">
        <v>646</v>
      </c>
      <c r="G106" s="102" t="s">
        <v>643</v>
      </c>
      <c r="H106" s="102" t="s">
        <v>102</v>
      </c>
      <c r="I106" s="103">
        <v>59700</v>
      </c>
      <c r="J106" s="103">
        <v>1309</v>
      </c>
      <c r="K106" s="103">
        <v>0</v>
      </c>
      <c r="L106" s="103">
        <v>781.47299999999996</v>
      </c>
      <c r="M106" s="104">
        <v>2.7000000000000001E-3</v>
      </c>
      <c r="N106" s="104">
        <v>6.0000000000000001E-3</v>
      </c>
      <c r="O106" s="104">
        <v>2.2000000000000001E-3</v>
      </c>
    </row>
    <row r="107" spans="2:15" s="99" customFormat="1">
      <c r="B107" s="102" t="s">
        <v>647</v>
      </c>
      <c r="C107" s="102" t="s">
        <v>648</v>
      </c>
      <c r="D107" s="102" t="s">
        <v>100</v>
      </c>
      <c r="E107" s="102" t="s">
        <v>123</v>
      </c>
      <c r="F107" s="102" t="s">
        <v>649</v>
      </c>
      <c r="G107" s="102" t="s">
        <v>493</v>
      </c>
      <c r="H107" s="102" t="s">
        <v>102</v>
      </c>
      <c r="I107" s="103">
        <v>69430</v>
      </c>
      <c r="J107" s="103">
        <v>1746</v>
      </c>
      <c r="K107" s="103">
        <v>0</v>
      </c>
      <c r="L107" s="103">
        <v>1212.2478000000001</v>
      </c>
      <c r="M107" s="104">
        <v>3.0000000000000001E-3</v>
      </c>
      <c r="N107" s="104">
        <v>9.2999999999999992E-3</v>
      </c>
      <c r="O107" s="104">
        <v>3.3999999999999998E-3</v>
      </c>
    </row>
    <row r="108" spans="2:15" s="99" customFormat="1">
      <c r="B108" s="102" t="s">
        <v>650</v>
      </c>
      <c r="C108" s="102" t="s">
        <v>651</v>
      </c>
      <c r="D108" s="102" t="s">
        <v>100</v>
      </c>
      <c r="E108" s="102" t="s">
        <v>123</v>
      </c>
      <c r="F108" s="102" t="s">
        <v>652</v>
      </c>
      <c r="G108" s="102" t="s">
        <v>493</v>
      </c>
      <c r="H108" s="102" t="s">
        <v>102</v>
      </c>
      <c r="I108" s="103">
        <v>3313</v>
      </c>
      <c r="J108" s="103">
        <v>718.8</v>
      </c>
      <c r="K108" s="103">
        <v>0</v>
      </c>
      <c r="L108" s="103">
        <v>23.813844</v>
      </c>
      <c r="M108" s="104">
        <v>0</v>
      </c>
      <c r="N108" s="104">
        <v>2.0000000000000001E-4</v>
      </c>
      <c r="O108" s="104">
        <v>1E-4</v>
      </c>
    </row>
    <row r="109" spans="2:15" s="99" customFormat="1">
      <c r="B109" s="102" t="s">
        <v>653</v>
      </c>
      <c r="C109" s="102" t="s">
        <v>654</v>
      </c>
      <c r="D109" s="102" t="s">
        <v>100</v>
      </c>
      <c r="E109" s="102" t="s">
        <v>123</v>
      </c>
      <c r="F109" s="102" t="s">
        <v>655</v>
      </c>
      <c r="G109" s="102" t="s">
        <v>509</v>
      </c>
      <c r="H109" s="102" t="s">
        <v>102</v>
      </c>
      <c r="I109" s="103">
        <v>62442.19</v>
      </c>
      <c r="J109" s="103">
        <v>529</v>
      </c>
      <c r="K109" s="103">
        <v>0</v>
      </c>
      <c r="L109" s="103">
        <v>330.31918510000003</v>
      </c>
      <c r="M109" s="104">
        <v>5.0000000000000001E-4</v>
      </c>
      <c r="N109" s="104">
        <v>2.5000000000000001E-3</v>
      </c>
      <c r="O109" s="104">
        <v>8.9999999999999998E-4</v>
      </c>
    </row>
    <row r="110" spans="2:15" s="99" customFormat="1">
      <c r="B110" s="102" t="s">
        <v>656</v>
      </c>
      <c r="C110" s="102" t="s">
        <v>657</v>
      </c>
      <c r="D110" s="102" t="s">
        <v>100</v>
      </c>
      <c r="E110" s="102" t="s">
        <v>123</v>
      </c>
      <c r="F110" s="102" t="s">
        <v>658</v>
      </c>
      <c r="G110" s="102" t="s">
        <v>513</v>
      </c>
      <c r="H110" s="102" t="s">
        <v>102</v>
      </c>
      <c r="I110" s="103">
        <v>37359</v>
      </c>
      <c r="J110" s="103">
        <v>3556</v>
      </c>
      <c r="K110" s="103">
        <v>0</v>
      </c>
      <c r="L110" s="103">
        <v>1328.48604</v>
      </c>
      <c r="M110" s="104">
        <v>2.2000000000000001E-3</v>
      </c>
      <c r="N110" s="104">
        <v>1.0200000000000001E-2</v>
      </c>
      <c r="O110" s="104">
        <v>3.8E-3</v>
      </c>
    </row>
    <row r="111" spans="2:15" s="99" customFormat="1">
      <c r="B111" s="102" t="s">
        <v>659</v>
      </c>
      <c r="C111" s="102" t="s">
        <v>660</v>
      </c>
      <c r="D111" s="102" t="s">
        <v>100</v>
      </c>
      <c r="E111" s="102" t="s">
        <v>123</v>
      </c>
      <c r="F111" s="102" t="s">
        <v>661</v>
      </c>
      <c r="G111" s="102" t="s">
        <v>513</v>
      </c>
      <c r="H111" s="102" t="s">
        <v>102</v>
      </c>
      <c r="I111" s="103">
        <v>24000</v>
      </c>
      <c r="J111" s="103">
        <v>2522</v>
      </c>
      <c r="K111" s="103">
        <v>0</v>
      </c>
      <c r="L111" s="103">
        <v>605.28</v>
      </c>
      <c r="M111" s="104">
        <v>1.1000000000000001E-3</v>
      </c>
      <c r="N111" s="104">
        <v>4.5999999999999999E-3</v>
      </c>
      <c r="O111" s="104">
        <v>1.6999999999999999E-3</v>
      </c>
    </row>
    <row r="112" spans="2:15" s="99" customFormat="1">
      <c r="B112" s="102" t="s">
        <v>662</v>
      </c>
      <c r="C112" s="102" t="s">
        <v>663</v>
      </c>
      <c r="D112" s="102" t="s">
        <v>100</v>
      </c>
      <c r="E112" s="102" t="s">
        <v>123</v>
      </c>
      <c r="F112" s="102" t="s">
        <v>664</v>
      </c>
      <c r="G112" s="102" t="s">
        <v>513</v>
      </c>
      <c r="H112" s="102" t="s">
        <v>102</v>
      </c>
      <c r="I112" s="103">
        <v>66734</v>
      </c>
      <c r="J112" s="103">
        <v>427.5</v>
      </c>
      <c r="K112" s="103">
        <v>0</v>
      </c>
      <c r="L112" s="103">
        <v>285.28784999999999</v>
      </c>
      <c r="M112" s="104">
        <v>8.0000000000000004E-4</v>
      </c>
      <c r="N112" s="104">
        <v>2.2000000000000001E-3</v>
      </c>
      <c r="O112" s="104">
        <v>8.0000000000000004E-4</v>
      </c>
    </row>
    <row r="113" spans="2:15" s="99" customFormat="1">
      <c r="B113" s="102" t="s">
        <v>667</v>
      </c>
      <c r="C113" s="102" t="s">
        <v>665</v>
      </c>
      <c r="D113" s="102" t="s">
        <v>100</v>
      </c>
      <c r="E113" s="102" t="s">
        <v>123</v>
      </c>
      <c r="F113" s="102" t="s">
        <v>666</v>
      </c>
      <c r="G113" s="102" t="s">
        <v>513</v>
      </c>
      <c r="H113" s="102" t="s">
        <v>102</v>
      </c>
      <c r="I113" s="103">
        <v>41589</v>
      </c>
      <c r="J113" s="103">
        <f>L113*1000/I113*100</f>
        <v>1888</v>
      </c>
      <c r="K113" s="103">
        <v>0</v>
      </c>
      <c r="L113" s="103">
        <f>785200.32/1000</f>
        <v>785.20031999999992</v>
      </c>
      <c r="M113" s="104">
        <v>0</v>
      </c>
      <c r="N113" s="104">
        <f t="shared" ref="N113:N114" si="0">L113/$L$11</f>
        <v>6.0259495494156103E-3</v>
      </c>
      <c r="O113" s="104">
        <f>L113/'סכום נכסי הקרן'!$C$42</f>
        <v>2.221138923759647E-3</v>
      </c>
    </row>
    <row r="114" spans="2:15" s="99" customFormat="1">
      <c r="B114" s="102" t="s">
        <v>667</v>
      </c>
      <c r="C114" s="102">
        <v>11383790</v>
      </c>
      <c r="D114" s="102" t="s">
        <v>100</v>
      </c>
      <c r="E114" s="102" t="s">
        <v>123</v>
      </c>
      <c r="F114" s="102" t="s">
        <v>666</v>
      </c>
      <c r="G114" s="102" t="s">
        <v>513</v>
      </c>
      <c r="H114" s="102" t="s">
        <v>102</v>
      </c>
      <c r="I114" s="103">
        <v>40000</v>
      </c>
      <c r="J114" s="103">
        <f>L114*1000/I114*100</f>
        <v>1768.9836065573775</v>
      </c>
      <c r="K114" s="103">
        <v>0</v>
      </c>
      <c r="L114" s="103">
        <f>707593.442622951/1000</f>
        <v>707.59344262295099</v>
      </c>
      <c r="M114" s="104">
        <v>8.3999999999999995E-3</v>
      </c>
      <c r="N114" s="104">
        <f t="shared" si="0"/>
        <v>5.4303625178645015E-3</v>
      </c>
      <c r="O114" s="104">
        <f>L114/'סכום נכסי הקרן'!$C$42</f>
        <v>2.0016081216152905E-3</v>
      </c>
    </row>
    <row r="115" spans="2:15" s="99" customFormat="1">
      <c r="B115" s="102" t="s">
        <v>668</v>
      </c>
      <c r="C115" s="102" t="s">
        <v>669</v>
      </c>
      <c r="D115" s="102" t="s">
        <v>100</v>
      </c>
      <c r="E115" s="102" t="s">
        <v>123</v>
      </c>
      <c r="F115" s="102" t="s">
        <v>670</v>
      </c>
      <c r="G115" s="102" t="s">
        <v>517</v>
      </c>
      <c r="H115" s="102" t="s">
        <v>102</v>
      </c>
      <c r="I115" s="103">
        <v>585400</v>
      </c>
      <c r="J115" s="103">
        <v>215.6</v>
      </c>
      <c r="K115" s="103">
        <v>0</v>
      </c>
      <c r="L115" s="103">
        <v>1262.1224</v>
      </c>
      <c r="M115" s="104">
        <v>4.8999999999999998E-3</v>
      </c>
      <c r="N115" s="104">
        <v>9.7000000000000003E-3</v>
      </c>
      <c r="O115" s="104">
        <v>3.5999999999999999E-3</v>
      </c>
    </row>
    <row r="116" spans="2:15" s="99" customFormat="1">
      <c r="B116" s="102" t="s">
        <v>671</v>
      </c>
      <c r="C116" s="102" t="s">
        <v>672</v>
      </c>
      <c r="D116" s="102" t="s">
        <v>100</v>
      </c>
      <c r="E116" s="102" t="s">
        <v>123</v>
      </c>
      <c r="F116" s="102" t="s">
        <v>673</v>
      </c>
      <c r="G116" s="102" t="s">
        <v>129</v>
      </c>
      <c r="H116" s="102" t="s">
        <v>102</v>
      </c>
      <c r="I116" s="103">
        <v>2194</v>
      </c>
      <c r="J116" s="103">
        <v>615.1</v>
      </c>
      <c r="K116" s="103">
        <v>0</v>
      </c>
      <c r="L116" s="103">
        <v>13.495293999999999</v>
      </c>
      <c r="M116" s="104">
        <v>2.0000000000000001E-4</v>
      </c>
      <c r="N116" s="104">
        <v>1E-4</v>
      </c>
      <c r="O116" s="104">
        <v>0</v>
      </c>
    </row>
    <row r="117" spans="2:15" s="99" customFormat="1">
      <c r="B117" s="102" t="s">
        <v>674</v>
      </c>
      <c r="C117" s="102" t="s">
        <v>675</v>
      </c>
      <c r="D117" s="102" t="s">
        <v>100</v>
      </c>
      <c r="E117" s="102" t="s">
        <v>123</v>
      </c>
      <c r="F117" s="102" t="s">
        <v>676</v>
      </c>
      <c r="G117" s="102" t="s">
        <v>129</v>
      </c>
      <c r="H117" s="102" t="s">
        <v>102</v>
      </c>
      <c r="I117" s="103">
        <v>29500</v>
      </c>
      <c r="J117" s="103">
        <v>500</v>
      </c>
      <c r="K117" s="103">
        <v>0</v>
      </c>
      <c r="L117" s="103">
        <v>147.5</v>
      </c>
      <c r="M117" s="104">
        <v>2.3E-3</v>
      </c>
      <c r="N117" s="104">
        <v>1.1000000000000001E-3</v>
      </c>
      <c r="O117" s="104">
        <v>4.0000000000000002E-4</v>
      </c>
    </row>
    <row r="118" spans="2:15" s="99" customFormat="1">
      <c r="B118" s="102" t="s">
        <v>677</v>
      </c>
      <c r="C118" s="102" t="s">
        <v>678</v>
      </c>
      <c r="D118" s="102" t="s">
        <v>100</v>
      </c>
      <c r="E118" s="102" t="s">
        <v>123</v>
      </c>
      <c r="F118" s="102" t="s">
        <v>679</v>
      </c>
      <c r="G118" s="102" t="s">
        <v>129</v>
      </c>
      <c r="H118" s="102" t="s">
        <v>102</v>
      </c>
      <c r="I118" s="103">
        <v>62830</v>
      </c>
      <c r="J118" s="103">
        <v>388.5</v>
      </c>
      <c r="K118" s="103">
        <v>0</v>
      </c>
      <c r="L118" s="103">
        <v>244.09455</v>
      </c>
      <c r="M118" s="104">
        <v>3.7000000000000002E-3</v>
      </c>
      <c r="N118" s="104">
        <v>1.9E-3</v>
      </c>
      <c r="O118" s="104">
        <v>6.9999999999999999E-4</v>
      </c>
    </row>
    <row r="119" spans="2:15" s="99" customFormat="1">
      <c r="B119" s="102" t="s">
        <v>680</v>
      </c>
      <c r="C119" s="102" t="s">
        <v>681</v>
      </c>
      <c r="D119" s="102" t="s">
        <v>100</v>
      </c>
      <c r="E119" s="102" t="s">
        <v>123</v>
      </c>
      <c r="F119" s="102" t="s">
        <v>682</v>
      </c>
      <c r="G119" s="102" t="s">
        <v>129</v>
      </c>
      <c r="H119" s="102" t="s">
        <v>102</v>
      </c>
      <c r="I119" s="103">
        <v>24220</v>
      </c>
      <c r="J119" s="103">
        <v>1213</v>
      </c>
      <c r="K119" s="103">
        <v>0</v>
      </c>
      <c r="L119" s="103">
        <v>293.78859999999997</v>
      </c>
      <c r="M119" s="104">
        <v>1.1000000000000001E-3</v>
      </c>
      <c r="N119" s="104">
        <v>2.3E-3</v>
      </c>
      <c r="O119" s="104">
        <v>8.0000000000000004E-4</v>
      </c>
    </row>
    <row r="120" spans="2:15" s="99" customFormat="1">
      <c r="B120" s="102" t="s">
        <v>683</v>
      </c>
      <c r="C120" s="102" t="s">
        <v>684</v>
      </c>
      <c r="D120" s="102" t="s">
        <v>100</v>
      </c>
      <c r="E120" s="102" t="s">
        <v>123</v>
      </c>
      <c r="F120" s="102" t="s">
        <v>685</v>
      </c>
      <c r="G120" s="102" t="s">
        <v>129</v>
      </c>
      <c r="H120" s="102" t="s">
        <v>102</v>
      </c>
      <c r="I120" s="103">
        <v>55300</v>
      </c>
      <c r="J120" s="103">
        <v>529.20000000000005</v>
      </c>
      <c r="K120" s="103">
        <v>0</v>
      </c>
      <c r="L120" s="103">
        <v>292.64760000000001</v>
      </c>
      <c r="M120" s="104">
        <v>2.8999999999999998E-3</v>
      </c>
      <c r="N120" s="104">
        <v>2.2000000000000001E-3</v>
      </c>
      <c r="O120" s="104">
        <v>8.0000000000000004E-4</v>
      </c>
    </row>
    <row r="121" spans="2:15" s="99" customFormat="1">
      <c r="B121" s="102" t="s">
        <v>686</v>
      </c>
      <c r="C121" s="102" t="s">
        <v>687</v>
      </c>
      <c r="D121" s="102" t="s">
        <v>100</v>
      </c>
      <c r="E121" s="102" t="s">
        <v>123</v>
      </c>
      <c r="F121" s="102" t="s">
        <v>688</v>
      </c>
      <c r="G121" s="102" t="s">
        <v>129</v>
      </c>
      <c r="H121" s="102" t="s">
        <v>102</v>
      </c>
      <c r="I121" s="103">
        <v>9400</v>
      </c>
      <c r="J121" s="103">
        <v>2177</v>
      </c>
      <c r="K121" s="103">
        <v>0</v>
      </c>
      <c r="L121" s="103">
        <v>204.63800000000001</v>
      </c>
      <c r="M121" s="104">
        <v>2.5999999999999999E-3</v>
      </c>
      <c r="N121" s="104">
        <v>1.6000000000000001E-3</v>
      </c>
      <c r="O121" s="104">
        <v>5.9999999999999995E-4</v>
      </c>
    </row>
    <row r="122" spans="2:15" s="99" customFormat="1">
      <c r="B122" s="102" t="s">
        <v>689</v>
      </c>
      <c r="C122" s="102" t="s">
        <v>690</v>
      </c>
      <c r="D122" s="102" t="s">
        <v>100</v>
      </c>
      <c r="E122" s="102" t="s">
        <v>123</v>
      </c>
      <c r="F122" s="102" t="s">
        <v>691</v>
      </c>
      <c r="G122" s="102" t="s">
        <v>129</v>
      </c>
      <c r="H122" s="102" t="s">
        <v>102</v>
      </c>
      <c r="I122" s="103">
        <v>88450</v>
      </c>
      <c r="J122" s="103">
        <v>1445</v>
      </c>
      <c r="K122" s="103">
        <v>0</v>
      </c>
      <c r="L122" s="103">
        <v>1278.1025</v>
      </c>
      <c r="M122" s="104">
        <v>6.4999999999999997E-3</v>
      </c>
      <c r="N122" s="104">
        <v>9.7999999999999997E-3</v>
      </c>
      <c r="O122" s="104">
        <v>3.5999999999999999E-3</v>
      </c>
    </row>
    <row r="123" spans="2:15" s="99" customFormat="1">
      <c r="B123" s="102" t="s">
        <v>692</v>
      </c>
      <c r="C123" s="102" t="s">
        <v>693</v>
      </c>
      <c r="D123" s="102" t="s">
        <v>100</v>
      </c>
      <c r="E123" s="102" t="s">
        <v>123</v>
      </c>
      <c r="F123" s="102" t="s">
        <v>694</v>
      </c>
      <c r="G123" s="102" t="s">
        <v>129</v>
      </c>
      <c r="H123" s="102" t="s">
        <v>102</v>
      </c>
      <c r="I123" s="103">
        <v>127700</v>
      </c>
      <c r="J123" s="103">
        <v>470</v>
      </c>
      <c r="K123" s="103">
        <v>0</v>
      </c>
      <c r="L123" s="103">
        <v>600.19000000000005</v>
      </c>
      <c r="M123" s="104">
        <v>4.0000000000000001E-3</v>
      </c>
      <c r="N123" s="104">
        <v>4.5999999999999999E-3</v>
      </c>
      <c r="O123" s="104">
        <v>1.6999999999999999E-3</v>
      </c>
    </row>
    <row r="124" spans="2:15" s="99" customFormat="1">
      <c r="B124" s="102" t="s">
        <v>695</v>
      </c>
      <c r="C124" s="102" t="s">
        <v>696</v>
      </c>
      <c r="D124" s="102" t="s">
        <v>100</v>
      </c>
      <c r="E124" s="102" t="s">
        <v>123</v>
      </c>
      <c r="F124" s="102" t="s">
        <v>697</v>
      </c>
      <c r="G124" s="102" t="s">
        <v>129</v>
      </c>
      <c r="H124" s="102" t="s">
        <v>102</v>
      </c>
      <c r="I124" s="103">
        <v>4401</v>
      </c>
      <c r="J124" s="103">
        <v>2153</v>
      </c>
      <c r="K124" s="103">
        <v>0</v>
      </c>
      <c r="L124" s="103">
        <v>94.753529999999998</v>
      </c>
      <c r="M124" s="104">
        <v>1.4E-3</v>
      </c>
      <c r="N124" s="104">
        <v>6.9999999999999999E-4</v>
      </c>
      <c r="O124" s="104">
        <v>2.9999999999999997E-4</v>
      </c>
    </row>
    <row r="125" spans="2:15" s="99" customFormat="1">
      <c r="B125" s="102" t="s">
        <v>698</v>
      </c>
      <c r="C125" s="102" t="s">
        <v>699</v>
      </c>
      <c r="D125" s="102" t="s">
        <v>100</v>
      </c>
      <c r="E125" s="102" t="s">
        <v>123</v>
      </c>
      <c r="F125" s="102" t="s">
        <v>700</v>
      </c>
      <c r="G125" s="102" t="s">
        <v>129</v>
      </c>
      <c r="H125" s="102" t="s">
        <v>102</v>
      </c>
      <c r="I125" s="103">
        <v>15300</v>
      </c>
      <c r="J125" s="103">
        <v>754</v>
      </c>
      <c r="K125" s="103">
        <v>0</v>
      </c>
      <c r="L125" s="103">
        <v>115.36199999999999</v>
      </c>
      <c r="M125" s="104">
        <v>2.3E-3</v>
      </c>
      <c r="N125" s="104">
        <v>8.9999999999999998E-4</v>
      </c>
      <c r="O125" s="104">
        <v>2.9999999999999997E-4</v>
      </c>
    </row>
    <row r="126" spans="2:15" s="99" customFormat="1">
      <c r="B126" s="102" t="s">
        <v>701</v>
      </c>
      <c r="C126" s="102" t="s">
        <v>702</v>
      </c>
      <c r="D126" s="102" t="s">
        <v>100</v>
      </c>
      <c r="E126" s="102" t="s">
        <v>123</v>
      </c>
      <c r="F126" s="102" t="s">
        <v>703</v>
      </c>
      <c r="G126" s="102" t="s">
        <v>129</v>
      </c>
      <c r="H126" s="102" t="s">
        <v>102</v>
      </c>
      <c r="I126" s="103">
        <v>8552</v>
      </c>
      <c r="J126" s="103">
        <v>432.3</v>
      </c>
      <c r="K126" s="103">
        <v>0</v>
      </c>
      <c r="L126" s="103">
        <v>36.970295999999998</v>
      </c>
      <c r="M126" s="104">
        <v>1.2999999999999999E-3</v>
      </c>
      <c r="N126" s="104">
        <v>2.9999999999999997E-4</v>
      </c>
      <c r="O126" s="104">
        <v>1E-4</v>
      </c>
    </row>
    <row r="127" spans="2:15" s="99" customFormat="1">
      <c r="B127" s="98" t="s">
        <v>704</v>
      </c>
      <c r="C127" s="105"/>
      <c r="D127" s="105"/>
      <c r="I127" s="100">
        <v>0</v>
      </c>
      <c r="K127" s="100">
        <v>0</v>
      </c>
      <c r="L127" s="100">
        <v>0</v>
      </c>
      <c r="N127" s="101">
        <v>0</v>
      </c>
      <c r="O127" s="101">
        <v>0</v>
      </c>
    </row>
    <row r="128" spans="2:15" s="99" customFormat="1">
      <c r="B128" s="102" t="s">
        <v>229</v>
      </c>
      <c r="C128" s="102" t="s">
        <v>229</v>
      </c>
      <c r="D128" s="105"/>
      <c r="G128" s="102" t="s">
        <v>229</v>
      </c>
      <c r="H128" s="102" t="s">
        <v>229</v>
      </c>
      <c r="I128" s="103">
        <v>0</v>
      </c>
      <c r="J128" s="103">
        <v>0</v>
      </c>
      <c r="L128" s="103">
        <v>0</v>
      </c>
      <c r="M128" s="104">
        <v>0</v>
      </c>
      <c r="N128" s="104">
        <v>0</v>
      </c>
      <c r="O128" s="104">
        <v>0</v>
      </c>
    </row>
    <row r="129" spans="2:15" s="99" customFormat="1">
      <c r="B129" s="98" t="s">
        <v>234</v>
      </c>
      <c r="C129" s="105"/>
      <c r="D129" s="105"/>
      <c r="I129" s="100">
        <v>405724.3</v>
      </c>
      <c r="K129" s="100">
        <v>3.5850499999999998</v>
      </c>
      <c r="L129" s="100">
        <v>21338.807441699999</v>
      </c>
      <c r="N129" s="101">
        <v>0.1638</v>
      </c>
      <c r="O129" s="101">
        <v>6.0400000000000002E-2</v>
      </c>
    </row>
    <row r="130" spans="2:15" s="99" customFormat="1">
      <c r="B130" s="98" t="s">
        <v>268</v>
      </c>
      <c r="C130" s="105"/>
      <c r="D130" s="105"/>
      <c r="I130" s="100">
        <v>133897.29999999999</v>
      </c>
      <c r="K130" s="100">
        <v>0</v>
      </c>
      <c r="L130" s="100">
        <v>7170.1324059999997</v>
      </c>
      <c r="N130" s="101">
        <v>5.5E-2</v>
      </c>
      <c r="O130" s="101">
        <v>2.0299999999999999E-2</v>
      </c>
    </row>
    <row r="131" spans="2:15" s="99" customFormat="1">
      <c r="B131" s="102" t="s">
        <v>705</v>
      </c>
      <c r="C131" s="102" t="s">
        <v>706</v>
      </c>
      <c r="D131" s="102" t="s">
        <v>707</v>
      </c>
      <c r="E131" s="102" t="s">
        <v>357</v>
      </c>
      <c r="F131" s="102" t="s">
        <v>708</v>
      </c>
      <c r="G131" s="102" t="s">
        <v>709</v>
      </c>
      <c r="H131" s="102" t="s">
        <v>106</v>
      </c>
      <c r="I131" s="103">
        <v>17150</v>
      </c>
      <c r="J131" s="103">
        <v>924</v>
      </c>
      <c r="K131" s="103">
        <v>0</v>
      </c>
      <c r="L131" s="103">
        <v>554.63099999999997</v>
      </c>
      <c r="M131" s="104">
        <v>2.9999999999999997E-4</v>
      </c>
      <c r="N131" s="104">
        <v>4.3E-3</v>
      </c>
      <c r="O131" s="104">
        <v>1.6000000000000001E-3</v>
      </c>
    </row>
    <row r="132" spans="2:15" s="99" customFormat="1">
      <c r="B132" s="102" t="s">
        <v>710</v>
      </c>
      <c r="C132" s="102" t="s">
        <v>711</v>
      </c>
      <c r="D132" s="102" t="s">
        <v>707</v>
      </c>
      <c r="E132" s="102" t="s">
        <v>357</v>
      </c>
      <c r="F132" s="102" t="s">
        <v>712</v>
      </c>
      <c r="G132" s="102" t="s">
        <v>713</v>
      </c>
      <c r="H132" s="102" t="s">
        <v>106</v>
      </c>
      <c r="I132" s="103">
        <v>36</v>
      </c>
      <c r="J132" s="103">
        <v>1575</v>
      </c>
      <c r="K132" s="103">
        <v>0</v>
      </c>
      <c r="L132" s="103">
        <v>1.9844999999999999</v>
      </c>
      <c r="M132" s="104">
        <v>0</v>
      </c>
      <c r="N132" s="104">
        <v>0</v>
      </c>
      <c r="O132" s="104">
        <v>0</v>
      </c>
    </row>
    <row r="133" spans="2:15" s="99" customFormat="1">
      <c r="B133" s="102" t="s">
        <v>714</v>
      </c>
      <c r="C133" s="102" t="s">
        <v>715</v>
      </c>
      <c r="D133" s="102" t="s">
        <v>707</v>
      </c>
      <c r="E133" s="102" t="s">
        <v>357</v>
      </c>
      <c r="F133" s="102" t="s">
        <v>716</v>
      </c>
      <c r="G133" s="102" t="s">
        <v>717</v>
      </c>
      <c r="H133" s="102" t="s">
        <v>106</v>
      </c>
      <c r="I133" s="103">
        <v>3971.3</v>
      </c>
      <c r="J133" s="103">
        <v>331.1</v>
      </c>
      <c r="K133" s="103">
        <v>0</v>
      </c>
      <c r="L133" s="103">
        <v>46.02141005</v>
      </c>
      <c r="M133" s="104">
        <v>2.9999999999999997E-4</v>
      </c>
      <c r="N133" s="104">
        <v>4.0000000000000002E-4</v>
      </c>
      <c r="O133" s="104">
        <v>1E-4</v>
      </c>
    </row>
    <row r="134" spans="2:15" s="99" customFormat="1">
      <c r="B134" s="102" t="s">
        <v>718</v>
      </c>
      <c r="C134" s="102" t="s">
        <v>719</v>
      </c>
      <c r="D134" s="102" t="s">
        <v>123</v>
      </c>
      <c r="E134" s="102" t="s">
        <v>357</v>
      </c>
      <c r="F134" s="102" t="s">
        <v>720</v>
      </c>
      <c r="G134" s="102" t="s">
        <v>721</v>
      </c>
      <c r="H134" s="102" t="s">
        <v>200</v>
      </c>
      <c r="I134" s="103">
        <v>46115</v>
      </c>
      <c r="J134" s="103">
        <v>1790</v>
      </c>
      <c r="K134" s="103">
        <v>0</v>
      </c>
      <c r="L134" s="103">
        <v>3013.5013459500001</v>
      </c>
      <c r="M134" s="104">
        <v>3.2000000000000002E-3</v>
      </c>
      <c r="N134" s="104">
        <v>2.3099999999999999E-2</v>
      </c>
      <c r="O134" s="104">
        <v>8.5000000000000006E-3</v>
      </c>
    </row>
    <row r="135" spans="2:15" s="99" customFormat="1">
      <c r="B135" s="102" t="s">
        <v>722</v>
      </c>
      <c r="C135" s="102" t="s">
        <v>723</v>
      </c>
      <c r="D135" s="102" t="s">
        <v>724</v>
      </c>
      <c r="E135" s="102" t="s">
        <v>357</v>
      </c>
      <c r="F135" s="102" t="s">
        <v>725</v>
      </c>
      <c r="G135" s="102" t="s">
        <v>726</v>
      </c>
      <c r="H135" s="102" t="s">
        <v>106</v>
      </c>
      <c r="I135" s="103">
        <v>3800</v>
      </c>
      <c r="J135" s="103">
        <v>3170</v>
      </c>
      <c r="K135" s="103">
        <v>0</v>
      </c>
      <c r="L135" s="103">
        <v>421.61</v>
      </c>
      <c r="M135" s="104">
        <v>1E-4</v>
      </c>
      <c r="N135" s="104">
        <v>3.2000000000000002E-3</v>
      </c>
      <c r="O135" s="104">
        <v>1.1999999999999999E-3</v>
      </c>
    </row>
    <row r="136" spans="2:15" s="99" customFormat="1">
      <c r="B136" s="102" t="s">
        <v>727</v>
      </c>
      <c r="C136" s="102" t="s">
        <v>728</v>
      </c>
      <c r="D136" s="102" t="s">
        <v>724</v>
      </c>
      <c r="E136" s="102" t="s">
        <v>357</v>
      </c>
      <c r="G136" s="102" t="s">
        <v>726</v>
      </c>
      <c r="H136" s="102" t="s">
        <v>106</v>
      </c>
      <c r="I136" s="103">
        <v>5500</v>
      </c>
      <c r="J136" s="103">
        <v>4723</v>
      </c>
      <c r="K136" s="103">
        <v>0</v>
      </c>
      <c r="L136" s="103">
        <v>909.17750000000001</v>
      </c>
      <c r="M136" s="104">
        <v>0</v>
      </c>
      <c r="N136" s="104">
        <v>7.0000000000000001E-3</v>
      </c>
      <c r="O136" s="104">
        <v>2.5999999999999999E-3</v>
      </c>
    </row>
    <row r="137" spans="2:15" s="99" customFormat="1">
      <c r="B137" s="102" t="s">
        <v>729</v>
      </c>
      <c r="C137" s="102" t="s">
        <v>730</v>
      </c>
      <c r="D137" s="102" t="s">
        <v>724</v>
      </c>
      <c r="E137" s="102" t="s">
        <v>357</v>
      </c>
      <c r="F137" s="102" t="s">
        <v>731</v>
      </c>
      <c r="G137" s="102" t="s">
        <v>359</v>
      </c>
      <c r="H137" s="102" t="s">
        <v>106</v>
      </c>
      <c r="I137" s="103">
        <v>1500</v>
      </c>
      <c r="J137" s="103">
        <v>3616</v>
      </c>
      <c r="K137" s="103">
        <v>0</v>
      </c>
      <c r="L137" s="103">
        <v>189.84</v>
      </c>
      <c r="M137" s="104">
        <v>0</v>
      </c>
      <c r="N137" s="104">
        <v>1.5E-3</v>
      </c>
      <c r="O137" s="104">
        <v>5.0000000000000001E-4</v>
      </c>
    </row>
    <row r="138" spans="2:15" s="99" customFormat="1">
      <c r="B138" s="102" t="s">
        <v>732</v>
      </c>
      <c r="C138" s="102" t="s">
        <v>733</v>
      </c>
      <c r="D138" s="102" t="s">
        <v>724</v>
      </c>
      <c r="E138" s="102" t="s">
        <v>357</v>
      </c>
      <c r="F138" s="102" t="s">
        <v>734</v>
      </c>
      <c r="G138" s="102" t="s">
        <v>359</v>
      </c>
      <c r="H138" s="102" t="s">
        <v>106</v>
      </c>
      <c r="I138" s="103">
        <v>39000</v>
      </c>
      <c r="J138" s="103">
        <v>109</v>
      </c>
      <c r="K138" s="103">
        <v>0</v>
      </c>
      <c r="L138" s="103">
        <v>148.785</v>
      </c>
      <c r="M138" s="104">
        <v>8.0000000000000004E-4</v>
      </c>
      <c r="N138" s="104">
        <v>1.1000000000000001E-3</v>
      </c>
      <c r="O138" s="104">
        <v>4.0000000000000002E-4</v>
      </c>
    </row>
    <row r="139" spans="2:15" s="99" customFormat="1">
      <c r="B139" s="102" t="s">
        <v>735</v>
      </c>
      <c r="C139" s="102" t="s">
        <v>736</v>
      </c>
      <c r="D139" s="102" t="s">
        <v>724</v>
      </c>
      <c r="E139" s="102" t="s">
        <v>357</v>
      </c>
      <c r="F139" s="102" t="s">
        <v>737</v>
      </c>
      <c r="G139" s="102" t="s">
        <v>738</v>
      </c>
      <c r="H139" s="102" t="s">
        <v>106</v>
      </c>
      <c r="I139" s="103">
        <v>400</v>
      </c>
      <c r="J139" s="103">
        <v>49394</v>
      </c>
      <c r="K139" s="103">
        <v>0</v>
      </c>
      <c r="L139" s="103">
        <v>691.51599999999996</v>
      </c>
      <c r="M139" s="104">
        <v>0</v>
      </c>
      <c r="N139" s="104">
        <v>5.3E-3</v>
      </c>
      <c r="O139" s="104">
        <v>2E-3</v>
      </c>
    </row>
    <row r="140" spans="2:15" s="99" customFormat="1">
      <c r="B140" s="102" t="s">
        <v>739</v>
      </c>
      <c r="C140" s="102" t="s">
        <v>740</v>
      </c>
      <c r="D140" s="102" t="s">
        <v>707</v>
      </c>
      <c r="E140" s="102" t="s">
        <v>357</v>
      </c>
      <c r="F140" s="102" t="s">
        <v>741</v>
      </c>
      <c r="G140" s="102" t="s">
        <v>738</v>
      </c>
      <c r="H140" s="102" t="s">
        <v>106</v>
      </c>
      <c r="I140" s="103">
        <v>15000</v>
      </c>
      <c r="J140" s="103">
        <v>825</v>
      </c>
      <c r="K140" s="103">
        <v>0</v>
      </c>
      <c r="L140" s="103">
        <v>433.125</v>
      </c>
      <c r="M140" s="104">
        <v>2.0000000000000001E-4</v>
      </c>
      <c r="N140" s="104">
        <v>3.3E-3</v>
      </c>
      <c r="O140" s="104">
        <v>1.1999999999999999E-3</v>
      </c>
    </row>
    <row r="141" spans="2:15" s="99" customFormat="1">
      <c r="B141" s="102" t="s">
        <v>742</v>
      </c>
      <c r="C141" s="102" t="s">
        <v>743</v>
      </c>
      <c r="D141" s="102" t="s">
        <v>123</v>
      </c>
      <c r="E141" s="102" t="s">
        <v>357</v>
      </c>
      <c r="F141" s="102" t="s">
        <v>744</v>
      </c>
      <c r="G141" s="102" t="s">
        <v>745</v>
      </c>
      <c r="H141" s="102" t="s">
        <v>106</v>
      </c>
      <c r="I141" s="103">
        <v>445</v>
      </c>
      <c r="J141" s="103">
        <v>550</v>
      </c>
      <c r="K141" s="103">
        <v>0</v>
      </c>
      <c r="L141" s="103">
        <v>8.5662500000000001</v>
      </c>
      <c r="M141" s="104">
        <v>1E-4</v>
      </c>
      <c r="N141" s="104">
        <v>1E-4</v>
      </c>
      <c r="O141" s="104">
        <v>0</v>
      </c>
    </row>
    <row r="142" spans="2:15" s="99" customFormat="1">
      <c r="B142" s="102" t="s">
        <v>746</v>
      </c>
      <c r="C142" s="102" t="s">
        <v>747</v>
      </c>
      <c r="D142" s="102" t="s">
        <v>724</v>
      </c>
      <c r="E142" s="102" t="s">
        <v>357</v>
      </c>
      <c r="F142" s="102" t="s">
        <v>748</v>
      </c>
      <c r="G142" s="102" t="s">
        <v>745</v>
      </c>
      <c r="H142" s="102" t="s">
        <v>106</v>
      </c>
      <c r="I142" s="103">
        <v>780</v>
      </c>
      <c r="J142" s="103">
        <v>27368</v>
      </c>
      <c r="K142" s="103">
        <v>0</v>
      </c>
      <c r="L142" s="103">
        <v>747.14639999999997</v>
      </c>
      <c r="M142" s="104">
        <v>0</v>
      </c>
      <c r="N142" s="104">
        <v>5.7000000000000002E-3</v>
      </c>
      <c r="O142" s="104">
        <v>2.0999999999999999E-3</v>
      </c>
    </row>
    <row r="143" spans="2:15" s="99" customFormat="1">
      <c r="B143" s="102" t="s">
        <v>749</v>
      </c>
      <c r="C143" s="102" t="s">
        <v>750</v>
      </c>
      <c r="D143" s="102" t="s">
        <v>707</v>
      </c>
      <c r="E143" s="102" t="s">
        <v>357</v>
      </c>
      <c r="F143" s="102" t="s">
        <v>751</v>
      </c>
      <c r="G143" s="102" t="s">
        <v>745</v>
      </c>
      <c r="H143" s="102" t="s">
        <v>106</v>
      </c>
      <c r="I143" s="103">
        <v>200</v>
      </c>
      <c r="J143" s="103">
        <v>604</v>
      </c>
      <c r="K143" s="103">
        <v>0</v>
      </c>
      <c r="L143" s="103">
        <v>4.2279999999999998</v>
      </c>
      <c r="M143" s="104">
        <v>0</v>
      </c>
      <c r="N143" s="104">
        <v>0</v>
      </c>
      <c r="O143" s="104">
        <v>0</v>
      </c>
    </row>
    <row r="144" spans="2:15" s="99" customFormat="1">
      <c r="B144" s="98" t="s">
        <v>269</v>
      </c>
      <c r="C144" s="105"/>
      <c r="D144" s="105"/>
      <c r="I144" s="100">
        <v>271827</v>
      </c>
      <c r="K144" s="100">
        <v>3.5850499999999998</v>
      </c>
      <c r="L144" s="100">
        <v>14168.6750357</v>
      </c>
      <c r="N144" s="101">
        <v>0.1087</v>
      </c>
      <c r="O144" s="101">
        <v>4.0099999999999997E-2</v>
      </c>
    </row>
    <row r="145" spans="2:15" s="99" customFormat="1">
      <c r="B145" s="102" t="s">
        <v>752</v>
      </c>
      <c r="C145" s="102" t="s">
        <v>753</v>
      </c>
      <c r="D145" s="102" t="s">
        <v>707</v>
      </c>
      <c r="E145" s="102" t="s">
        <v>357</v>
      </c>
      <c r="F145" s="102" t="s">
        <v>754</v>
      </c>
      <c r="G145" s="102" t="s">
        <v>755</v>
      </c>
      <c r="H145" s="102" t="s">
        <v>106</v>
      </c>
      <c r="I145" s="103">
        <v>500</v>
      </c>
      <c r="J145" s="103">
        <v>35123</v>
      </c>
      <c r="K145" s="103">
        <v>0</v>
      </c>
      <c r="L145" s="103">
        <v>614.65250000000003</v>
      </c>
      <c r="M145" s="104">
        <v>0</v>
      </c>
      <c r="N145" s="104">
        <v>4.7000000000000002E-3</v>
      </c>
      <c r="O145" s="104">
        <v>1.6999999999999999E-3</v>
      </c>
    </row>
    <row r="146" spans="2:15" s="99" customFormat="1">
      <c r="B146" s="102" t="s">
        <v>756</v>
      </c>
      <c r="C146" s="102" t="s">
        <v>757</v>
      </c>
      <c r="D146" s="102" t="s">
        <v>707</v>
      </c>
      <c r="E146" s="102" t="s">
        <v>357</v>
      </c>
      <c r="G146" s="102" t="s">
        <v>758</v>
      </c>
      <c r="H146" s="102" t="s">
        <v>106</v>
      </c>
      <c r="I146" s="103">
        <v>3500</v>
      </c>
      <c r="J146" s="103">
        <v>2336</v>
      </c>
      <c r="K146" s="103">
        <v>0</v>
      </c>
      <c r="L146" s="103">
        <v>286.16000000000003</v>
      </c>
      <c r="M146" s="104">
        <v>0</v>
      </c>
      <c r="N146" s="104">
        <v>2.2000000000000001E-3</v>
      </c>
      <c r="O146" s="104">
        <v>8.0000000000000004E-4</v>
      </c>
    </row>
    <row r="147" spans="2:15" s="99" customFormat="1">
      <c r="B147" s="102" t="s">
        <v>759</v>
      </c>
      <c r="C147" s="102" t="s">
        <v>760</v>
      </c>
      <c r="D147" s="102" t="s">
        <v>123</v>
      </c>
      <c r="E147" s="102" t="s">
        <v>357</v>
      </c>
      <c r="F147" s="102" t="s">
        <v>761</v>
      </c>
      <c r="G147" s="102" t="s">
        <v>758</v>
      </c>
      <c r="H147" s="102" t="s">
        <v>110</v>
      </c>
      <c r="I147" s="103">
        <v>6750</v>
      </c>
      <c r="J147" s="103">
        <v>3596</v>
      </c>
      <c r="K147" s="103">
        <v>0</v>
      </c>
      <c r="L147" s="103">
        <v>882.66337199999998</v>
      </c>
      <c r="M147" s="104">
        <v>1E-4</v>
      </c>
      <c r="N147" s="104">
        <v>6.7999999999999996E-3</v>
      </c>
      <c r="O147" s="104">
        <v>2.5000000000000001E-3</v>
      </c>
    </row>
    <row r="148" spans="2:15" s="99" customFormat="1">
      <c r="B148" s="102" t="s">
        <v>762</v>
      </c>
      <c r="C148" s="102" t="s">
        <v>763</v>
      </c>
      <c r="D148" s="102" t="s">
        <v>123</v>
      </c>
      <c r="E148" s="102" t="s">
        <v>357</v>
      </c>
      <c r="F148" s="102" t="s">
        <v>764</v>
      </c>
      <c r="G148" s="102" t="s">
        <v>758</v>
      </c>
      <c r="H148" s="102" t="s">
        <v>201</v>
      </c>
      <c r="I148" s="103">
        <v>900</v>
      </c>
      <c r="J148" s="103">
        <v>74190</v>
      </c>
      <c r="K148" s="103">
        <v>0</v>
      </c>
      <c r="L148" s="103">
        <v>326.37664799999999</v>
      </c>
      <c r="M148" s="104">
        <v>0</v>
      </c>
      <c r="N148" s="104">
        <v>2.5000000000000001E-3</v>
      </c>
      <c r="O148" s="104">
        <v>8.9999999999999998E-4</v>
      </c>
    </row>
    <row r="149" spans="2:15" s="99" customFormat="1">
      <c r="B149" s="102" t="s">
        <v>765</v>
      </c>
      <c r="C149" s="102" t="s">
        <v>766</v>
      </c>
      <c r="D149" s="102" t="s">
        <v>123</v>
      </c>
      <c r="E149" s="102" t="s">
        <v>357</v>
      </c>
      <c r="F149" s="102" t="s">
        <v>767</v>
      </c>
      <c r="G149" s="102" t="s">
        <v>758</v>
      </c>
      <c r="H149" s="102" t="s">
        <v>110</v>
      </c>
      <c r="I149" s="103">
        <v>6000</v>
      </c>
      <c r="J149" s="103">
        <v>3511</v>
      </c>
      <c r="K149" s="103">
        <v>0</v>
      </c>
      <c r="L149" s="103">
        <v>766.04402400000004</v>
      </c>
      <c r="M149" s="104">
        <v>0</v>
      </c>
      <c r="N149" s="104">
        <v>5.8999999999999999E-3</v>
      </c>
      <c r="O149" s="104">
        <v>2.2000000000000001E-3</v>
      </c>
    </row>
    <row r="150" spans="2:15" s="99" customFormat="1">
      <c r="B150" s="102" t="s">
        <v>768</v>
      </c>
      <c r="C150" s="102" t="s">
        <v>766</v>
      </c>
      <c r="D150" s="102" t="s">
        <v>123</v>
      </c>
      <c r="E150" s="102" t="s">
        <v>357</v>
      </c>
      <c r="F150" s="102" t="s">
        <v>767</v>
      </c>
      <c r="G150" s="102" t="s">
        <v>758</v>
      </c>
      <c r="H150" s="102" t="s">
        <v>110</v>
      </c>
      <c r="I150" s="103">
        <v>6000</v>
      </c>
      <c r="J150" s="103">
        <v>3508</v>
      </c>
      <c r="K150" s="103">
        <v>0</v>
      </c>
      <c r="L150" s="103">
        <v>765.38947199999996</v>
      </c>
      <c r="M150" s="104">
        <v>0</v>
      </c>
      <c r="N150" s="104">
        <v>5.8999999999999999E-3</v>
      </c>
      <c r="O150" s="104">
        <v>2.2000000000000001E-3</v>
      </c>
    </row>
    <row r="151" spans="2:15" s="99" customFormat="1">
      <c r="B151" s="102" t="s">
        <v>769</v>
      </c>
      <c r="C151" s="102" t="s">
        <v>770</v>
      </c>
      <c r="D151" s="102" t="s">
        <v>707</v>
      </c>
      <c r="E151" s="102" t="s">
        <v>357</v>
      </c>
      <c r="F151" s="102" t="s">
        <v>771</v>
      </c>
      <c r="G151" s="102" t="s">
        <v>721</v>
      </c>
      <c r="H151" s="102" t="s">
        <v>106</v>
      </c>
      <c r="I151" s="103">
        <v>60210</v>
      </c>
      <c r="J151" s="103">
        <v>614</v>
      </c>
      <c r="K151" s="103">
        <v>0</v>
      </c>
      <c r="L151" s="103">
        <v>1293.9129</v>
      </c>
      <c r="M151" s="104">
        <v>2.5999999999999999E-3</v>
      </c>
      <c r="N151" s="104">
        <v>9.9000000000000008E-3</v>
      </c>
      <c r="O151" s="104">
        <v>3.7000000000000002E-3</v>
      </c>
    </row>
    <row r="152" spans="2:15" s="99" customFormat="1">
      <c r="B152" s="102" t="s">
        <v>772</v>
      </c>
      <c r="C152" s="102" t="s">
        <v>773</v>
      </c>
      <c r="D152" s="102" t="s">
        <v>724</v>
      </c>
      <c r="E152" s="102" t="s">
        <v>357</v>
      </c>
      <c r="F152" s="102" t="s">
        <v>774</v>
      </c>
      <c r="G152" s="102" t="s">
        <v>359</v>
      </c>
      <c r="H152" s="102" t="s">
        <v>106</v>
      </c>
      <c r="I152" s="103">
        <v>900</v>
      </c>
      <c r="J152" s="103">
        <v>15316</v>
      </c>
      <c r="K152" s="103">
        <v>0</v>
      </c>
      <c r="L152" s="103">
        <v>482.45400000000001</v>
      </c>
      <c r="M152" s="104">
        <v>0</v>
      </c>
      <c r="N152" s="104">
        <v>3.7000000000000002E-3</v>
      </c>
      <c r="O152" s="104">
        <v>1.4E-3</v>
      </c>
    </row>
    <row r="153" spans="2:15" s="99" customFormat="1">
      <c r="B153" s="102" t="s">
        <v>775</v>
      </c>
      <c r="C153" s="102" t="s">
        <v>776</v>
      </c>
      <c r="D153" s="102" t="s">
        <v>707</v>
      </c>
      <c r="E153" s="102" t="s">
        <v>357</v>
      </c>
      <c r="F153" s="102" t="s">
        <v>777</v>
      </c>
      <c r="G153" s="102" t="s">
        <v>359</v>
      </c>
      <c r="H153" s="102" t="s">
        <v>106</v>
      </c>
      <c r="I153" s="103">
        <v>850</v>
      </c>
      <c r="J153" s="103">
        <v>24330</v>
      </c>
      <c r="K153" s="103">
        <v>0</v>
      </c>
      <c r="L153" s="103">
        <v>723.8175</v>
      </c>
      <c r="M153" s="104">
        <v>0</v>
      </c>
      <c r="N153" s="104">
        <v>5.5999999999999999E-3</v>
      </c>
      <c r="O153" s="104">
        <v>2E-3</v>
      </c>
    </row>
    <row r="154" spans="2:15" s="99" customFormat="1">
      <c r="B154" s="102" t="s">
        <v>778</v>
      </c>
      <c r="C154" s="102" t="s">
        <v>779</v>
      </c>
      <c r="D154" s="102" t="s">
        <v>724</v>
      </c>
      <c r="E154" s="102" t="s">
        <v>357</v>
      </c>
      <c r="F154" s="102" t="s">
        <v>780</v>
      </c>
      <c r="G154" s="102" t="s">
        <v>359</v>
      </c>
      <c r="H154" s="102" t="s">
        <v>106</v>
      </c>
      <c r="I154" s="103">
        <v>3000</v>
      </c>
      <c r="J154" s="103">
        <v>4353</v>
      </c>
      <c r="K154" s="103">
        <v>3.5850499999999998</v>
      </c>
      <c r="L154" s="103">
        <v>460.65005000000002</v>
      </c>
      <c r="M154" s="104">
        <v>0</v>
      </c>
      <c r="N154" s="104">
        <v>3.5000000000000001E-3</v>
      </c>
      <c r="O154" s="104">
        <v>1.2999999999999999E-3</v>
      </c>
    </row>
    <row r="155" spans="2:15" s="99" customFormat="1">
      <c r="B155" s="102" t="s">
        <v>781</v>
      </c>
      <c r="C155" s="102" t="s">
        <v>782</v>
      </c>
      <c r="D155" s="102" t="s">
        <v>724</v>
      </c>
      <c r="E155" s="102" t="s">
        <v>357</v>
      </c>
      <c r="F155" s="102" t="s">
        <v>783</v>
      </c>
      <c r="G155" s="102" t="s">
        <v>359</v>
      </c>
      <c r="H155" s="102" t="s">
        <v>106</v>
      </c>
      <c r="I155" s="103">
        <v>11300</v>
      </c>
      <c r="J155" s="103">
        <v>5243</v>
      </c>
      <c r="K155" s="103">
        <v>0</v>
      </c>
      <c r="L155" s="103">
        <v>2073.6064999999999</v>
      </c>
      <c r="M155" s="104">
        <v>0</v>
      </c>
      <c r="N155" s="104">
        <v>1.5900000000000001E-2</v>
      </c>
      <c r="O155" s="104">
        <v>5.8999999999999999E-3</v>
      </c>
    </row>
    <row r="156" spans="2:15" s="99" customFormat="1">
      <c r="B156" s="102" t="s">
        <v>784</v>
      </c>
      <c r="C156" s="102" t="s">
        <v>785</v>
      </c>
      <c r="D156" s="102" t="s">
        <v>707</v>
      </c>
      <c r="E156" s="102" t="s">
        <v>357</v>
      </c>
      <c r="F156" s="102" t="s">
        <v>786</v>
      </c>
      <c r="G156" s="102" t="s">
        <v>359</v>
      </c>
      <c r="H156" s="102" t="s">
        <v>106</v>
      </c>
      <c r="I156" s="103">
        <v>5900</v>
      </c>
      <c r="J156" s="103">
        <v>5003</v>
      </c>
      <c r="K156" s="103">
        <v>0</v>
      </c>
      <c r="L156" s="103">
        <v>1033.1195</v>
      </c>
      <c r="M156" s="104">
        <v>0</v>
      </c>
      <c r="N156" s="104">
        <v>7.9000000000000008E-3</v>
      </c>
      <c r="O156" s="104">
        <v>2.8999999999999998E-3</v>
      </c>
    </row>
    <row r="157" spans="2:15" s="99" customFormat="1">
      <c r="B157" s="102" t="s">
        <v>787</v>
      </c>
      <c r="C157" s="102" t="s">
        <v>788</v>
      </c>
      <c r="D157" s="102" t="s">
        <v>724</v>
      </c>
      <c r="E157" s="102" t="s">
        <v>357</v>
      </c>
      <c r="F157" s="102" t="s">
        <v>789</v>
      </c>
      <c r="G157" s="102" t="s">
        <v>359</v>
      </c>
      <c r="H157" s="102" t="s">
        <v>106</v>
      </c>
      <c r="I157" s="103">
        <v>16500</v>
      </c>
      <c r="J157" s="103">
        <v>1404</v>
      </c>
      <c r="K157" s="103">
        <v>0</v>
      </c>
      <c r="L157" s="103">
        <v>810.81</v>
      </c>
      <c r="M157" s="104">
        <v>0</v>
      </c>
      <c r="N157" s="104">
        <v>6.1999999999999998E-3</v>
      </c>
      <c r="O157" s="104">
        <v>2.3E-3</v>
      </c>
    </row>
    <row r="158" spans="2:15" s="99" customFormat="1">
      <c r="B158" s="102" t="s">
        <v>790</v>
      </c>
      <c r="C158" s="102" t="s">
        <v>791</v>
      </c>
      <c r="D158" s="102" t="s">
        <v>792</v>
      </c>
      <c r="E158" s="102" t="s">
        <v>357</v>
      </c>
      <c r="F158" s="102" t="s">
        <v>793</v>
      </c>
      <c r="G158" s="102" t="s">
        <v>794</v>
      </c>
      <c r="H158" s="102" t="s">
        <v>110</v>
      </c>
      <c r="I158" s="103">
        <v>69400</v>
      </c>
      <c r="J158" s="103">
        <v>303.3</v>
      </c>
      <c r="K158" s="103">
        <v>0</v>
      </c>
      <c r="L158" s="103">
        <v>765.42656327999998</v>
      </c>
      <c r="M158" s="104">
        <v>0</v>
      </c>
      <c r="N158" s="104">
        <v>5.8999999999999999E-3</v>
      </c>
      <c r="O158" s="104">
        <v>2.2000000000000001E-3</v>
      </c>
    </row>
    <row r="159" spans="2:15" s="99" customFormat="1">
      <c r="B159" s="102" t="s">
        <v>795</v>
      </c>
      <c r="C159" s="102" t="s">
        <v>796</v>
      </c>
      <c r="D159" s="102" t="s">
        <v>797</v>
      </c>
      <c r="E159" s="102" t="s">
        <v>357</v>
      </c>
      <c r="F159" s="102" t="s">
        <v>798</v>
      </c>
      <c r="G159" s="102" t="s">
        <v>794</v>
      </c>
      <c r="H159" s="102" t="s">
        <v>113</v>
      </c>
      <c r="I159" s="103">
        <v>3343</v>
      </c>
      <c r="J159" s="103">
        <v>1470</v>
      </c>
      <c r="K159" s="103">
        <v>0</v>
      </c>
      <c r="L159" s="103">
        <v>208.12662191999999</v>
      </c>
      <c r="M159" s="104">
        <v>1E-4</v>
      </c>
      <c r="N159" s="104">
        <v>1.6000000000000001E-3</v>
      </c>
      <c r="O159" s="104">
        <v>5.9999999999999995E-4</v>
      </c>
    </row>
    <row r="160" spans="2:15" s="99" customFormat="1">
      <c r="B160" s="102" t="s">
        <v>799</v>
      </c>
      <c r="C160" s="102" t="s">
        <v>800</v>
      </c>
      <c r="D160" s="102" t="s">
        <v>123</v>
      </c>
      <c r="E160" s="102" t="s">
        <v>357</v>
      </c>
      <c r="F160" s="102" t="s">
        <v>801</v>
      </c>
      <c r="G160" s="102" t="s">
        <v>794</v>
      </c>
      <c r="H160" s="102" t="s">
        <v>106</v>
      </c>
      <c r="I160" s="103">
        <v>41559</v>
      </c>
      <c r="J160" s="103">
        <v>67.5</v>
      </c>
      <c r="K160" s="103">
        <v>0</v>
      </c>
      <c r="L160" s="103">
        <v>98.183137500000001</v>
      </c>
      <c r="M160" s="104">
        <v>0</v>
      </c>
      <c r="N160" s="104">
        <v>8.0000000000000004E-4</v>
      </c>
      <c r="O160" s="104">
        <v>2.9999999999999997E-4</v>
      </c>
    </row>
    <row r="161" spans="2:15" s="99" customFormat="1">
      <c r="B161" s="102" t="s">
        <v>802</v>
      </c>
      <c r="C161" s="102" t="s">
        <v>803</v>
      </c>
      <c r="D161" s="102" t="s">
        <v>123</v>
      </c>
      <c r="E161" s="102" t="s">
        <v>357</v>
      </c>
      <c r="F161" s="102" t="s">
        <v>804</v>
      </c>
      <c r="G161" s="102" t="s">
        <v>805</v>
      </c>
      <c r="H161" s="102" t="s">
        <v>110</v>
      </c>
      <c r="I161" s="103">
        <v>1415</v>
      </c>
      <c r="J161" s="103">
        <v>13550</v>
      </c>
      <c r="K161" s="103">
        <v>0</v>
      </c>
      <c r="L161" s="103">
        <v>697.21606299999996</v>
      </c>
      <c r="M161" s="104">
        <v>0</v>
      </c>
      <c r="N161" s="104">
        <v>5.4000000000000003E-3</v>
      </c>
      <c r="O161" s="104">
        <v>2E-3</v>
      </c>
    </row>
    <row r="162" spans="2:15" s="99" customFormat="1">
      <c r="B162" s="102" t="s">
        <v>806</v>
      </c>
      <c r="C162" s="102" t="s">
        <v>807</v>
      </c>
      <c r="D162" s="102" t="s">
        <v>724</v>
      </c>
      <c r="E162" s="102" t="s">
        <v>357</v>
      </c>
      <c r="F162" s="102" t="s">
        <v>808</v>
      </c>
      <c r="G162" s="102" t="s">
        <v>805</v>
      </c>
      <c r="H162" s="102" t="s">
        <v>106</v>
      </c>
      <c r="I162" s="103">
        <v>2800</v>
      </c>
      <c r="J162" s="103">
        <v>8175</v>
      </c>
      <c r="K162" s="103">
        <v>0</v>
      </c>
      <c r="L162" s="103">
        <v>801.15</v>
      </c>
      <c r="M162" s="104">
        <v>0</v>
      </c>
      <c r="N162" s="104">
        <v>6.1000000000000004E-3</v>
      </c>
      <c r="O162" s="104">
        <v>2.3E-3</v>
      </c>
    </row>
    <row r="163" spans="2:15" s="99" customFormat="1">
      <c r="B163" s="102" t="s">
        <v>809</v>
      </c>
      <c r="C163" s="102" t="s">
        <v>810</v>
      </c>
      <c r="D163" s="102" t="s">
        <v>707</v>
      </c>
      <c r="E163" s="102" t="s">
        <v>123</v>
      </c>
      <c r="F163" s="102" t="s">
        <v>811</v>
      </c>
      <c r="G163" s="102" t="s">
        <v>738</v>
      </c>
      <c r="H163" s="102" t="s">
        <v>106</v>
      </c>
      <c r="I163" s="103">
        <v>12000</v>
      </c>
      <c r="J163" s="103">
        <v>880</v>
      </c>
      <c r="K163" s="103">
        <v>0</v>
      </c>
      <c r="L163" s="103">
        <v>369.6</v>
      </c>
      <c r="M163" s="104">
        <v>1E-4</v>
      </c>
      <c r="N163" s="104">
        <v>2.8E-3</v>
      </c>
      <c r="O163" s="104">
        <v>1E-3</v>
      </c>
    </row>
    <row r="164" spans="2:15" s="99" customFormat="1">
      <c r="B164" s="102" t="s">
        <v>812</v>
      </c>
      <c r="C164" s="102" t="s">
        <v>813</v>
      </c>
      <c r="D164" s="102" t="s">
        <v>123</v>
      </c>
      <c r="E164" s="102" t="s">
        <v>357</v>
      </c>
      <c r="F164" s="102" t="s">
        <v>814</v>
      </c>
      <c r="G164" s="102" t="s">
        <v>745</v>
      </c>
      <c r="H164" s="102" t="s">
        <v>110</v>
      </c>
      <c r="I164" s="103">
        <v>2000</v>
      </c>
      <c r="J164" s="103">
        <v>5316</v>
      </c>
      <c r="K164" s="103">
        <v>0</v>
      </c>
      <c r="L164" s="103">
        <v>386.62204800000001</v>
      </c>
      <c r="M164" s="104">
        <v>0</v>
      </c>
      <c r="N164" s="104">
        <v>3.0000000000000001E-3</v>
      </c>
      <c r="O164" s="104">
        <v>1.1000000000000001E-3</v>
      </c>
    </row>
    <row r="165" spans="2:15" s="99" customFormat="1">
      <c r="B165" s="102" t="s">
        <v>815</v>
      </c>
      <c r="C165" s="102" t="s">
        <v>816</v>
      </c>
      <c r="D165" s="102" t="s">
        <v>123</v>
      </c>
      <c r="E165" s="102" t="s">
        <v>357</v>
      </c>
      <c r="F165" s="102" t="s">
        <v>817</v>
      </c>
      <c r="G165" s="102" t="s">
        <v>818</v>
      </c>
      <c r="H165" s="102" t="s">
        <v>110</v>
      </c>
      <c r="I165" s="103">
        <v>17000</v>
      </c>
      <c r="J165" s="103">
        <v>522</v>
      </c>
      <c r="K165" s="103">
        <v>0</v>
      </c>
      <c r="L165" s="103">
        <v>322.69413600000001</v>
      </c>
      <c r="M165" s="104">
        <v>0</v>
      </c>
      <c r="N165" s="104">
        <v>2.5000000000000001E-3</v>
      </c>
      <c r="O165" s="104">
        <v>8.9999999999999998E-4</v>
      </c>
    </row>
    <row r="166" spans="2:15" s="99" customFormat="1">
      <c r="B166" s="102" t="s">
        <v>236</v>
      </c>
      <c r="C166" s="105"/>
      <c r="D166" s="105"/>
    </row>
    <row r="167" spans="2:15" s="99" customFormat="1">
      <c r="B167" s="102" t="s">
        <v>262</v>
      </c>
      <c r="C167" s="105"/>
      <c r="D167" s="105"/>
    </row>
    <row r="168" spans="2:15" s="99" customFormat="1">
      <c r="B168" s="102" t="s">
        <v>263</v>
      </c>
      <c r="C168" s="105"/>
      <c r="D168" s="105"/>
    </row>
    <row r="169" spans="2:15" s="99" customFormat="1">
      <c r="B169" s="102" t="s">
        <v>264</v>
      </c>
      <c r="C169" s="105"/>
      <c r="D169" s="105"/>
    </row>
    <row r="170" spans="2:15" s="99" customFormat="1">
      <c r="B170" s="102" t="s">
        <v>265</v>
      </c>
      <c r="C170" s="105"/>
      <c r="D170" s="105"/>
    </row>
    <row r="171" spans="2:15" s="99" customFormat="1">
      <c r="B171" s="105"/>
      <c r="C171" s="105"/>
      <c r="D171" s="105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819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820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821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822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823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824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354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823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262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265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11251000</v>
      </c>
      <c r="K11" s="7"/>
      <c r="L11" s="75">
        <v>15831.2821</v>
      </c>
      <c r="M11" s="7"/>
      <c r="N11" s="76">
        <v>1</v>
      </c>
      <c r="O11" s="76">
        <v>4.48E-2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11251000</v>
      </c>
      <c r="L21" s="81">
        <v>15831.2821</v>
      </c>
      <c r="N21" s="80">
        <v>1</v>
      </c>
      <c r="O21" s="80">
        <v>4.48E-2</v>
      </c>
    </row>
    <row r="22" spans="2:15">
      <c r="B22" s="79" t="s">
        <v>826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11251000</v>
      </c>
      <c r="L26" s="81">
        <v>15831.2821</v>
      </c>
      <c r="N26" s="80">
        <v>1</v>
      </c>
      <c r="O26" s="80">
        <v>4.48E-2</v>
      </c>
    </row>
    <row r="27" spans="2:15">
      <c r="B27" t="s">
        <v>828</v>
      </c>
      <c r="C27" t="s">
        <v>829</v>
      </c>
      <c r="D27" t="s">
        <v>100</v>
      </c>
      <c r="E27" t="s">
        <v>830</v>
      </c>
      <c r="F27" t="s">
        <v>831</v>
      </c>
      <c r="G27" t="s">
        <v>229</v>
      </c>
      <c r="H27" t="s">
        <v>348</v>
      </c>
      <c r="I27" t="s">
        <v>102</v>
      </c>
      <c r="J27" s="77">
        <v>11251000</v>
      </c>
      <c r="K27" s="77">
        <v>140.71</v>
      </c>
      <c r="L27" s="77">
        <v>15831.2821</v>
      </c>
      <c r="M27" s="78">
        <v>0</v>
      </c>
      <c r="N27" s="78">
        <v>1</v>
      </c>
      <c r="O27" s="78">
        <v>4.48E-2</v>
      </c>
    </row>
    <row r="28" spans="2:15">
      <c r="B28" s="79" t="s">
        <v>354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1907310.48</v>
      </c>
      <c r="H11" s="7"/>
      <c r="I11" s="75">
        <v>1511.70226409</v>
      </c>
      <c r="J11" s="25"/>
      <c r="K11" s="76">
        <v>1</v>
      </c>
      <c r="L11" s="76">
        <v>4.3E-3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1907310.48</v>
      </c>
      <c r="I12" s="81">
        <v>1511.70226409</v>
      </c>
      <c r="K12" s="80">
        <v>1</v>
      </c>
      <c r="L12" s="80">
        <v>4.3E-3</v>
      </c>
    </row>
    <row r="13" spans="2:60">
      <c r="B13" s="79" t="s">
        <v>832</v>
      </c>
      <c r="D13" s="16"/>
      <c r="E13" s="16"/>
      <c r="G13" s="81">
        <v>1907310.48</v>
      </c>
      <c r="I13" s="81">
        <v>1511.70226409</v>
      </c>
      <c r="K13" s="80">
        <v>1</v>
      </c>
      <c r="L13" s="80">
        <v>4.3E-3</v>
      </c>
    </row>
    <row r="14" spans="2:60">
      <c r="B14" t="s">
        <v>833</v>
      </c>
      <c r="C14" t="s">
        <v>834</v>
      </c>
      <c r="D14" t="s">
        <v>100</v>
      </c>
      <c r="E14" t="s">
        <v>342</v>
      </c>
      <c r="F14" t="s">
        <v>102</v>
      </c>
      <c r="G14" s="77">
        <v>4000</v>
      </c>
      <c r="H14" s="77">
        <v>1920</v>
      </c>
      <c r="I14" s="77">
        <v>76.8</v>
      </c>
      <c r="J14" s="78">
        <v>2E-3</v>
      </c>
      <c r="K14" s="78">
        <v>5.0799999999999998E-2</v>
      </c>
      <c r="L14" s="78">
        <v>2.0000000000000001E-4</v>
      </c>
    </row>
    <row r="15" spans="2:60">
      <c r="B15" t="s">
        <v>835</v>
      </c>
      <c r="C15" t="s">
        <v>836</v>
      </c>
      <c r="D15" t="s">
        <v>100</v>
      </c>
      <c r="E15" t="s">
        <v>571</v>
      </c>
      <c r="F15" t="s">
        <v>102</v>
      </c>
      <c r="G15" s="77">
        <v>21795</v>
      </c>
      <c r="H15" s="77">
        <v>18</v>
      </c>
      <c r="I15" s="77">
        <v>3.9230999999999998</v>
      </c>
      <c r="J15" s="78">
        <v>9.4999999999999998E-3</v>
      </c>
      <c r="K15" s="78">
        <v>2.5999999999999999E-3</v>
      </c>
      <c r="L15" s="78">
        <v>0</v>
      </c>
    </row>
    <row r="16" spans="2:60">
      <c r="B16" t="s">
        <v>837</v>
      </c>
      <c r="C16" t="s">
        <v>838</v>
      </c>
      <c r="D16" t="s">
        <v>100</v>
      </c>
      <c r="E16" t="s">
        <v>571</v>
      </c>
      <c r="F16" t="s">
        <v>102</v>
      </c>
      <c r="G16" s="77">
        <v>13518.4</v>
      </c>
      <c r="H16" s="77">
        <v>9.6</v>
      </c>
      <c r="I16" s="77">
        <v>1.2977664</v>
      </c>
      <c r="J16" s="78">
        <v>7.4999999999999997E-3</v>
      </c>
      <c r="K16" s="78">
        <v>8.9999999999999998E-4</v>
      </c>
      <c r="L16" s="78">
        <v>0</v>
      </c>
    </row>
    <row r="17" spans="2:12">
      <c r="B17" t="s">
        <v>839</v>
      </c>
      <c r="C17" t="s">
        <v>840</v>
      </c>
      <c r="D17" t="s">
        <v>100</v>
      </c>
      <c r="E17" t="s">
        <v>571</v>
      </c>
      <c r="F17" t="s">
        <v>102</v>
      </c>
      <c r="G17" s="77">
        <v>535000</v>
      </c>
      <c r="H17" s="77">
        <v>24.7</v>
      </c>
      <c r="I17" s="77">
        <v>132.14500000000001</v>
      </c>
      <c r="J17" s="78">
        <v>3.0599999999999999E-2</v>
      </c>
      <c r="K17" s="78">
        <v>8.7400000000000005E-2</v>
      </c>
      <c r="L17" s="78">
        <v>4.0000000000000002E-4</v>
      </c>
    </row>
    <row r="18" spans="2:12">
      <c r="B18" t="s">
        <v>841</v>
      </c>
      <c r="C18" t="s">
        <v>842</v>
      </c>
      <c r="D18" t="s">
        <v>100</v>
      </c>
      <c r="E18" t="s">
        <v>571</v>
      </c>
      <c r="F18" t="s">
        <v>102</v>
      </c>
      <c r="G18" s="77">
        <v>683333.33</v>
      </c>
      <c r="H18" s="77">
        <v>6.8</v>
      </c>
      <c r="I18" s="77">
        <v>46.466666439999997</v>
      </c>
      <c r="J18" s="78">
        <v>2.93E-2</v>
      </c>
      <c r="K18" s="78">
        <v>3.0700000000000002E-2</v>
      </c>
      <c r="L18" s="78">
        <v>1E-4</v>
      </c>
    </row>
    <row r="19" spans="2:12">
      <c r="B19" t="s">
        <v>843</v>
      </c>
      <c r="C19" t="s">
        <v>844</v>
      </c>
      <c r="D19" t="s">
        <v>100</v>
      </c>
      <c r="E19" t="s">
        <v>581</v>
      </c>
      <c r="F19" t="s">
        <v>106</v>
      </c>
      <c r="G19" s="77">
        <v>22500</v>
      </c>
      <c r="H19" s="77">
        <v>44.3</v>
      </c>
      <c r="I19" s="77">
        <v>9.9674999999999994</v>
      </c>
      <c r="J19" s="78">
        <v>6.4999999999999997E-3</v>
      </c>
      <c r="K19" s="78">
        <v>6.6E-3</v>
      </c>
      <c r="L19" s="78">
        <v>0</v>
      </c>
    </row>
    <row r="20" spans="2:12">
      <c r="B20" t="s">
        <v>845</v>
      </c>
      <c r="C20" t="s">
        <v>846</v>
      </c>
      <c r="D20" t="s">
        <v>100</v>
      </c>
      <c r="E20" t="s">
        <v>581</v>
      </c>
      <c r="F20" t="s">
        <v>102</v>
      </c>
      <c r="G20" s="77">
        <v>19565.5</v>
      </c>
      <c r="H20" s="77">
        <v>44.3</v>
      </c>
      <c r="I20" s="77">
        <v>8.6675164999999996</v>
      </c>
      <c r="J20" s="78">
        <v>7.1999999999999998E-3</v>
      </c>
      <c r="K20" s="78">
        <v>5.7000000000000002E-3</v>
      </c>
      <c r="L20" s="78">
        <v>0</v>
      </c>
    </row>
    <row r="21" spans="2:12">
      <c r="B21" t="s">
        <v>847</v>
      </c>
      <c r="C21" t="s">
        <v>848</v>
      </c>
      <c r="D21" t="s">
        <v>100</v>
      </c>
      <c r="E21" t="s">
        <v>328</v>
      </c>
      <c r="F21" t="s">
        <v>102</v>
      </c>
      <c r="G21" s="77">
        <v>100000</v>
      </c>
      <c r="H21" s="77">
        <v>368.3</v>
      </c>
      <c r="I21" s="77">
        <v>368.3</v>
      </c>
      <c r="J21" s="78">
        <v>8.0000000000000002E-3</v>
      </c>
      <c r="K21" s="78">
        <v>0.24360000000000001</v>
      </c>
      <c r="L21" s="78">
        <v>1E-3</v>
      </c>
    </row>
    <row r="22" spans="2:12">
      <c r="B22" t="s">
        <v>849</v>
      </c>
      <c r="C22" t="s">
        <v>850</v>
      </c>
      <c r="D22" t="s">
        <v>100</v>
      </c>
      <c r="E22" t="s">
        <v>323</v>
      </c>
      <c r="F22" t="s">
        <v>102</v>
      </c>
      <c r="G22" s="77">
        <v>13920</v>
      </c>
      <c r="H22" s="77">
        <v>12.7</v>
      </c>
      <c r="I22" s="77">
        <v>1.7678400000000001</v>
      </c>
      <c r="J22" s="78">
        <v>6.9999999999999999E-4</v>
      </c>
      <c r="K22" s="78">
        <v>1.1999999999999999E-3</v>
      </c>
      <c r="L22" s="78">
        <v>0</v>
      </c>
    </row>
    <row r="23" spans="2:12">
      <c r="B23" t="s">
        <v>851</v>
      </c>
      <c r="C23" t="s">
        <v>852</v>
      </c>
      <c r="D23" t="s">
        <v>100</v>
      </c>
      <c r="E23" t="s">
        <v>323</v>
      </c>
      <c r="F23" t="s">
        <v>102</v>
      </c>
      <c r="G23" s="77">
        <v>61500</v>
      </c>
      <c r="H23" s="77">
        <v>248.7</v>
      </c>
      <c r="I23" s="77">
        <v>152.95050000000001</v>
      </c>
      <c r="J23" s="78">
        <v>5.8999999999999999E-3</v>
      </c>
      <c r="K23" s="78">
        <v>0.1012</v>
      </c>
      <c r="L23" s="78">
        <v>4.0000000000000002E-4</v>
      </c>
    </row>
    <row r="24" spans="2:12">
      <c r="B24" t="s">
        <v>853</v>
      </c>
      <c r="C24" t="s">
        <v>854</v>
      </c>
      <c r="D24" t="s">
        <v>100</v>
      </c>
      <c r="E24" t="s">
        <v>125</v>
      </c>
      <c r="F24" t="s">
        <v>102</v>
      </c>
      <c r="G24" s="77">
        <v>533.25</v>
      </c>
      <c r="H24" s="77">
        <v>50.3</v>
      </c>
      <c r="I24" s="77">
        <v>0.26822475000000001</v>
      </c>
      <c r="J24" s="78">
        <v>8.0000000000000004E-4</v>
      </c>
      <c r="K24" s="78">
        <v>2.0000000000000001E-4</v>
      </c>
      <c r="L24" s="78">
        <v>0</v>
      </c>
    </row>
    <row r="25" spans="2:12">
      <c r="B25" t="s">
        <v>855</v>
      </c>
      <c r="C25" t="s">
        <v>856</v>
      </c>
      <c r="D25" t="s">
        <v>100</v>
      </c>
      <c r="E25" t="s">
        <v>125</v>
      </c>
      <c r="F25" t="s">
        <v>102</v>
      </c>
      <c r="G25" s="77">
        <v>143650</v>
      </c>
      <c r="H25" s="77">
        <v>50</v>
      </c>
      <c r="I25" s="77">
        <v>71.825000000000003</v>
      </c>
      <c r="J25" s="78">
        <v>5.1999999999999998E-3</v>
      </c>
      <c r="K25" s="78">
        <v>4.7500000000000001E-2</v>
      </c>
      <c r="L25" s="78">
        <v>2.0000000000000001E-4</v>
      </c>
    </row>
    <row r="26" spans="2:12">
      <c r="B26" t="s">
        <v>857</v>
      </c>
      <c r="C26" t="s">
        <v>858</v>
      </c>
      <c r="D26" t="s">
        <v>100</v>
      </c>
      <c r="E26" t="s">
        <v>493</v>
      </c>
      <c r="F26" t="s">
        <v>102</v>
      </c>
      <c r="G26" s="77">
        <v>23450</v>
      </c>
      <c r="H26" s="77">
        <v>76.2</v>
      </c>
      <c r="I26" s="77">
        <v>17.8689</v>
      </c>
      <c r="J26" s="78">
        <v>8.9999999999999993E-3</v>
      </c>
      <c r="K26" s="78">
        <v>1.18E-2</v>
      </c>
      <c r="L26" s="78">
        <v>1E-4</v>
      </c>
    </row>
    <row r="27" spans="2:12">
      <c r="B27" t="s">
        <v>859</v>
      </c>
      <c r="C27" t="s">
        <v>860</v>
      </c>
      <c r="D27" t="s">
        <v>100</v>
      </c>
      <c r="E27" t="s">
        <v>129</v>
      </c>
      <c r="F27" t="s">
        <v>102</v>
      </c>
      <c r="G27" s="77">
        <v>7125</v>
      </c>
      <c r="H27" s="77">
        <v>130</v>
      </c>
      <c r="I27" s="77">
        <v>9.2624999999999993</v>
      </c>
      <c r="J27" s="78">
        <v>5.4999999999999997E-3</v>
      </c>
      <c r="K27" s="78">
        <v>6.1000000000000004E-3</v>
      </c>
      <c r="L27" s="78">
        <v>0</v>
      </c>
    </row>
    <row r="28" spans="2:12">
      <c r="B28" t="s">
        <v>861</v>
      </c>
      <c r="C28" t="s">
        <v>862</v>
      </c>
      <c r="D28" t="s">
        <v>100</v>
      </c>
      <c r="E28" t="s">
        <v>129</v>
      </c>
      <c r="F28" t="s">
        <v>102</v>
      </c>
      <c r="G28" s="77">
        <v>12000</v>
      </c>
      <c r="H28" s="77">
        <v>16.3</v>
      </c>
      <c r="I28" s="77">
        <v>1.956</v>
      </c>
      <c r="J28" s="78">
        <v>8.3000000000000001E-3</v>
      </c>
      <c r="K28" s="78">
        <v>1.2999999999999999E-3</v>
      </c>
      <c r="L28" s="78">
        <v>0</v>
      </c>
    </row>
    <row r="29" spans="2:12">
      <c r="B29" t="s">
        <v>863</v>
      </c>
      <c r="C29" t="s">
        <v>864</v>
      </c>
      <c r="D29" t="s">
        <v>100</v>
      </c>
      <c r="E29" t="s">
        <v>129</v>
      </c>
      <c r="F29" t="s">
        <v>102</v>
      </c>
      <c r="G29" s="77">
        <v>18000</v>
      </c>
      <c r="H29" s="77">
        <v>100</v>
      </c>
      <c r="I29" s="77">
        <v>18</v>
      </c>
      <c r="J29" s="78">
        <v>8.3000000000000001E-3</v>
      </c>
      <c r="K29" s="78">
        <v>1.1900000000000001E-2</v>
      </c>
      <c r="L29" s="78">
        <v>1E-4</v>
      </c>
    </row>
    <row r="30" spans="2:12">
      <c r="B30" t="s">
        <v>865</v>
      </c>
      <c r="C30" t="s">
        <v>866</v>
      </c>
      <c r="D30" t="s">
        <v>100</v>
      </c>
      <c r="E30" t="s">
        <v>129</v>
      </c>
      <c r="F30" t="s">
        <v>102</v>
      </c>
      <c r="G30" s="77">
        <v>62830</v>
      </c>
      <c r="H30" s="77">
        <v>140.5</v>
      </c>
      <c r="I30" s="77">
        <v>88.276150000000001</v>
      </c>
      <c r="J30" s="78">
        <v>1.2200000000000001E-2</v>
      </c>
      <c r="K30" s="78">
        <v>5.8400000000000001E-2</v>
      </c>
      <c r="L30" s="78">
        <v>2.0000000000000001E-4</v>
      </c>
    </row>
    <row r="31" spans="2:12">
      <c r="B31" t="s">
        <v>867</v>
      </c>
      <c r="C31" t="s">
        <v>868</v>
      </c>
      <c r="D31" t="s">
        <v>100</v>
      </c>
      <c r="E31" t="s">
        <v>129</v>
      </c>
      <c r="F31" t="s">
        <v>102</v>
      </c>
      <c r="G31" s="77">
        <v>27650</v>
      </c>
      <c r="H31" s="77">
        <v>278.39999999999998</v>
      </c>
      <c r="I31" s="77">
        <v>76.977599999999995</v>
      </c>
      <c r="J31" s="78">
        <v>1.0999999999999999E-2</v>
      </c>
      <c r="K31" s="78">
        <v>5.0900000000000001E-2</v>
      </c>
      <c r="L31" s="78">
        <v>2.0000000000000001E-4</v>
      </c>
    </row>
    <row r="32" spans="2:12">
      <c r="B32" t="s">
        <v>869</v>
      </c>
      <c r="C32" t="s">
        <v>870</v>
      </c>
      <c r="D32" t="s">
        <v>100</v>
      </c>
      <c r="E32" t="s">
        <v>129</v>
      </c>
      <c r="F32" t="s">
        <v>102</v>
      </c>
      <c r="G32" s="77">
        <v>103425</v>
      </c>
      <c r="H32" s="77">
        <v>223.3</v>
      </c>
      <c r="I32" s="77">
        <v>230.948025</v>
      </c>
      <c r="J32" s="78">
        <v>1.89E-2</v>
      </c>
      <c r="K32" s="78">
        <v>0.15279999999999999</v>
      </c>
      <c r="L32" s="78">
        <v>6.9999999999999999E-4</v>
      </c>
    </row>
    <row r="33" spans="2:12">
      <c r="B33" t="s">
        <v>871</v>
      </c>
      <c r="C33" t="s">
        <v>872</v>
      </c>
      <c r="D33" t="s">
        <v>100</v>
      </c>
      <c r="E33" t="s">
        <v>129</v>
      </c>
      <c r="F33" t="s">
        <v>102</v>
      </c>
      <c r="G33" s="77">
        <v>6681</v>
      </c>
      <c r="H33" s="77">
        <v>140.30000000000001</v>
      </c>
      <c r="I33" s="77">
        <v>9.373443</v>
      </c>
      <c r="J33" s="78">
        <v>6.4999999999999997E-3</v>
      </c>
      <c r="K33" s="78">
        <v>6.1999999999999998E-3</v>
      </c>
      <c r="L33" s="78">
        <v>0</v>
      </c>
    </row>
    <row r="34" spans="2:12">
      <c r="B34" t="s">
        <v>873</v>
      </c>
      <c r="C34" t="s">
        <v>874</v>
      </c>
      <c r="D34" t="s">
        <v>100</v>
      </c>
      <c r="E34" t="s">
        <v>129</v>
      </c>
      <c r="F34" t="s">
        <v>102</v>
      </c>
      <c r="G34" s="77">
        <v>15300</v>
      </c>
      <c r="H34" s="77">
        <v>800</v>
      </c>
      <c r="I34" s="77">
        <v>122.4</v>
      </c>
      <c r="J34" s="78">
        <v>8.5000000000000006E-3</v>
      </c>
      <c r="K34" s="78">
        <v>8.1000000000000003E-2</v>
      </c>
      <c r="L34" s="78">
        <v>2.9999999999999997E-4</v>
      </c>
    </row>
    <row r="35" spans="2:12">
      <c r="B35" t="s">
        <v>875</v>
      </c>
      <c r="C35" t="s">
        <v>876</v>
      </c>
      <c r="D35" t="s">
        <v>100</v>
      </c>
      <c r="E35" t="s">
        <v>129</v>
      </c>
      <c r="F35" t="s">
        <v>102</v>
      </c>
      <c r="G35" s="77">
        <v>11534</v>
      </c>
      <c r="H35" s="77">
        <v>539.79999999999995</v>
      </c>
      <c r="I35" s="77">
        <v>62.260531999999998</v>
      </c>
      <c r="J35" s="78">
        <v>9.2999999999999992E-3</v>
      </c>
      <c r="K35" s="78">
        <v>4.1200000000000001E-2</v>
      </c>
      <c r="L35" s="78">
        <v>2.0000000000000001E-4</v>
      </c>
    </row>
    <row r="36" spans="2:12">
      <c r="B36" s="79" t="s">
        <v>234</v>
      </c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s="79" t="s">
        <v>877</v>
      </c>
      <c r="D37" s="16"/>
      <c r="E37" s="16"/>
      <c r="G37" s="81">
        <v>0</v>
      </c>
      <c r="I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F38" t="s">
        <v>229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  <c r="L38" s="78">
        <v>0</v>
      </c>
    </row>
    <row r="39" spans="2:12">
      <c r="B39" t="s">
        <v>236</v>
      </c>
      <c r="D39" s="16"/>
      <c r="E39" s="16"/>
    </row>
    <row r="40" spans="2:12">
      <c r="B40" t="s">
        <v>262</v>
      </c>
      <c r="D40" s="16"/>
      <c r="E40" s="16"/>
    </row>
    <row r="41" spans="2:12">
      <c r="B41" t="s">
        <v>263</v>
      </c>
      <c r="D41" s="16"/>
      <c r="E41" s="16"/>
    </row>
    <row r="42" spans="2:12">
      <c r="B42" t="s">
        <v>264</v>
      </c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-1994064.54</v>
      </c>
      <c r="H11" s="25"/>
      <c r="I11" s="75">
        <v>1062.5664300998608</v>
      </c>
      <c r="J11" s="76">
        <v>1</v>
      </c>
      <c r="K11" s="76">
        <v>3.0000000000000001E-3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-1994064.54</v>
      </c>
      <c r="H14" s="19"/>
      <c r="I14" s="81">
        <v>1062.5664300998608</v>
      </c>
      <c r="J14" s="80">
        <v>1</v>
      </c>
      <c r="K14" s="80">
        <v>3.0000000000000001E-3</v>
      </c>
      <c r="BF14" s="16" t="s">
        <v>126</v>
      </c>
    </row>
    <row r="15" spans="1:60">
      <c r="B15" t="s">
        <v>883</v>
      </c>
      <c r="C15" t="s">
        <v>884</v>
      </c>
      <c r="D15" t="s">
        <v>123</v>
      </c>
      <c r="E15" t="s">
        <v>885</v>
      </c>
      <c r="F15" t="s">
        <v>106</v>
      </c>
      <c r="G15" s="77">
        <v>40</v>
      </c>
      <c r="H15" s="77">
        <v>3.0781000000000001</v>
      </c>
      <c r="I15" s="77">
        <v>4.30934E-3</v>
      </c>
      <c r="J15" s="78">
        <v>0</v>
      </c>
      <c r="K15" s="78">
        <v>0</v>
      </c>
      <c r="BF15" s="16" t="s">
        <v>127</v>
      </c>
    </row>
    <row r="16" spans="1:60">
      <c r="B16" t="s">
        <v>886</v>
      </c>
      <c r="C16" t="s">
        <v>887</v>
      </c>
      <c r="D16" t="s">
        <v>123</v>
      </c>
      <c r="E16" t="s">
        <v>885</v>
      </c>
      <c r="F16" t="s">
        <v>106</v>
      </c>
      <c r="G16" s="77">
        <v>19</v>
      </c>
      <c r="H16" s="77">
        <v>0.17080000000000001</v>
      </c>
      <c r="I16" s="77">
        <v>1.13582E-4</v>
      </c>
      <c r="J16" s="78">
        <v>0</v>
      </c>
      <c r="K16" s="78">
        <v>0</v>
      </c>
      <c r="BF16" s="16" t="s">
        <v>128</v>
      </c>
    </row>
    <row r="17" spans="2:58">
      <c r="B17" t="s">
        <v>888</v>
      </c>
      <c r="C17" t="s">
        <v>889</v>
      </c>
      <c r="D17" t="s">
        <v>123</v>
      </c>
      <c r="E17" t="s">
        <v>885</v>
      </c>
      <c r="F17" t="s">
        <v>110</v>
      </c>
      <c r="G17" s="77">
        <v>-22096.799999999999</v>
      </c>
      <c r="H17" s="77">
        <v>100</v>
      </c>
      <c r="I17" s="77">
        <v>-80.352803519999995</v>
      </c>
      <c r="J17" s="78">
        <v>-7.5600000000000001E-2</v>
      </c>
      <c r="K17" s="78">
        <v>-2.0000000000000001E-4</v>
      </c>
      <c r="BF17" s="16" t="s">
        <v>129</v>
      </c>
    </row>
    <row r="18" spans="2:58">
      <c r="B18" t="s">
        <v>890</v>
      </c>
      <c r="C18" t="s">
        <v>891</v>
      </c>
      <c r="D18" t="s">
        <v>123</v>
      </c>
      <c r="E18" t="s">
        <v>885</v>
      </c>
      <c r="F18" t="s">
        <v>106</v>
      </c>
      <c r="G18" s="77">
        <v>343527.26</v>
      </c>
      <c r="H18" s="77">
        <v>100</v>
      </c>
      <c r="I18" s="77">
        <v>1202.3454099999999</v>
      </c>
      <c r="J18" s="78">
        <v>1.1315</v>
      </c>
      <c r="K18" s="78">
        <v>3.3999999999999998E-3</v>
      </c>
      <c r="BF18" s="16" t="s">
        <v>130</v>
      </c>
    </row>
    <row r="19" spans="2:58">
      <c r="B19" t="s">
        <v>892</v>
      </c>
      <c r="C19" t="s">
        <v>893</v>
      </c>
      <c r="D19" t="s">
        <v>123</v>
      </c>
      <c r="E19" t="s">
        <v>885</v>
      </c>
      <c r="F19" t="s">
        <v>202</v>
      </c>
      <c r="G19" s="77">
        <v>10</v>
      </c>
      <c r="H19" s="77">
        <v>2.6379999999999999</v>
      </c>
      <c r="I19" s="77">
        <v>6.7696355999999999E-6</v>
      </c>
      <c r="J19" s="78">
        <v>0</v>
      </c>
      <c r="K19" s="78">
        <v>0</v>
      </c>
      <c r="BF19" s="16" t="s">
        <v>131</v>
      </c>
    </row>
    <row r="20" spans="2:58">
      <c r="B20" t="s">
        <v>894</v>
      </c>
      <c r="C20" t="s">
        <v>895</v>
      </c>
      <c r="D20" t="s">
        <v>123</v>
      </c>
      <c r="E20" t="s">
        <v>885</v>
      </c>
      <c r="F20" t="s">
        <v>106</v>
      </c>
      <c r="G20" s="77">
        <v>165</v>
      </c>
      <c r="H20" s="77">
        <v>0.37895000000000001</v>
      </c>
      <c r="I20" s="77">
        <v>2.1884362500000001E-3</v>
      </c>
      <c r="J20" s="78">
        <v>0</v>
      </c>
      <c r="K20" s="78">
        <v>0</v>
      </c>
      <c r="BF20" s="16" t="s">
        <v>132</v>
      </c>
    </row>
    <row r="21" spans="2:58">
      <c r="B21" t="s">
        <v>896</v>
      </c>
      <c r="C21" t="s">
        <v>897</v>
      </c>
      <c r="D21" t="s">
        <v>123</v>
      </c>
      <c r="E21" t="s">
        <v>885</v>
      </c>
      <c r="F21" t="s">
        <v>110</v>
      </c>
      <c r="G21" s="77">
        <v>270</v>
      </c>
      <c r="H21" s="77">
        <v>4.0480000000000002E-2</v>
      </c>
      <c r="I21" s="77">
        <v>3.9744397440000001E-4</v>
      </c>
      <c r="J21" s="78">
        <v>0</v>
      </c>
      <c r="K21" s="78">
        <v>0</v>
      </c>
      <c r="BF21" s="16" t="s">
        <v>123</v>
      </c>
    </row>
    <row r="22" spans="2:58">
      <c r="B22" t="s">
        <v>898</v>
      </c>
      <c r="C22" t="s">
        <v>899</v>
      </c>
      <c r="D22" t="s">
        <v>123</v>
      </c>
      <c r="E22" t="s">
        <v>885</v>
      </c>
      <c r="F22" t="s">
        <v>202</v>
      </c>
      <c r="G22" s="77">
        <v>1</v>
      </c>
      <c r="H22" s="77">
        <v>0.18704999999999999</v>
      </c>
      <c r="I22" s="77">
        <v>4.8000770999999997E-8</v>
      </c>
      <c r="J22" s="78">
        <v>0</v>
      </c>
      <c r="K22" s="78">
        <v>0</v>
      </c>
    </row>
    <row r="23" spans="2:58">
      <c r="B23" t="s">
        <v>900</v>
      </c>
      <c r="C23" t="s">
        <v>901</v>
      </c>
      <c r="D23" t="s">
        <v>123</v>
      </c>
      <c r="E23" t="s">
        <v>885</v>
      </c>
      <c r="F23" t="s">
        <v>202</v>
      </c>
      <c r="G23" s="77">
        <v>-2316000</v>
      </c>
      <c r="H23" s="77">
        <v>100</v>
      </c>
      <c r="I23" s="77">
        <v>-59.433191999999998</v>
      </c>
      <c r="J23" s="78">
        <v>-5.5899999999999998E-2</v>
      </c>
      <c r="K23" s="78">
        <v>-2.0000000000000001E-4</v>
      </c>
    </row>
    <row r="24" spans="2:58">
      <c r="B24" t="s">
        <v>236</v>
      </c>
      <c r="C24" s="19"/>
      <c r="D24" s="19"/>
      <c r="E24" s="19"/>
      <c r="F24" s="19"/>
      <c r="G24" s="19"/>
      <c r="H24" s="19"/>
    </row>
    <row r="25" spans="2:58">
      <c r="B25" t="s">
        <v>262</v>
      </c>
      <c r="C25" s="19"/>
      <c r="D25" s="19"/>
      <c r="E25" s="19"/>
      <c r="F25" s="19"/>
      <c r="G25" s="19"/>
      <c r="H25" s="19"/>
    </row>
    <row r="26" spans="2:58">
      <c r="B26" t="s">
        <v>263</v>
      </c>
      <c r="C26" s="19"/>
      <c r="D26" s="19"/>
      <c r="E26" s="19"/>
      <c r="F26" s="19"/>
      <c r="G26" s="19"/>
      <c r="H26" s="19"/>
    </row>
    <row r="27" spans="2:58">
      <c r="B27" t="s">
        <v>264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0.18</v>
      </c>
      <c r="K11" s="7"/>
      <c r="L11" s="7"/>
      <c r="M11" s="76">
        <v>2.5000000000000001E-3</v>
      </c>
      <c r="N11" s="75">
        <v>15859857.18</v>
      </c>
      <c r="O11" s="7"/>
      <c r="P11" s="75">
        <v>15887.651122871999</v>
      </c>
      <c r="Q11" s="7"/>
      <c r="R11" s="76">
        <v>1</v>
      </c>
      <c r="S11" s="76">
        <v>4.4999999999999998E-2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0.18</v>
      </c>
      <c r="M12" s="80">
        <v>2.5000000000000001E-3</v>
      </c>
      <c r="N12" s="81">
        <v>15859857.18</v>
      </c>
      <c r="P12" s="81">
        <v>15887.651122871999</v>
      </c>
      <c r="R12" s="80">
        <v>1</v>
      </c>
      <c r="S12" s="80">
        <v>4.4999999999999998E-2</v>
      </c>
    </row>
    <row r="13" spans="2:81">
      <c r="B13" s="79" t="s">
        <v>914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915</v>
      </c>
      <c r="C15" s="16"/>
      <c r="D15" s="16"/>
      <c r="E15" s="16"/>
      <c r="J15" s="81">
        <v>0.18</v>
      </c>
      <c r="M15" s="80">
        <v>2.5000000000000001E-3</v>
      </c>
      <c r="N15" s="81">
        <v>15859857.18</v>
      </c>
      <c r="P15" s="81">
        <v>15887.651122871999</v>
      </c>
      <c r="R15" s="80">
        <v>1</v>
      </c>
      <c r="S15" s="80">
        <v>4.4999999999999998E-2</v>
      </c>
    </row>
    <row r="16" spans="2:81">
      <c r="B16" t="s">
        <v>918</v>
      </c>
      <c r="C16" t="s">
        <v>919</v>
      </c>
      <c r="D16" t="s">
        <v>123</v>
      </c>
      <c r="E16" t="s">
        <v>920</v>
      </c>
      <c r="F16" t="s">
        <v>314</v>
      </c>
      <c r="G16" t="s">
        <v>274</v>
      </c>
      <c r="H16" t="s">
        <v>150</v>
      </c>
      <c r="I16" t="s">
        <v>921</v>
      </c>
      <c r="J16" s="77">
        <v>2.13</v>
      </c>
      <c r="K16" t="s">
        <v>102</v>
      </c>
      <c r="L16" s="78">
        <v>2.5000000000000001E-2</v>
      </c>
      <c r="M16" s="78">
        <v>2.87E-2</v>
      </c>
      <c r="N16" s="77">
        <v>1359857.18</v>
      </c>
      <c r="O16" s="77">
        <v>100.04</v>
      </c>
      <c r="P16" s="77">
        <v>1360.4011228720001</v>
      </c>
      <c r="Q16" s="78">
        <v>2.5000000000000001E-3</v>
      </c>
      <c r="R16" s="78">
        <v>8.5599999999999996E-2</v>
      </c>
      <c r="S16" s="78">
        <v>3.8999999999999998E-3</v>
      </c>
    </row>
    <row r="17" spans="2:19">
      <c r="B17" t="s">
        <v>922</v>
      </c>
      <c r="C17" t="s">
        <v>923</v>
      </c>
      <c r="D17" t="s">
        <v>123</v>
      </c>
      <c r="E17" t="s">
        <v>924</v>
      </c>
      <c r="F17" t="s">
        <v>517</v>
      </c>
      <c r="G17" t="s">
        <v>925</v>
      </c>
      <c r="H17" t="s">
        <v>150</v>
      </c>
      <c r="I17" t="s">
        <v>926</v>
      </c>
      <c r="K17" t="s">
        <v>102</v>
      </c>
      <c r="L17" s="78">
        <v>1.6500000000000001E-2</v>
      </c>
      <c r="M17" s="78">
        <v>0</v>
      </c>
      <c r="N17" s="77">
        <v>1000000</v>
      </c>
      <c r="O17" s="77">
        <v>100.22</v>
      </c>
      <c r="P17" s="77">
        <v>1002.2</v>
      </c>
      <c r="Q17" s="78">
        <v>0</v>
      </c>
      <c r="R17" s="78">
        <v>6.3100000000000003E-2</v>
      </c>
      <c r="S17" s="78">
        <v>2.8E-3</v>
      </c>
    </row>
    <row r="18" spans="2:19">
      <c r="B18" t="s">
        <v>927</v>
      </c>
      <c r="C18" t="s">
        <v>928</v>
      </c>
      <c r="D18" t="s">
        <v>123</v>
      </c>
      <c r="E18" t="s">
        <v>929</v>
      </c>
      <c r="F18" t="s">
        <v>445</v>
      </c>
      <c r="G18" t="s">
        <v>930</v>
      </c>
      <c r="H18" t="s">
        <v>210</v>
      </c>
      <c r="I18" t="s">
        <v>931</v>
      </c>
      <c r="K18" t="s">
        <v>102</v>
      </c>
      <c r="L18" s="78">
        <v>1.8499999999999999E-2</v>
      </c>
      <c r="M18" s="78">
        <v>0</v>
      </c>
      <c r="N18" s="77">
        <v>3000000</v>
      </c>
      <c r="O18" s="77">
        <v>100.06</v>
      </c>
      <c r="P18" s="77">
        <v>3001.8</v>
      </c>
      <c r="Q18" s="78">
        <v>0</v>
      </c>
      <c r="R18" s="78">
        <v>0.18890000000000001</v>
      </c>
      <c r="S18" s="78">
        <v>8.5000000000000006E-3</v>
      </c>
    </row>
    <row r="19" spans="2:19">
      <c r="B19" t="s">
        <v>932</v>
      </c>
      <c r="C19" t="s">
        <v>933</v>
      </c>
      <c r="D19" t="s">
        <v>123</v>
      </c>
      <c r="E19" t="s">
        <v>934</v>
      </c>
      <c r="F19" t="s">
        <v>284</v>
      </c>
      <c r="G19" t="s">
        <v>229</v>
      </c>
      <c r="H19" t="s">
        <v>348</v>
      </c>
      <c r="I19" t="s">
        <v>935</v>
      </c>
      <c r="K19" t="s">
        <v>102</v>
      </c>
      <c r="L19" s="78">
        <v>2.1000000000000001E-2</v>
      </c>
      <c r="M19" s="78">
        <v>0</v>
      </c>
      <c r="N19" s="77">
        <v>3000000</v>
      </c>
      <c r="O19" s="77">
        <v>100.6</v>
      </c>
      <c r="P19" s="77">
        <v>3018</v>
      </c>
      <c r="Q19" s="78">
        <v>0</v>
      </c>
      <c r="R19" s="78">
        <v>0.19</v>
      </c>
      <c r="S19" s="78">
        <v>8.5000000000000006E-3</v>
      </c>
    </row>
    <row r="20" spans="2:19">
      <c r="B20" t="s">
        <v>936</v>
      </c>
      <c r="C20" t="s">
        <v>937</v>
      </c>
      <c r="D20" t="s">
        <v>123</v>
      </c>
      <c r="E20" t="s">
        <v>929</v>
      </c>
      <c r="F20" t="s">
        <v>445</v>
      </c>
      <c r="G20" t="s">
        <v>229</v>
      </c>
      <c r="H20" t="s">
        <v>348</v>
      </c>
      <c r="I20" t="s">
        <v>938</v>
      </c>
      <c r="K20" t="s">
        <v>102</v>
      </c>
      <c r="L20" s="78">
        <v>1.95E-2</v>
      </c>
      <c r="M20" s="78">
        <v>0</v>
      </c>
      <c r="N20" s="77">
        <v>7500000</v>
      </c>
      <c r="O20" s="77">
        <v>100.07</v>
      </c>
      <c r="P20" s="77">
        <v>7505.25</v>
      </c>
      <c r="Q20" s="78">
        <v>0</v>
      </c>
      <c r="R20" s="78">
        <v>0.47239999999999999</v>
      </c>
      <c r="S20" s="78">
        <v>2.12E-2</v>
      </c>
    </row>
    <row r="21" spans="2:19">
      <c r="B21" s="79" t="s">
        <v>267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J22" s="77">
        <v>0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354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7">
        <v>0</v>
      </c>
      <c r="K24" t="s">
        <v>229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268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269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7">
        <v>0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236</v>
      </c>
      <c r="C30" s="16"/>
      <c r="D30" s="16"/>
      <c r="E30" s="16"/>
    </row>
    <row r="31" spans="2:19">
      <c r="B31" t="s">
        <v>262</v>
      </c>
      <c r="C31" s="16"/>
      <c r="D31" s="16"/>
      <c r="E31" s="16"/>
    </row>
    <row r="32" spans="2:19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4339.8648999999996</v>
      </c>
      <c r="K11" s="7"/>
      <c r="L11" s="76">
        <v>1</v>
      </c>
      <c r="M11" s="76">
        <v>1.23E-2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807980</v>
      </c>
      <c r="J12" s="81">
        <v>4339.8648999999996</v>
      </c>
      <c r="L12" s="80">
        <v>1</v>
      </c>
      <c r="M12" s="80">
        <v>1.23E-2</v>
      </c>
    </row>
    <row r="13" spans="2:98">
      <c r="B13" t="s">
        <v>939</v>
      </c>
      <c r="C13" t="s">
        <v>940</v>
      </c>
      <c r="D13" t="s">
        <v>123</v>
      </c>
      <c r="E13" t="s">
        <v>941</v>
      </c>
      <c r="F13" t="s">
        <v>571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0.25919999999999999</v>
      </c>
      <c r="M13" s="78">
        <v>3.2000000000000002E-3</v>
      </c>
    </row>
    <row r="14" spans="2:98">
      <c r="B14" t="s">
        <v>942</v>
      </c>
      <c r="C14" t="s">
        <v>943</v>
      </c>
      <c r="D14" t="s">
        <v>123</v>
      </c>
      <c r="E14" t="s">
        <v>944</v>
      </c>
      <c r="F14" t="s">
        <v>643</v>
      </c>
      <c r="G14" t="s">
        <v>102</v>
      </c>
      <c r="H14" s="77">
        <v>807755</v>
      </c>
      <c r="I14" s="77">
        <v>398</v>
      </c>
      <c r="J14" s="77">
        <v>3214.8649</v>
      </c>
      <c r="K14" s="78">
        <v>5.3E-3</v>
      </c>
      <c r="L14" s="78">
        <v>0.74080000000000001</v>
      </c>
      <c r="M14" s="78">
        <v>9.1000000000000004E-3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B23" t="s">
        <v>264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1707086</v>
      </c>
      <c r="H11" s="7"/>
      <c r="I11" s="75">
        <v>165.76424854645501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953</v>
      </c>
      <c r="C12" s="16"/>
      <c r="D12" s="16"/>
      <c r="G12" s="81">
        <v>1707086</v>
      </c>
      <c r="I12" s="81">
        <v>165.76424854645501</v>
      </c>
      <c r="K12" s="80">
        <v>1</v>
      </c>
      <c r="L12" s="80">
        <v>5.0000000000000001E-4</v>
      </c>
    </row>
    <row r="13" spans="2:59">
      <c r="B13" t="s">
        <v>954</v>
      </c>
      <c r="C13" t="s">
        <v>955</v>
      </c>
      <c r="D13" t="s">
        <v>713</v>
      </c>
      <c r="E13" t="s">
        <v>106</v>
      </c>
      <c r="F13" t="s">
        <v>956</v>
      </c>
      <c r="G13" s="77">
        <v>14000</v>
      </c>
      <c r="H13" s="77">
        <v>1E-4</v>
      </c>
      <c r="I13" s="77">
        <v>4.8999999999999998E-5</v>
      </c>
      <c r="J13" s="78">
        <v>0</v>
      </c>
      <c r="K13" s="78">
        <v>0</v>
      </c>
      <c r="L13" s="78">
        <v>0</v>
      </c>
    </row>
    <row r="14" spans="2:59">
      <c r="B14" t="s">
        <v>732</v>
      </c>
      <c r="C14" t="s">
        <v>733</v>
      </c>
      <c r="D14" t="s">
        <v>359</v>
      </c>
      <c r="E14" t="s">
        <v>106</v>
      </c>
      <c r="F14" t="s">
        <v>957</v>
      </c>
      <c r="G14" s="77">
        <v>39000</v>
      </c>
      <c r="H14" s="77">
        <v>0.46660000000000001</v>
      </c>
      <c r="I14" s="77">
        <v>0.63690899999999995</v>
      </c>
      <c r="J14" s="78">
        <v>0</v>
      </c>
      <c r="K14" s="78">
        <v>3.8E-3</v>
      </c>
      <c r="L14" s="78">
        <v>0</v>
      </c>
    </row>
    <row r="15" spans="2:59">
      <c r="B15" t="s">
        <v>958</v>
      </c>
      <c r="C15" t="s">
        <v>959</v>
      </c>
      <c r="D15" t="s">
        <v>528</v>
      </c>
      <c r="E15" t="s">
        <v>102</v>
      </c>
      <c r="F15" t="s">
        <v>960</v>
      </c>
      <c r="G15" s="77">
        <v>20699</v>
      </c>
      <c r="H15" s="77">
        <v>3.895E-3</v>
      </c>
      <c r="I15" s="77">
        <v>8.0622604999999996E-4</v>
      </c>
      <c r="J15" s="78">
        <v>0</v>
      </c>
      <c r="K15" s="78">
        <v>0</v>
      </c>
      <c r="L15" s="78">
        <v>0</v>
      </c>
    </row>
    <row r="16" spans="2:59">
      <c r="B16" t="s">
        <v>961</v>
      </c>
      <c r="C16" t="s">
        <v>962</v>
      </c>
      <c r="D16" t="s">
        <v>963</v>
      </c>
      <c r="E16" t="s">
        <v>102</v>
      </c>
      <c r="F16" t="s">
        <v>964</v>
      </c>
      <c r="G16" s="77">
        <v>1450000</v>
      </c>
      <c r="H16" s="77">
        <v>1.7E-5</v>
      </c>
      <c r="I16" s="77">
        <v>2.4649999999999997E-4</v>
      </c>
      <c r="J16" s="78">
        <v>0</v>
      </c>
      <c r="K16" s="78">
        <v>0</v>
      </c>
      <c r="L16" s="78">
        <v>0</v>
      </c>
    </row>
    <row r="17" spans="2:12">
      <c r="B17" t="s">
        <v>965</v>
      </c>
      <c r="C17" t="s">
        <v>966</v>
      </c>
      <c r="D17" t="s">
        <v>967</v>
      </c>
      <c r="E17" t="s">
        <v>102</v>
      </c>
      <c r="F17" t="s">
        <v>968</v>
      </c>
      <c r="G17" s="77">
        <v>80000</v>
      </c>
      <c r="H17" s="77">
        <v>1.9999999999999999E-6</v>
      </c>
      <c r="I17" s="77">
        <v>1.5999999999999999E-6</v>
      </c>
      <c r="J17" s="78">
        <v>0</v>
      </c>
      <c r="K17" s="78">
        <v>0</v>
      </c>
      <c r="L17" s="78">
        <v>0</v>
      </c>
    </row>
    <row r="18" spans="2:12">
      <c r="B18" t="s">
        <v>969</v>
      </c>
      <c r="C18" t="s">
        <v>970</v>
      </c>
      <c r="D18" t="s">
        <v>509</v>
      </c>
      <c r="E18" t="s">
        <v>102</v>
      </c>
      <c r="F18" t="s">
        <v>971</v>
      </c>
      <c r="G18" s="77">
        <v>43937</v>
      </c>
      <c r="H18" s="77">
        <v>326.49107900000001</v>
      </c>
      <c r="I18" s="77">
        <v>143.45038538022999</v>
      </c>
      <c r="J18" s="78">
        <v>0</v>
      </c>
      <c r="K18" s="78">
        <v>0.86539999999999995</v>
      </c>
      <c r="L18" s="78">
        <v>4.0000000000000002E-4</v>
      </c>
    </row>
    <row r="19" spans="2:12">
      <c r="B19" t="s">
        <v>972</v>
      </c>
      <c r="C19" t="s">
        <v>973</v>
      </c>
      <c r="D19" t="s">
        <v>513</v>
      </c>
      <c r="E19" t="s">
        <v>102</v>
      </c>
      <c r="F19" t="s">
        <v>974</v>
      </c>
      <c r="G19" s="77">
        <v>24450</v>
      </c>
      <c r="H19" s="77">
        <v>87.296163149999998</v>
      </c>
      <c r="I19" s="77">
        <v>21.343911890175001</v>
      </c>
      <c r="J19" s="78">
        <v>0</v>
      </c>
      <c r="K19" s="78">
        <v>0.1288</v>
      </c>
      <c r="L19" s="78">
        <v>1E-4</v>
      </c>
    </row>
    <row r="20" spans="2:12">
      <c r="B20" t="s">
        <v>975</v>
      </c>
      <c r="C20" t="s">
        <v>976</v>
      </c>
      <c r="D20" t="s">
        <v>513</v>
      </c>
      <c r="E20" t="s">
        <v>102</v>
      </c>
      <c r="F20" t="s">
        <v>977</v>
      </c>
      <c r="G20" s="77">
        <v>35000</v>
      </c>
      <c r="H20" s="77">
        <v>0.94839700000000005</v>
      </c>
      <c r="I20" s="77">
        <v>0.33193895000000001</v>
      </c>
      <c r="J20" s="78">
        <v>0</v>
      </c>
      <c r="K20" s="78">
        <v>2E-3</v>
      </c>
      <c r="L20" s="78">
        <v>0</v>
      </c>
    </row>
    <row r="21" spans="2:12">
      <c r="B21" s="79" t="s">
        <v>877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C23" s="16"/>
      <c r="D23" s="16"/>
    </row>
    <row r="24" spans="2:12">
      <c r="B24" t="s">
        <v>262</v>
      </c>
      <c r="C24" s="16"/>
      <c r="D24" s="16"/>
    </row>
    <row r="25" spans="2:12">
      <c r="B25" t="s">
        <v>263</v>
      </c>
      <c r="C25" s="16"/>
      <c r="D25" s="16"/>
    </row>
    <row r="26" spans="2:12">
      <c r="B26" t="s">
        <v>264</v>
      </c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978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880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878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881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880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979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980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981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982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983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984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985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986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987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988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989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981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982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988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991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992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993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992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993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13711.131579147001</v>
      </c>
      <c r="J11" s="76">
        <v>1</v>
      </c>
      <c r="K11" s="76">
        <v>3.8800000000000001E-2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13711.131579147001</v>
      </c>
      <c r="J14" s="80">
        <v>1</v>
      </c>
      <c r="K14" s="80">
        <v>3.8800000000000001E-2</v>
      </c>
    </row>
    <row r="15" spans="2:60">
      <c r="B15" t="s">
        <v>994</v>
      </c>
      <c r="C15" t="s">
        <v>995</v>
      </c>
      <c r="D15" t="s">
        <v>229</v>
      </c>
      <c r="E15" t="s">
        <v>348</v>
      </c>
      <c r="F15" s="78">
        <v>0</v>
      </c>
      <c r="G15" t="s">
        <v>203</v>
      </c>
      <c r="H15" s="78">
        <v>0</v>
      </c>
      <c r="I15" s="77">
        <v>-67.561233842999997</v>
      </c>
      <c r="J15" s="78">
        <v>-4.8999999999999998E-3</v>
      </c>
      <c r="K15" s="78">
        <v>-2.0000000000000001E-4</v>
      </c>
    </row>
    <row r="16" spans="2:60">
      <c r="B16" t="s">
        <v>996</v>
      </c>
      <c r="C16" t="s">
        <v>997</v>
      </c>
      <c r="D16" t="s">
        <v>229</v>
      </c>
      <c r="E16" t="s">
        <v>348</v>
      </c>
      <c r="F16" s="78">
        <v>0</v>
      </c>
      <c r="G16" t="s">
        <v>202</v>
      </c>
      <c r="H16" s="78">
        <v>0</v>
      </c>
      <c r="I16" s="77">
        <v>66.786047874000005</v>
      </c>
      <c r="J16" s="78">
        <v>4.8999999999999998E-3</v>
      </c>
      <c r="K16" s="78">
        <v>2.0000000000000001E-4</v>
      </c>
    </row>
    <row r="17" spans="2:11">
      <c r="B17" t="s">
        <v>998</v>
      </c>
      <c r="C17" t="s">
        <v>999</v>
      </c>
      <c r="D17" t="s">
        <v>229</v>
      </c>
      <c r="E17" t="s">
        <v>348</v>
      </c>
      <c r="F17" s="78">
        <v>0</v>
      </c>
      <c r="G17" t="s">
        <v>110</v>
      </c>
      <c r="H17" s="78">
        <v>0</v>
      </c>
      <c r="I17" s="77">
        <v>815.47430011599999</v>
      </c>
      <c r="J17" s="78">
        <v>5.9499999999999997E-2</v>
      </c>
      <c r="K17" s="78">
        <v>2.3E-3</v>
      </c>
    </row>
    <row r="18" spans="2:11">
      <c r="B18" t="s">
        <v>1000</v>
      </c>
      <c r="C18" t="s">
        <v>1001</v>
      </c>
      <c r="D18" t="s">
        <v>229</v>
      </c>
      <c r="E18" t="s">
        <v>348</v>
      </c>
      <c r="F18" s="78">
        <v>0</v>
      </c>
      <c r="G18" t="s">
        <v>106</v>
      </c>
      <c r="H18" s="78">
        <v>0</v>
      </c>
      <c r="I18" s="77">
        <v>12896.432465</v>
      </c>
      <c r="J18" s="78">
        <v>0.94059999999999999</v>
      </c>
      <c r="K18" s="78">
        <v>3.6499999999999998E-2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A7FFF2-EE74-46CB-8B67-23D8717BFD60}"/>
</file>

<file path=customXml/itemProps2.xml><?xml version="1.0" encoding="utf-8"?>
<ds:datastoreItem xmlns:ds="http://schemas.openxmlformats.org/officeDocument/2006/customXml" ds:itemID="{2E049C54-ECC8-415C-A83C-FBACD753477D}"/>
</file>

<file path=customXml/itemProps3.xml><?xml version="1.0" encoding="utf-8"?>
<ds:datastoreItem xmlns:ds="http://schemas.openxmlformats.org/officeDocument/2006/customXml" ds:itemID="{F2F0205B-FC99-49D6-B315-AFD0FCB76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