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83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M164" i="6" l="1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0" i="6"/>
  <c r="M109" i="6"/>
  <c r="M108" i="6"/>
  <c r="M107" i="6"/>
  <c r="M106" i="6"/>
  <c r="M105" i="6"/>
  <c r="M104" i="6"/>
  <c r="M103" i="6"/>
  <c r="M102" i="6"/>
  <c r="M101" i="6"/>
  <c r="M100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I112" i="6"/>
  <c r="K111" i="6"/>
  <c r="I111" i="6" s="1"/>
  <c r="K112" i="6"/>
  <c r="M112" i="6" s="1"/>
  <c r="K99" i="6"/>
  <c r="I99" i="6" s="1"/>
  <c r="K98" i="6"/>
  <c r="I98" i="6" s="1"/>
  <c r="K68" i="6"/>
  <c r="I68" i="6" s="1"/>
  <c r="M111" i="6" l="1"/>
  <c r="M98" i="6"/>
  <c r="M99" i="6"/>
  <c r="M68" i="6"/>
  <c r="H12" i="26"/>
  <c r="H9" i="26" s="1"/>
  <c r="I11" i="26" l="1"/>
  <c r="I13" i="26"/>
  <c r="I14" i="26"/>
  <c r="I9" i="26"/>
  <c r="I10" i="26"/>
  <c r="I12" i="26"/>
  <c r="C36" i="1"/>
  <c r="D10" i="1"/>
  <c r="I16" i="2"/>
  <c r="I13" i="2" s="1"/>
  <c r="K16" i="2" l="1"/>
  <c r="I12" i="2"/>
  <c r="I11" i="2" s="1"/>
  <c r="I10" i="2" s="1"/>
  <c r="I9" i="2" s="1"/>
  <c r="J16" i="2" l="1"/>
  <c r="C10" i="1"/>
  <c r="C41" i="1" s="1"/>
  <c r="J12" i="26" l="1"/>
  <c r="J14" i="26"/>
  <c r="N96" i="6"/>
  <c r="N24" i="6"/>
  <c r="N65" i="6"/>
  <c r="N104" i="6"/>
  <c r="N137" i="6"/>
  <c r="N29" i="6"/>
  <c r="N98" i="6"/>
  <c r="N148" i="6"/>
  <c r="N135" i="6"/>
  <c r="N127" i="6"/>
  <c r="N76" i="6"/>
  <c r="N33" i="6"/>
  <c r="D24" i="1"/>
  <c r="D17" i="1"/>
  <c r="D14" i="1"/>
  <c r="N162" i="6"/>
  <c r="N90" i="6"/>
  <c r="N18" i="6"/>
  <c r="N53" i="6"/>
  <c r="N80" i="6"/>
  <c r="N131" i="6"/>
  <c r="N17" i="6"/>
  <c r="N68" i="6"/>
  <c r="N136" i="6"/>
  <c r="N105" i="6"/>
  <c r="N97" i="6"/>
  <c r="N64" i="6"/>
  <c r="N152" i="6"/>
  <c r="D35" i="1"/>
  <c r="D29" i="1"/>
  <c r="D13" i="1"/>
  <c r="N71" i="6"/>
  <c r="N93" i="6"/>
  <c r="N108" i="6"/>
  <c r="N13" i="6"/>
  <c r="N156" i="6"/>
  <c r="N84" i="6"/>
  <c r="N12" i="6"/>
  <c r="N41" i="6"/>
  <c r="N50" i="6"/>
  <c r="N125" i="6"/>
  <c r="N22" i="6"/>
  <c r="N44" i="6"/>
  <c r="N124" i="6"/>
  <c r="N81" i="6"/>
  <c r="N73" i="6"/>
  <c r="N52" i="6"/>
  <c r="N128" i="6"/>
  <c r="D23" i="1"/>
  <c r="D16" i="1"/>
  <c r="D38" i="1"/>
  <c r="D15" i="1"/>
  <c r="D36" i="1"/>
  <c r="N159" i="6"/>
  <c r="N126" i="6"/>
  <c r="N89" i="6"/>
  <c r="N123" i="6"/>
  <c r="N83" i="6"/>
  <c r="N86" i="6"/>
  <c r="D18" i="1"/>
  <c r="N155" i="6"/>
  <c r="N106" i="6"/>
  <c r="N15" i="6"/>
  <c r="N100" i="6"/>
  <c r="N150" i="6"/>
  <c r="N78" i="6"/>
  <c r="N146" i="6"/>
  <c r="N35" i="6"/>
  <c r="N14" i="6"/>
  <c r="N113" i="6"/>
  <c r="N147" i="6"/>
  <c r="N20" i="6"/>
  <c r="N112" i="6"/>
  <c r="N57" i="6"/>
  <c r="N43" i="6"/>
  <c r="N40" i="6"/>
  <c r="N110" i="6"/>
  <c r="D39" i="1"/>
  <c r="D25" i="1"/>
  <c r="N109" i="6"/>
  <c r="N116" i="6"/>
  <c r="J9" i="26"/>
  <c r="N121" i="6"/>
  <c r="N114" i="6"/>
  <c r="N37" i="6"/>
  <c r="D19" i="1"/>
  <c r="N59" i="6"/>
  <c r="N55" i="6"/>
  <c r="D30" i="1"/>
  <c r="N144" i="6"/>
  <c r="N72" i="6"/>
  <c r="N74" i="6"/>
  <c r="N23" i="6"/>
  <c r="N145" i="6"/>
  <c r="N107" i="6"/>
  <c r="N129" i="6"/>
  <c r="N163" i="6"/>
  <c r="N94" i="6"/>
  <c r="N27" i="6"/>
  <c r="N19" i="6"/>
  <c r="N28" i="6"/>
  <c r="N92" i="6"/>
  <c r="D34" i="1"/>
  <c r="D27" i="1"/>
  <c r="J10" i="26"/>
  <c r="N70" i="6"/>
  <c r="D33" i="1"/>
  <c r="N54" i="6"/>
  <c r="N69" i="6"/>
  <c r="N130" i="6"/>
  <c r="D12" i="1"/>
  <c r="N61" i="6"/>
  <c r="D32" i="1"/>
  <c r="N49" i="6"/>
  <c r="N34" i="6"/>
  <c r="D41" i="1"/>
  <c r="N119" i="6"/>
  <c r="N32" i="6"/>
  <c r="N138" i="6"/>
  <c r="N66" i="6"/>
  <c r="N26" i="6"/>
  <c r="N11" i="6"/>
  <c r="N115" i="6"/>
  <c r="N101" i="6"/>
  <c r="N111" i="6"/>
  <c r="N133" i="6"/>
  <c r="N82" i="6"/>
  <c r="N158" i="6"/>
  <c r="N160" i="6"/>
  <c r="N10" i="6"/>
  <c r="N62" i="6"/>
  <c r="D21" i="1"/>
  <c r="D26" i="1"/>
  <c r="J13" i="26"/>
  <c r="N103" i="6"/>
  <c r="N142" i="6"/>
  <c r="J11" i="26"/>
  <c r="N31" i="6"/>
  <c r="N85" i="6"/>
  <c r="N157" i="6"/>
  <c r="N161" i="6"/>
  <c r="N117" i="6"/>
  <c r="N39" i="6"/>
  <c r="N21" i="6"/>
  <c r="N91" i="6"/>
  <c r="N36" i="6"/>
  <c r="N16" i="6"/>
  <c r="D31" i="1"/>
  <c r="N132" i="6"/>
  <c r="N60" i="6"/>
  <c r="N139" i="6"/>
  <c r="N141" i="6"/>
  <c r="N67" i="6"/>
  <c r="N95" i="6"/>
  <c r="N87" i="6"/>
  <c r="N134" i="6"/>
  <c r="N38" i="6"/>
  <c r="N99" i="6"/>
  <c r="N58" i="6"/>
  <c r="D20" i="1"/>
  <c r="N45" i="6"/>
  <c r="N118" i="6"/>
  <c r="N42" i="6"/>
  <c r="N56" i="6"/>
  <c r="N149" i="6"/>
  <c r="N75" i="6"/>
  <c r="D28" i="1"/>
  <c r="N120" i="6"/>
  <c r="N48" i="6"/>
  <c r="N79" i="6"/>
  <c r="N63" i="6"/>
  <c r="N46" i="6"/>
  <c r="N164" i="6"/>
  <c r="N102" i="6"/>
  <c r="N30" i="6"/>
  <c r="N77" i="6"/>
  <c r="N140" i="6"/>
  <c r="N143" i="6"/>
  <c r="N47" i="6"/>
  <c r="N122" i="6"/>
  <c r="N154" i="6"/>
  <c r="N153" i="6"/>
  <c r="N151" i="6"/>
  <c r="N88" i="6"/>
  <c r="N51" i="6"/>
  <c r="N25" i="6"/>
  <c r="D40" i="1"/>
</calcChain>
</file>

<file path=xl/sharedStrings.xml><?xml version="1.0" encoding="utf-8"?>
<sst xmlns="http://schemas.openxmlformats.org/spreadsheetml/2006/main" count="3938" uniqueCount="1026">
  <si>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</si>
  <si>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</si>
  <si>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</si>
  <si>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</si>
  <si>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</si>
  <si>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</si>
  <si>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</si>
  <si>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</si>
  <si>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</si>
  <si>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</si>
  <si>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</si>
  <si>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</si>
  <si>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</si>
  <si>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</si>
  <si>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</si>
  <si>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</si>
  <si>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</si>
  <si>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</si>
  <si>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</si>
  <si>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</si>
  <si>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</si>
  <si>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</si>
  <si>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</si>
  <si>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</si>
  <si>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</si>
  <si>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</si>
  <si>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</si>
  <si>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</si>
  <si>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</si>
  <si>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</si>
  <si>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</si>
  <si>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</si>
  <si>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</si>
  <si>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</si>
  <si>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</si>
  <si>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</si>
  <si>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</si>
  <si>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</si>
  <si>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</si>
  <si>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</si>
  <si>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</si>
  <si>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</si>
  <si>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</si>
  <si>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</si>
  <si>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</si>
  <si>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</si>
  <si>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</si>
  <si>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</si>
  <si>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</si>
  <si>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</si>
  <si>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</si>
  <si>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</si>
  <si>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</si>
  <si>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</si>
  <si>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</si>
  <si>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</si>
  <si>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</si>
  <si>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</si>
  <si>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</si>
  <si>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</si>
  <si>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</si>
  <si>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</si>
  <si>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</si>
  <si>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</si>
  <si>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</si>
  <si>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</si>
  <si>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</si>
  <si>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</si>
  <si>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</si>
  <si>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</si>
  <si>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</si>
  <si>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</si>
  <si>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</si>
  <si>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</si>
  <si>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</si>
  <si>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</si>
  <si>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</si>
  <si>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</si>
  <si>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</si>
  <si>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</si>
  <si>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</si>
  <si>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</si>
  <si>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</si>
  <si>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</si>
  <si>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</si>
  <si>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</si>
  <si>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</si>
  <si>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</si>
  <si>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</si>
  <si>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</si>
  <si>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</si>
  <si>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</si>
  <si>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</si>
  <si>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</si>
  <si>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</si>
  <si>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</si>
  <si>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</si>
  <si>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</si>
  <si>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</si>
  <si>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</si>
  <si>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</si>
  <si>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</si>
  <si>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</si>
  <si>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</si>
  <si>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</si>
  <si>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</si>
  <si>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</si>
  <si>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</si>
  <si>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</si>
  <si>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</si>
  <si>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</si>
  <si>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</si>
  <si>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</si>
  <si>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</si>
  <si>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</si>
  <si>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</si>
  <si>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</si>
  <si>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</si>
  <si>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</si>
  <si>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</si>
  <si>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</si>
  <si>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</si>
  <si>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</si>
  <si>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</si>
  <si>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</si>
  <si>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</si>
  <si>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</si>
  <si>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</si>
  <si>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</si>
  <si>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</si>
  <si>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</si>
  <si>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</si>
  <si>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</si>
  <si>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</si>
  <si>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</si>
  <si>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</si>
  <si>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</si>
  <si>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</si>
  <si>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</si>
  <si>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</si>
  <si>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</si>
  <si>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</si>
  <si>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</si>
  <si>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</si>
  <si>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</si>
  <si>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</si>
  <si>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</si>
  <si>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</si>
  <si>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</si>
  <si>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</si>
  <si>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</si>
  <si>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</si>
  <si>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</si>
  <si>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</si>
  <si>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</si>
  <si>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</si>
  <si>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</si>
  <si>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</si>
  <si>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</si>
  <si>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</si>
  <si>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</si>
  <si>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</si>
  <si>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</si>
  <si>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</si>
  <si>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</si>
  <si>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</si>
  <si>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</si>
  <si>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</si>
  <si>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</si>
  <si>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</si>
  <si>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</si>
  <si>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</si>
  <si>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</si>
  <si>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</si>
  <si>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</si>
  <si>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</si>
  <si>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</si>
  <si>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</si>
  <si>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</si>
  <si>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</si>
  <si>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</si>
  <si>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</si>
  <si>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</si>
  <si>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</si>
  <si>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</si>
  <si>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</si>
  <si>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</si>
  <si>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</si>
  <si>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</si>
  <si>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</si>
  <si>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</si>
  <si>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</si>
  <si>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</si>
  <si>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</si>
  <si>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</si>
  <si>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</si>
  <si>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</si>
  <si>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מור מניות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</si>
  <si>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</si>
  <si>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</si>
  <si>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</si>
  <si>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</si>
  <si>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</si>
  <si>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</si>
  <si>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</si>
  <si>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</si>
  <si>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</si>
  <si>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</si>
  <si>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</si>
  <si>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</si>
  <si>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</si>
  <si>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</si>
  <si>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</si>
  <si>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</si>
  <si>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</si>
  <si>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</si>
  <si>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</si>
  <si>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</si>
  <si>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</si>
  <si>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</si>
  <si>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</si>
  <si>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</si>
  <si>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</si>
  <si>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</si>
  <si>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</si>
  <si>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</si>
  <si>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</si>
  <si>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</si>
  <si>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</si>
  <si>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</si>
  <si>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</si>
  <si>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</si>
  <si>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</si>
  <si>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</si>
  <si>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811- בנק ישראל- מק"מ</t>
  </si>
  <si>
    <t>8210817</t>
  </si>
  <si>
    <t>RF</t>
  </si>
  <si>
    <t>18/08/20</t>
  </si>
  <si>
    <t>מ.ק.מ.711</t>
  </si>
  <si>
    <t>8210718</t>
  </si>
  <si>
    <t>28/12/20</t>
  </si>
  <si>
    <t>סה"כ שחר</t>
  </si>
  <si>
    <t>ממשל קצרה 0821- האוצר - ממשלתית קצרה</t>
  </si>
  <si>
    <t>1168939</t>
  </si>
  <si>
    <t>22/12/20</t>
  </si>
  <si>
    <t>ממשל שקלית 0722- האוצר - ממשלתית שקלית</t>
  </si>
  <si>
    <t>1158104</t>
  </si>
  <si>
    <t>27/01/21</t>
  </si>
  <si>
    <t>ממשל שקלית 1122- האוצר - ממשלתית שקלית</t>
  </si>
  <si>
    <t>1141225</t>
  </si>
  <si>
    <t>26/05/21</t>
  </si>
  <si>
    <t>ממשל שקלית 1123- האוצר - ממשלתית שקלית</t>
  </si>
  <si>
    <t>1155068</t>
  </si>
  <si>
    <t>06/09/20</t>
  </si>
  <si>
    <t>ממשלתי 0323</t>
  </si>
  <si>
    <t>1126747</t>
  </si>
  <si>
    <t>31/01/21</t>
  </si>
  <si>
    <t>ממשלתי שקלי 723</t>
  </si>
  <si>
    <t>1167105</t>
  </si>
  <si>
    <t>31/05/21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</si>
  <si>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</si>
  <si>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</si>
  <si>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</si>
  <si>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</si>
  <si>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</si>
  <si>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</si>
  <si>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</si>
  <si>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</si>
  <si>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</si>
  <si>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</si>
  <si>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</si>
  <si>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</si>
  <si>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 הנפקות אג"ח 44</t>
  </si>
  <si>
    <t>2310209</t>
  </si>
  <si>
    <t>520032046</t>
  </si>
  <si>
    <t>בנקים</t>
  </si>
  <si>
    <t>20/01/21</t>
  </si>
  <si>
    <t>פועלים הנפ אג32- פועלים הנפקות</t>
  </si>
  <si>
    <t>1940535</t>
  </si>
  <si>
    <t>520032640</t>
  </si>
  <si>
    <t>מז טפ הנפ אגח 59- מזרחי טפחות הנפק</t>
  </si>
  <si>
    <t>2310449</t>
  </si>
  <si>
    <t>Aa1.il</t>
  </si>
  <si>
    <t>15/06/21</t>
  </si>
  <si>
    <t>מז טפ הנפק הת 54- מזרחי טפחות הנפק</t>
  </si>
  <si>
    <t>2310472</t>
  </si>
  <si>
    <t>Aa2.il</t>
  </si>
  <si>
    <t>ירושלים הנפקות אג"ח ט- ירושלים הנפקות</t>
  </si>
  <si>
    <t>1127422</t>
  </si>
  <si>
    <t>513682146</t>
  </si>
  <si>
    <t>ilAA-</t>
  </si>
  <si>
    <t>22/01/20</t>
  </si>
  <si>
    <t>דיסקונט הש אג6- דיסקונט השקעות</t>
  </si>
  <si>
    <t>6390207</t>
  </si>
  <si>
    <t>520023896</t>
  </si>
  <si>
    <t>השקעה ואחזקות</t>
  </si>
  <si>
    <t>ilBBB</t>
  </si>
  <si>
    <t>29/09/20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</si>
  <si>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</si>
  <si>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</si>
  <si>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</si>
  <si>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</si>
  <si>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</si>
  <si>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</si>
  <si>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</si>
  <si>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24/05/20</t>
  </si>
  <si>
    <t>מזרחי הנפקות אג"ח   41- מזרחי טפחות הנפק</t>
  </si>
  <si>
    <t>2310175</t>
  </si>
  <si>
    <t>22/04/21</t>
  </si>
  <si>
    <t>מרכנתיל הנפקות אגח ב</t>
  </si>
  <si>
    <t>1138205</t>
  </si>
  <si>
    <t>513686154</t>
  </si>
  <si>
    <t>דיסקונט הת11- דיסקונט</t>
  </si>
  <si>
    <t>6910137</t>
  </si>
  <si>
    <t>520007030</t>
  </si>
  <si>
    <t>ilAA+</t>
  </si>
  <si>
    <t>31/12/20</t>
  </si>
  <si>
    <t>חשמל     אגח 26- חשמל</t>
  </si>
  <si>
    <t>6000202</t>
  </si>
  <si>
    <t>520000472</t>
  </si>
  <si>
    <t>אנרגיה</t>
  </si>
  <si>
    <t>פועלים הנפקות הת 16- פועלים הנפקות</t>
  </si>
  <si>
    <t>1940550</t>
  </si>
  <si>
    <t>וילאר אגח 7- וילאר</t>
  </si>
  <si>
    <t>4160149</t>
  </si>
  <si>
    <t>520038910</t>
  </si>
  <si>
    <t>נדלן מניב בישראל</t>
  </si>
  <si>
    <t>ilAA</t>
  </si>
  <si>
    <t>10/12/20</t>
  </si>
  <si>
    <t>כיל       אגח ה</t>
  </si>
  <si>
    <t>2810299</t>
  </si>
  <si>
    <t>520027830</t>
  </si>
  <si>
    <t>כימיה, גומי ופלסטיק</t>
  </si>
  <si>
    <t>תעשיה אוירית אג"ח 4</t>
  </si>
  <si>
    <t>1133131</t>
  </si>
  <si>
    <t>520027194</t>
  </si>
  <si>
    <t>ביטחוניות</t>
  </si>
  <si>
    <t>23/01/20</t>
  </si>
  <si>
    <t>פורמולה אג"ח 1- פורמולה מערכות</t>
  </si>
  <si>
    <t>2560142</t>
  </si>
  <si>
    <t>520036690</t>
  </si>
  <si>
    <t>שרותי מידע</t>
  </si>
  <si>
    <t>אנרג'יקס אג ב</t>
  </si>
  <si>
    <t>1168483</t>
  </si>
  <si>
    <t>513901371</t>
  </si>
  <si>
    <t>אנרגיה מתחדשת</t>
  </si>
  <si>
    <t>ilA</t>
  </si>
  <si>
    <t>חג'ג'  אג י- חג'ג' נדלן</t>
  </si>
  <si>
    <t>8230294</t>
  </si>
  <si>
    <t>520033309</t>
  </si>
  <si>
    <t>בנייה</t>
  </si>
  <si>
    <t>ilBBB+</t>
  </si>
  <si>
    <t>01/02/21</t>
  </si>
  <si>
    <t>פתאל החזק  אג 1</t>
  </si>
  <si>
    <t>1169721</t>
  </si>
  <si>
    <t>512607888</t>
  </si>
  <si>
    <t>מלונאות ותיירות</t>
  </si>
  <si>
    <t>Baa1.il</t>
  </si>
  <si>
    <t>12/11/20</t>
  </si>
  <si>
    <t>דיסק השק  אגח י- דיסקונט השקעות</t>
  </si>
  <si>
    <t>6390348</t>
  </si>
  <si>
    <t>30/09/20</t>
  </si>
  <si>
    <t>חנן מור אגח י- חנן מור</t>
  </si>
  <si>
    <t>1165299</t>
  </si>
  <si>
    <t>513605519</t>
  </si>
  <si>
    <t>לא מדורג</t>
  </si>
  <si>
    <t>25/02/20</t>
  </si>
  <si>
    <t>ישראמקו אג1- ישראמקו יהש</t>
  </si>
  <si>
    <t>2320174</t>
  </si>
  <si>
    <t>550010003</t>
  </si>
  <si>
    <t>חיפושי נפט וגז</t>
  </si>
  <si>
    <t>25/03/20</t>
  </si>
  <si>
    <t>חברה לישראל אג"ח 11</t>
  </si>
  <si>
    <t>5760244</t>
  </si>
  <si>
    <t>520028010</t>
  </si>
  <si>
    <t>07/05/20</t>
  </si>
  <si>
    <t>סה"כ אחר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</si>
  <si>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</si>
  <si>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</si>
  <si>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</si>
  <si>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</si>
  <si>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</si>
  <si>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</si>
  <si>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</si>
  <si>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</si>
  <si>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</si>
  <si>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</si>
  <si>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</si>
  <si>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</si>
  <si>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</si>
  <si>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</si>
  <si>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</si>
  <si>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</si>
  <si>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</si>
  <si>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</si>
  <si>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</si>
  <si>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</si>
  <si>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</si>
  <si>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</si>
  <si>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</si>
  <si>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</si>
  <si>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</si>
  <si>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</si>
  <si>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</si>
  <si>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</si>
  <si>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</si>
  <si>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</si>
  <si>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</si>
  <si>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</si>
  <si>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</si>
  <si>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</si>
  <si>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</si>
  <si>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</si>
  <si>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</si>
  <si>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</si>
  <si>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</si>
  <si>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שופרסל- שופרסל</t>
  </si>
  <si>
    <t>777037</t>
  </si>
  <si>
    <t>520022732</t>
  </si>
  <si>
    <t>מסחר</t>
  </si>
  <si>
    <t>אלוני חץ- אלוני חץ</t>
  </si>
  <si>
    <t>390013</t>
  </si>
  <si>
    <t>520038506</t>
  </si>
  <si>
    <t>מבני תעשיה- מבנה נדל"ן (כ.ד)</t>
  </si>
  <si>
    <t>226019</t>
  </si>
  <si>
    <t>520024126</t>
  </si>
  <si>
    <t>מליסרון- מליסרון</t>
  </si>
  <si>
    <t>323014</t>
  </si>
  <si>
    <t>520037789</t>
  </si>
  <si>
    <t>עזריאלי קבוצה</t>
  </si>
  <si>
    <t>1119478</t>
  </si>
  <si>
    <t>510960719</t>
  </si>
  <si>
    <t>נייס</t>
  </si>
  <si>
    <t>273011</t>
  </si>
  <si>
    <t>520036872</t>
  </si>
  <si>
    <t>סה"כ תל אביב 90</t>
  </si>
  <si>
    <t>פוקס- פוקס</t>
  </si>
  <si>
    <t>1087022</t>
  </si>
  <si>
    <t>512157603</t>
  </si>
  <si>
    <t>אקוואריוס מנועים- אקוואריוס</t>
  </si>
  <si>
    <t>1170240</t>
  </si>
  <si>
    <t>515114429</t>
  </si>
  <si>
    <t>אלקטרוניקה ואופטיקה</t>
  </si>
  <si>
    <t>ג'נריישן קפיטל- ג'נריישן קפיטל</t>
  </si>
  <si>
    <t>1156926</t>
  </si>
  <si>
    <t>515846558</t>
  </si>
  <si>
    <t>אנלייט אנרגיה- אנלייט אנרגיה</t>
  </si>
  <si>
    <t>720011</t>
  </si>
  <si>
    <t>520041146</t>
  </si>
  <si>
    <t>נופר אנרג'י</t>
  </si>
  <si>
    <t>1170877</t>
  </si>
  <si>
    <t>514599943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</si>
  <si>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</si>
  <si>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</si>
  <si>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</si>
  <si>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</si>
  <si>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</si>
  <si>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</si>
  <si>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דניה סיבוס- דניה סיבוס</t>
  </si>
  <si>
    <t>1173137</t>
  </si>
  <si>
    <t>512569237</t>
  </si>
  <si>
    <t>ישראל קנדה- ישראל קנדה</t>
  </si>
  <si>
    <t>434019</t>
  </si>
  <si>
    <t>520039298</t>
  </si>
  <si>
    <t>אייאיאס תעש- אייאיאס</t>
  </si>
  <si>
    <t>431015</t>
  </si>
  <si>
    <t>520039132</t>
  </si>
  <si>
    <t>אלקו- אלקו</t>
  </si>
  <si>
    <t>694034</t>
  </si>
  <si>
    <t>520025370</t>
  </si>
  <si>
    <t>חברה לישראל- חברה לישראל</t>
  </si>
  <si>
    <t>576017</t>
  </si>
  <si>
    <t>קנון- קנון הולדינגס</t>
  </si>
  <si>
    <t>1134139</t>
  </si>
  <si>
    <t>1635</t>
  </si>
  <si>
    <t>קמטק- קמטק</t>
  </si>
  <si>
    <t>1095264</t>
  </si>
  <si>
    <t>511235434</t>
  </si>
  <si>
    <t>פתאל החזקות- פתאל החזקות</t>
  </si>
  <si>
    <t>1143429</t>
  </si>
  <si>
    <t>אלקטרה צריכה- אלקטרה צריכה</t>
  </si>
  <si>
    <t>5010129</t>
  </si>
  <si>
    <t>520039967</t>
  </si>
  <si>
    <t>דיפלומט אחזקות- דיפלומט</t>
  </si>
  <si>
    <t>1173491</t>
  </si>
  <si>
    <t>510400740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</si>
  <si>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</si>
  <si>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</si>
  <si>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</si>
  <si>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</si>
  <si>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</si>
  <si>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</si>
  <si>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</si>
  <si>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</si>
  <si>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</si>
  <si>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</si>
  <si>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</si>
  <si>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</si>
  <si>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</si>
  <si>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</si>
  <si>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</si>
  <si>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</si>
  <si>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</si>
  <si>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</si>
  <si>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</si>
  <si>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אדגר- אדגר השקעות</t>
  </si>
  <si>
    <t>1820083</t>
  </si>
  <si>
    <t>520035171</t>
  </si>
  <si>
    <t>נדלן מניב בחו"ל</t>
  </si>
  <si>
    <t>סאמיט</t>
  </si>
  <si>
    <t>1081686</t>
  </si>
  <si>
    <t>520043720</t>
  </si>
  <si>
    <t>ביג</t>
  </si>
  <si>
    <t>1097260</t>
  </si>
  <si>
    <t>513623314</t>
  </si>
  <si>
    <t>מגה אור- מגה אור</t>
  </si>
  <si>
    <t>1104488</t>
  </si>
  <si>
    <t>513257873</t>
  </si>
  <si>
    <t>ריט 1- ריט1</t>
  </si>
  <si>
    <t>1098920</t>
  </si>
  <si>
    <t>513821488</t>
  </si>
  <si>
    <t>אוגווינד- אוגווינד</t>
  </si>
  <si>
    <t>1105907</t>
  </si>
  <si>
    <t>513961334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</si>
  <si>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</si>
  <si>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</si>
  <si>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</si>
  <si>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</si>
  <si>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</si>
  <si>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</si>
  <si>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</si>
  <si>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</si>
  <si>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</si>
  <si>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</si>
  <si>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</si>
  <si>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</si>
  <si>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שרותים</t>
  </si>
  <si>
    <t>פרטנר- פרטנר</t>
  </si>
  <si>
    <t>1083484</t>
  </si>
  <si>
    <t>520044314</t>
  </si>
  <si>
    <t>סה"כ מניות היתר</t>
  </si>
  <si>
    <t>בליץ- בליץ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</si>
  <si>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</si>
  <si>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</si>
  <si>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</si>
  <si>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</si>
  <si>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</si>
  <si>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</si>
  <si>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</si>
  <si>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</t>
  </si>
  <si>
    <t>1170539</t>
  </si>
  <si>
    <t>514997741</t>
  </si>
  <si>
    <t>אופל בלאנס- אופל בלאנס השקעות בע"מ</t>
  </si>
  <si>
    <t>1094986</t>
  </si>
  <si>
    <t>513734566</t>
  </si>
  <si>
    <t>אשראי חוץ בנקאי</t>
  </si>
  <si>
    <t>מלרן- מלרן פרוייקטים</t>
  </si>
  <si>
    <t>1170950</t>
  </si>
  <si>
    <t>514097591</t>
  </si>
  <si>
    <t>מניף</t>
  </si>
  <si>
    <t>1170893</t>
  </si>
  <si>
    <t>512764408</t>
  </si>
  <si>
    <t>ליברה- ליברה</t>
  </si>
  <si>
    <t>1176981</t>
  </si>
  <si>
    <t>515761625</t>
  </si>
  <si>
    <t>חג'ג' נדל"ן- חג'ג' נדלן</t>
  </si>
  <si>
    <t>823013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</si>
  <si>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</si>
  <si>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</si>
  <si>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</si>
  <si>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</si>
  <si>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</si>
  <si>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</si>
  <si>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</si>
  <si>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</t>
  </si>
  <si>
    <t>1168962</t>
  </si>
  <si>
    <t>540296795</t>
  </si>
  <si>
    <t>השקעות במדעי החיים</t>
  </si>
  <si>
    <t>סנו- סנו</t>
  </si>
  <si>
    <t>813014</t>
  </si>
  <si>
    <t>520032988</t>
  </si>
  <si>
    <t>פולירם</t>
  </si>
  <si>
    <t>1170216</t>
  </si>
  <si>
    <t>515251593</t>
  </si>
  <si>
    <t>רבל- רבל</t>
  </si>
  <si>
    <t>1103878</t>
  </si>
  <si>
    <t>513506329</t>
  </si>
  <si>
    <t>יומן אקסטנשנס</t>
  </si>
  <si>
    <t>1170000</t>
  </si>
  <si>
    <t>514707736</t>
  </si>
  <si>
    <t>מכשור רפואי</t>
  </si>
  <si>
    <t>אייס קמעונאות- אייס קפיטל קמעונאות</t>
  </si>
  <si>
    <t>1171669</t>
  </si>
  <si>
    <t>515546224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</si>
  <si>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</si>
  <si>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</si>
  <si>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</si>
  <si>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</si>
  <si>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</si>
  <si>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</si>
  <si>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</si>
  <si>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</si>
  <si>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</si>
  <si>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סקופ- סקופ</t>
  </si>
  <si>
    <t>288019</t>
  </si>
  <si>
    <t>520037425</t>
  </si>
  <si>
    <t>עדיקה סטייל- עדיקה סטייל</t>
  </si>
  <si>
    <t>1143643</t>
  </si>
  <si>
    <t>514659614</t>
  </si>
  <si>
    <t>פרימוטק- פרימוטק</t>
  </si>
  <si>
    <t>1175496</t>
  </si>
  <si>
    <t>516292992</t>
  </si>
  <si>
    <t>ריטיילורס- ריטיילורס</t>
  </si>
  <si>
    <t>1175488</t>
  </si>
  <si>
    <t>514211457</t>
  </si>
  <si>
    <t>ארגו פרופרטיז- ארגו פרופרטיז</t>
  </si>
  <si>
    <t>1175371</t>
  </si>
  <si>
    <t>70252750</t>
  </si>
  <si>
    <t>מגוריט- מגוריט</t>
  </si>
  <si>
    <t>1139195</t>
  </si>
  <si>
    <t>515434074</t>
  </si>
  <si>
    <t>רני צים- רני צים</t>
  </si>
  <si>
    <t>1143619</t>
  </si>
  <si>
    <t>514353671</t>
  </si>
  <si>
    <t>מיט-טק- מיט-טק 3 די</t>
  </si>
  <si>
    <t>1080720</t>
  </si>
  <si>
    <t>520041955</t>
  </si>
  <si>
    <t>פודטק</t>
  </si>
  <si>
    <t>סבוריט- סבוריט בע"מ</t>
  </si>
  <si>
    <t>1169978</t>
  </si>
  <si>
    <t>515933950</t>
  </si>
  <si>
    <t>סייברוואן- סייברוואן</t>
  </si>
  <si>
    <t>1166693</t>
  </si>
  <si>
    <t>515154607</t>
  </si>
  <si>
    <t>ציוד תקשורת</t>
  </si>
  <si>
    <t>אפולו פאוור- אפולו פאוור</t>
  </si>
  <si>
    <t>520043928</t>
  </si>
  <si>
    <t>ורידיס- ורידיס</t>
  </si>
  <si>
    <t>1176387</t>
  </si>
  <si>
    <t>515935807</t>
  </si>
  <si>
    <t>פנאקסיה ישראל- פנאקסיה ישראל</t>
  </si>
  <si>
    <t>1104363</t>
  </si>
  <si>
    <t>513673970</t>
  </si>
  <si>
    <t>קנאביס</t>
  </si>
  <si>
    <t>שיח מדיקל- שיח מדיקל</t>
  </si>
  <si>
    <t>249011</t>
  </si>
  <si>
    <t>520036567</t>
  </si>
  <si>
    <t>הייקון מערכות- הייקון מערכות בע"מ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</si>
  <si>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</si>
  <si>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</si>
  <si>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</si>
  <si>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</si>
  <si>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</si>
  <si>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</si>
  <si>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רובוגרופ ט.א.ק- רובוגרופ</t>
  </si>
  <si>
    <t>266015</t>
  </si>
  <si>
    <t>520034984</t>
  </si>
  <si>
    <t>שלוש 3 דיאם- שלוש 3 דיאם</t>
  </si>
  <si>
    <t>1177518</t>
  </si>
  <si>
    <t>515512580</t>
  </si>
  <si>
    <t>איאלדי (ALD)- אי.אל.די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</si>
  <si>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</si>
  <si>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</si>
  <si>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</si>
  <si>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</si>
  <si>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</si>
  <si>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</si>
  <si>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</si>
  <si>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</si>
  <si>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</si>
  <si>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</si>
  <si>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</si>
  <si>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</si>
  <si>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515158665</t>
  </si>
  <si>
    <t>גמלא הראל- גמלא הראל</t>
  </si>
  <si>
    <t>1175868</t>
  </si>
  <si>
    <t>513899674</t>
  </si>
  <si>
    <t>שרותים פיננסים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</si>
  <si>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</si>
  <si>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</si>
  <si>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</si>
  <si>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</si>
  <si>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</si>
  <si>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</si>
  <si>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אנרג'ין- אנרג'ין</t>
  </si>
  <si>
    <t>1172071</t>
  </si>
  <si>
    <t>514240779</t>
  </si>
  <si>
    <t>אפסלון ברנדס- אפסלון ברנדס</t>
  </si>
  <si>
    <t>456012</t>
  </si>
  <si>
    <t>520038878</t>
  </si>
  <si>
    <t>גלאסבוקס- גלאסבוקס</t>
  </si>
  <si>
    <t>1176288</t>
  </si>
  <si>
    <t>514525260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</si>
  <si>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</si>
  <si>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</si>
  <si>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</si>
  <si>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</si>
  <si>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</si>
  <si>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</si>
  <si>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</si>
  <si>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</si>
  <si>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</si>
  <si>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נאייקס- נאייקס</t>
  </si>
  <si>
    <t>1175116</t>
  </si>
  <si>
    <t>513639013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</si>
  <si>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</si>
  <si>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</si>
  <si>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</si>
  <si>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</si>
  <si>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</si>
  <si>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</si>
  <si>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</si>
  <si>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</si>
  <si>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</si>
  <si>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</si>
  <si>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</si>
  <si>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</si>
  <si>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</si>
  <si>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</si>
  <si>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</si>
  <si>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</si>
  <si>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</si>
  <si>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</si>
  <si>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</si>
  <si>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</si>
  <si>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S H L Telemedicine Ltd</t>
  </si>
  <si>
    <t>IL0010855885</t>
  </si>
  <si>
    <t>5261</t>
  </si>
  <si>
    <t>Health Care Equip &amp; Services</t>
  </si>
  <si>
    <t>Itamar Medical ADR</t>
  </si>
  <si>
    <t>US4654371016</t>
  </si>
  <si>
    <t>512434218</t>
  </si>
  <si>
    <t>KORNIT DIGITAL-KRNT</t>
  </si>
  <si>
    <t>IL0011216723</t>
  </si>
  <si>
    <t>NYSE</t>
  </si>
  <si>
    <t>1564</t>
  </si>
  <si>
    <t>INDUSTRIAL</t>
  </si>
  <si>
    <t>Protalix Biotherapeutics Inc</t>
  </si>
  <si>
    <t>US74365A3095</t>
  </si>
  <si>
    <t>1554</t>
  </si>
  <si>
    <t>Pharma &amp; Biotechnology</t>
  </si>
  <si>
    <t>TARO PHARMACEUTICAL INDUS</t>
  </si>
  <si>
    <t>IL0010827181</t>
  </si>
  <si>
    <t>5188</t>
  </si>
  <si>
    <t>Pharmaceuticals</t>
  </si>
  <si>
    <t>SimilarWeb- SimilarWeb</t>
  </si>
  <si>
    <t>IL0011751653</t>
  </si>
  <si>
    <t>5283</t>
  </si>
  <si>
    <t>Software &amp; Services</t>
  </si>
  <si>
    <t>SOLAREDGE</t>
  </si>
  <si>
    <t>US83417M1045</t>
  </si>
  <si>
    <t>4744</t>
  </si>
  <si>
    <t>Technology Hardware &amp; Equip</t>
  </si>
  <si>
    <t>GILAT SATELLITE</t>
  </si>
  <si>
    <t>IL0010825102</t>
  </si>
  <si>
    <t>520038936</t>
  </si>
  <si>
    <t>POOL CORP- Pool Corp</t>
  </si>
  <si>
    <t>32074429</t>
  </si>
  <si>
    <t>5272</t>
  </si>
  <si>
    <t>Consumer Durables &amp; Apparel</t>
  </si>
  <si>
    <t>NEOEN FP</t>
  </si>
  <si>
    <t>FR0011675362</t>
  </si>
  <si>
    <t>5175</t>
  </si>
  <si>
    <t>Energy</t>
  </si>
  <si>
    <t>ORSTED A/S</t>
  </si>
  <si>
    <t>DK0060094928</t>
  </si>
  <si>
    <t>5232</t>
  </si>
  <si>
    <t>RWE GR</t>
  </si>
  <si>
    <t>DE0007037129</t>
  </si>
  <si>
    <t>5242</t>
  </si>
  <si>
    <t>RWE GY</t>
  </si>
  <si>
    <t>Solarpack Corp Tecnologica</t>
  </si>
  <si>
    <t>ES0105385001</t>
  </si>
  <si>
    <t>5257</t>
  </si>
  <si>
    <t>DARIOHEALTH</t>
  </si>
  <si>
    <t>US23725P2092</t>
  </si>
  <si>
    <t>5233</t>
  </si>
  <si>
    <t>Azek Company Inc</t>
  </si>
  <si>
    <t>US05478C1053</t>
  </si>
  <si>
    <t>5275</t>
  </si>
  <si>
    <t>ASTRAZENECA PLC</t>
  </si>
  <si>
    <t>US0463531089</t>
  </si>
  <si>
    <t>5238</t>
  </si>
  <si>
    <t>PFIZER INC-PFE- PFIZER</t>
  </si>
  <si>
    <t>US7170811035</t>
  </si>
  <si>
    <t>1190</t>
  </si>
  <si>
    <t>ABBVIE INC</t>
  </si>
  <si>
    <t>US00287Y1091</t>
  </si>
  <si>
    <t>5255</t>
  </si>
  <si>
    <t>AROUNDTOWN PROP</t>
  </si>
  <si>
    <t>CY0105562116</t>
  </si>
  <si>
    <t>FWB</t>
  </si>
  <si>
    <t>4845</t>
  </si>
  <si>
    <t>Real Estate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</si>
  <si>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</si>
  <si>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</si>
  <si>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</si>
  <si>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</si>
  <si>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</si>
  <si>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</si>
  <si>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</si>
  <si>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</si>
  <si>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</si>
  <si>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</si>
  <si>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JUMBO S.A</t>
  </si>
  <si>
    <t>GRS282183003</t>
  </si>
  <si>
    <t>Retailing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</si>
  <si>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</si>
  <si>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</si>
  <si>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</si>
  <si>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</si>
  <si>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</si>
  <si>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</si>
  <si>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</si>
  <si>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</si>
  <si>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</si>
  <si>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</si>
  <si>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PALO ALTO NETWO</t>
  </si>
  <si>
    <t>US6974351057</t>
  </si>
  <si>
    <t>4723</t>
  </si>
  <si>
    <t>MOMENTIVE GLOBAL- SURVEY MONKY</t>
  </si>
  <si>
    <t>US60878Y1082</t>
  </si>
  <si>
    <t>5260</t>
  </si>
  <si>
    <t>Amadeus IT Group- Amadeus</t>
  </si>
  <si>
    <t>445338</t>
  </si>
  <si>
    <t>5273</t>
  </si>
  <si>
    <t>GDS Holdings Ltd</t>
  </si>
  <si>
    <t>US36165L1089</t>
  </si>
  <si>
    <t>5258</t>
  </si>
  <si>
    <t>Telecommunication Services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</si>
  <si>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</si>
  <si>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</si>
  <si>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</si>
  <si>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</si>
  <si>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</si>
  <si>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</si>
  <si>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</si>
  <si>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</si>
  <si>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</si>
  <si>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</si>
  <si>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</si>
  <si>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</si>
  <si>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</si>
  <si>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</si>
  <si>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</si>
  <si>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</si>
  <si>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</si>
  <si>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</si>
  <si>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</si>
  <si>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</si>
  <si>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</si>
  <si>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מור מניות טכנולוגיה- מור קרנות נאמנות</t>
  </si>
  <si>
    <t>5128962</t>
  </si>
  <si>
    <t>ilBBB-</t>
  </si>
  <si>
    <t>מור (4D) מניות גלובלי- מור קרנות נאמנות</t>
  </si>
  <si>
    <t>5123740</t>
  </si>
  <si>
    <t>מור אנרגיה נקיה- מור קרנות נאמנות</t>
  </si>
  <si>
    <t>5131040</t>
  </si>
  <si>
    <t>Schroder International Selection Fund China</t>
  </si>
  <si>
    <t>LU2016214293</t>
  </si>
  <si>
    <t>5105</t>
  </si>
  <si>
    <t>סה"כ כתבי אופציות בישראל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</si>
  <si>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</si>
  <si>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</si>
  <si>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</si>
  <si>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</si>
  <si>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</si>
  <si>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</si>
  <si>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</si>
  <si>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</si>
  <si>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</si>
  <si>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</si>
  <si>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</si>
  <si>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</si>
  <si>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</si>
  <si>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</si>
  <si>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</si>
  <si>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</si>
  <si>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</si>
  <si>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</si>
  <si>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</si>
  <si>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</si>
  <si>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טראקנט אופציה 1 02/03/25- טראקנט אנטרפרייז</t>
  </si>
  <si>
    <t>1174101</t>
  </si>
  <si>
    <t>פוםוום אופציה 1 28/02/22- פוםוום</t>
  </si>
  <si>
    <t>1173442</t>
  </si>
  <si>
    <t>קוויקליזארד אופציה 1 22/02/23- קוויקליזארד</t>
  </si>
  <si>
    <t>1172865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</si>
  <si>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</si>
  <si>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</si>
  <si>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</si>
  <si>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</si>
  <si>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</si>
  <si>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</si>
  <si>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</si>
  <si>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</si>
  <si>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-DFWU1-17/09/21</t>
  </si>
  <si>
    <t>DE000C52VJ09</t>
  </si>
  <si>
    <t>Other</t>
  </si>
  <si>
    <t>DJIA-DMU1-17/09/21</t>
  </si>
  <si>
    <t>BBG00X7L5BM9</t>
  </si>
  <si>
    <t>FTSE CHINA  A50 - XUN1 - 29/07/2021</t>
  </si>
  <si>
    <t>SGXDB0526069</t>
  </si>
  <si>
    <t>FUT VAL EUR HSBC - רוו"ה מחוזים</t>
  </si>
  <si>
    <t>333740</t>
  </si>
  <si>
    <t>FUT VAL USD - רוו"ה מחוזים</t>
  </si>
  <si>
    <t>415349</t>
  </si>
  <si>
    <t>MDAX - MFU1- 17/09/21</t>
  </si>
  <si>
    <t>DE000C52VHS5</t>
  </si>
  <si>
    <t>MINI NASDAQ-NQU1- 17/09/2021</t>
  </si>
  <si>
    <t>BBG00VDHP5Y3</t>
  </si>
  <si>
    <t>RUSSELL2000 -RTYU1- 17/09/21</t>
  </si>
  <si>
    <t>BBG00VDHP7K4</t>
  </si>
  <si>
    <t>S&amp;P500 E-MINI -ESU1-17/09/2021</t>
  </si>
  <si>
    <t>BBG00VDHP5J0</t>
  </si>
  <si>
    <t>STOXX 600- SXOU1-17/09/21</t>
  </si>
  <si>
    <t>DE000C52VLR9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</si>
  <si>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</si>
  <si>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</si>
  <si>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</si>
  <si>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</si>
  <si>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</si>
  <si>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</si>
  <si>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</si>
  <si>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</si>
  <si>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</si>
  <si>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</si>
  <si>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</si>
  <si>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</si>
  <si>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</si>
  <si>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</si>
  <si>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</si>
  <si>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</si>
  <si>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</si>
  <si>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</si>
  <si>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</si>
  <si>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Aaa.il</t>
  </si>
  <si>
    <t>04/05/21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</si>
  <si>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</si>
  <si>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</si>
  <si>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</si>
  <si>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</si>
  <si>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</si>
  <si>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</si>
  <si>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</si>
  <si>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</si>
  <si>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</si>
  <si>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</si>
  <si>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</si>
  <si>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</si>
  <si>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18/03/20</t>
  </si>
  <si>
    <t>בליץ אופציה לא סחירה 01/06/24- בליץ</t>
  </si>
  <si>
    <t>42401011</t>
  </si>
  <si>
    <t>08/06/21</t>
  </si>
  <si>
    <t>שיח מדיקל אופציה ב' לא סחירה 10/07/22- שיח מדיקל</t>
  </si>
  <si>
    <t>24901111</t>
  </si>
  <si>
    <t>פארמה</t>
  </si>
  <si>
    <t>10/06/20</t>
  </si>
  <si>
    <t>מיט-טק אופציה לא סחירה 18/05/2023- מיט-טק 3 די</t>
  </si>
  <si>
    <t>10807201</t>
  </si>
  <si>
    <t>18/05/20</t>
  </si>
  <si>
    <t>אוגווינד-אופציה</t>
  </si>
  <si>
    <t>22/07/20</t>
  </si>
  <si>
    <t>אלקטריאון - אופציה</t>
  </si>
  <si>
    <t>01/07/20</t>
  </si>
  <si>
    <t>פנאקסיה ישראל אופציה לא סחירה 09/03/2022- פנאקסיה ישראל</t>
  </si>
  <si>
    <t>11043631</t>
  </si>
  <si>
    <t>11/03/20</t>
  </si>
  <si>
    <t>איאלדי (ALD) אופציה לא סחירה 15/02/24- אי.אל.די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</si>
  <si>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</si>
  <si>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</si>
  <si>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</si>
  <si>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</si>
  <si>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</si>
  <si>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</si>
  <si>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</si>
  <si>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</si>
  <si>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</si>
  <si>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</si>
  <si>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</si>
  <si>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</si>
  <si>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</si>
  <si>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</si>
  <si>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</si>
  <si>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</si>
  <si>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</si>
  <si>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</si>
  <si>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</si>
  <si>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</si>
  <si>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</si>
  <si>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</si>
  <si>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</si>
  <si>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</si>
  <si>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</si>
  <si>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</si>
  <si>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</si>
  <si>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דולר -20001(לשלם)- בנק מזרחי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</si>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</sst>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0" fillId="0" borderId="0" xfId="0" applyNumberFormat="1" applyFont="1" applyFill="1"/>
    <xf numFmtId="4" fontId="17" fillId="0" borderId="0" xfId="0" applyNumberFormat="1" applyFont="1" applyFill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7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35012_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1901832.4707949336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9" tableBorderDxfId="428">
  <autoFilter ref="B6:D42">
    <filterColumn colId="0" hiddenButton="1"/>
    <filterColumn colId="1" hiddenButton="1"/>
    <filterColumn colId="2" hiddenButton="1"/>
  </autoFilter>
  <tableColumns count="3">
    <tableColumn id="1" name="עמודה1" dataDxfId="427" dataCellStyle="Normal_2007-16618"/>
    <tableColumn id="2" name="שווי הוגן" dataDxfId="426"/>
    <tableColumn id="3" name="שעור מנכסי השקעה*" dataDxfId="4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24" headerRowBorderDxfId="423" tableBorderDxfId="422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21" dataDxfId="419" headerRowBorderDxfId="420" tableBorderDxfId="418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7"/>
    <tableColumn id="2" name="מספר ני&quot;ע" dataDxfId="416"/>
    <tableColumn id="3" name="מספר מנפיק" dataDxfId="415"/>
    <tableColumn id="4" name="דירוג" dataDxfId="414"/>
    <tableColumn id="5" name="שם מדרג" dataDxfId="413"/>
    <tableColumn id="6" name="סוג מטבע" dataDxfId="412"/>
    <tableColumn id="7" name="שיעור ריבית" dataDxfId="411"/>
    <tableColumn id="8" name="תשואה לפידיון" dataDxfId="410"/>
    <tableColumn id="9" name="שווי שוק" dataDxfId="409"/>
    <tableColumn id="10" name="שעור מנכסי אפיק ההשקעה" dataDxfId="408"/>
    <tableColumn id="11" name="שעור מסך נכסי השקעה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4" totalsRowShown="0" headerRowDxfId="406" dataDxfId="404" headerRowBorderDxfId="405" tableBorderDxfId="403">
  <autoFilter ref="A7:Q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2"/>
    <tableColumn id="2" name="מספר ני&quot;ע" dataDxfId="401"/>
    <tableColumn id="3" name="זירת מסחר" dataDxfId="400"/>
    <tableColumn id="4" name="דירוג" dataDxfId="399"/>
    <tableColumn id="5" name="שם מדרג" dataDxfId="398"/>
    <tableColumn id="6" name="תאריך רכישה" dataDxfId="397"/>
    <tableColumn id="7" name="מח&quot;מ" dataDxfId="396"/>
    <tableColumn id="8" name="סוג מטבע" dataDxfId="395"/>
    <tableColumn id="9" name="שיעור ריבית" dataDxfId="394"/>
    <tableColumn id="10" name="תשואה לפידיון" dataDxfId="393"/>
    <tableColumn id="11" name="ערך נקוב****" dataDxfId="392"/>
    <tableColumn id="12" name="שער***" dataDxfId="391"/>
    <tableColumn id="13" name="פדיון/ריבית/דיבידנד לקבל*****  " dataDxfId="390"/>
    <tableColumn id="14" name="שווי שוק" dataDxfId="389"/>
    <tableColumn id="15" name="שעור מערך נקוב**** מונפק" dataDxfId="388"/>
    <tableColumn id="16" name="שעור מנכסי אפיק ההשקעה" dataDxfId="387"/>
    <tableColumn id="17" name="שעור מסך נכסי השקעה**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5" dataDxfId="383" headerRowBorderDxfId="384" tableBorderDxfId="38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1"/>
    <tableColumn id="2" name="מספר ני&quot;ע" dataDxfId="380"/>
    <tableColumn id="3" name="זירת מסחר" dataDxfId="379"/>
    <tableColumn id="4" name="ספק מידע" dataDxfId="378"/>
    <tableColumn id="5" name="מספר מנפיק" dataDxfId="377"/>
    <tableColumn id="6" name="ענף מסחר" dataDxfId="376"/>
    <tableColumn id="7" name="דירוג" dataDxfId="375"/>
    <tableColumn id="8" name="שם מדרג" dataDxfId="374"/>
    <tableColumn id="9" name="תאריך רכישה" dataDxfId="373"/>
    <tableColumn id="10" name="מח&quot;מ" dataDxfId="372"/>
    <tableColumn id="11" name="סוג מטבע" dataDxfId="371"/>
    <tableColumn id="12" name="שיעור ריבית" dataDxfId="370"/>
    <tableColumn id="13" name="תשואה לפידיון" dataDxfId="369"/>
    <tableColumn id="14" name="ערך נקוב****" dataDxfId="368"/>
    <tableColumn id="15" name="שער***" dataDxfId="367"/>
    <tableColumn id="16" name="פדיון/ריבית/דיבידנד לקבל*****  " dataDxfId="366"/>
    <tableColumn id="17" name="שווי שוק" dataDxfId="365"/>
    <tableColumn id="18" name="שעור מערך נקוב מונפק" dataDxfId="364"/>
    <tableColumn id="19" name="שעור מנכסי אפיק ההשקעה" dataDxfId="363"/>
    <tableColumn id="20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45" totalsRowShown="0" headerRowDxfId="361" dataDxfId="359" headerRowBorderDxfId="360" tableBorderDxfId="358">
  <autoFilter ref="A7:T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64" totalsRowShown="0" headerRowDxfId="337" dataDxfId="335" headerRowBorderDxfId="336" tableBorderDxfId="334">
  <autoFilter ref="A7:N1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3"/>
    <tableColumn id="9" name="שער***" dataDxfId="332"/>
    <tableColumn id="10" name="פדיון/ריבית/דיבידנד לקבל*****  " dataDxfId="331"/>
    <tableColumn id="11" name="שווי שוק" dataDxfId="330"/>
    <tableColumn id="12" name="שעור מערך נקוב מונפק" dataDxfId="329"/>
    <tableColumn id="13" name="שעור מנכסי אפיק ההשקעה" dataDxfId="328">
      <calculatedColumnFormula>K8/$K$10</calculatedColumnFormula>
    </tableColumn>
    <tableColumn id="14" name="שעור מסך נכסי השקעה**" dataDxfId="327">
      <calculatedColumnFormula>K8/'סכום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26" dataDxfId="324" headerRowBorderDxfId="325" tableBorderDxfId="323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2"/>
    <tableColumn id="4" name="מספר מנפיק" dataDxfId="321"/>
    <tableColumn id="5" name="ענף מסחר"/>
    <tableColumn id="6" name="סוג מטבע"/>
    <tableColumn id="7" name="ערך נקוב****" dataDxfId="320"/>
    <tableColumn id="8" name="שער***" dataDxfId="319"/>
    <tableColumn id="9" name="פדיון/ריבית/דיבידנד לקבל*****  " dataDxfId="318"/>
    <tableColumn id="10" name="שווי שוק" dataDxfId="317"/>
    <tableColumn id="11" name="שעור מערך נקוב מונפק" dataDxfId="316"/>
    <tableColumn id="12" name="שעור מנכסי אפיק ההשקעה" dataDxfId="315"/>
    <tableColumn id="13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3" dataDxfId="311" headerRowBorderDxfId="312" tableBorderDxfId="310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דירוג"/>
    <tableColumn id="7" name="שם מדרג" dataDxfId="307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9" totalsRowShown="0" headerRowDxfId="300" dataDxfId="298" headerRowBorderDxfId="299" tableBorderDxfId="297">
  <autoFilter ref="A7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6"/>
    <tableColumn id="4" name="ענף מסחר"/>
    <tableColumn id="5" name="סוג מטבע"/>
    <tableColumn id="6" name="ערך נקוב****" dataDxfId="295"/>
    <tableColumn id="7" name="שער***" dataDxfId="294"/>
    <tableColumn id="8" name="שווי שוק" dataDxfId="293"/>
    <tableColumn id="9" name="שעור מערך נקוב מונפק" dataDxfId="292"/>
    <tableColumn id="10" name="שעור מנכסי אפיק ההשקעה" dataDxfId="291"/>
    <tableColumn id="11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9" dataDxfId="287" headerRowBorderDxfId="288" tableBorderDxfId="28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5"/>
    <tableColumn id="4" name="ענף מסחר"/>
    <tableColumn id="5" name="סוג מטבע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3" totalsRowShown="0" headerRowDxfId="278" dataDxfId="276" headerRowBorderDxfId="277" tableBorderDxfId="275">
  <autoFilter ref="A7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נכסי אפיק ההשקעה" dataDxfId="271"/>
    <tableColumn id="10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9" dataDxfId="267" headerRowBorderDxfId="268" tableBorderDxfId="26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5"/>
    <tableColumn id="4" name="דירוג"/>
    <tableColumn id="5" name="שם מדרג" dataDxfId="264"/>
    <tableColumn id="6" name="תאריך רכישה" dataDxfId="263"/>
    <tableColumn id="7" name="מח&quot;מ" dataDxfId="262"/>
    <tableColumn id="8" name="סוג מטבע"/>
    <tableColumn id="9" name="שיעור ריבית" dataDxfId="261"/>
    <tableColumn id="10" name="תשואה לפידיון" dataDxfId="260"/>
    <tableColumn id="11" name="ערך נקוב****" dataDxfId="259"/>
    <tableColumn id="12" name="שער***" dataDxfId="258"/>
    <tableColumn id="13" name="שווי שוק" dataDxfId="257"/>
    <tableColumn id="14" name="שעור מערך נקוב מונפק" dataDxfId="256"/>
    <tableColumn id="15" name="שעור מנכסי אפיק ההשקעה" dataDxfId="255"/>
    <tableColumn id="16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3" dataDxfId="251" headerRowBorderDxfId="252" tableBorderDxfId="25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9"/>
    <tableColumn id="2" name="מספר ני&quot;ע" dataDxfId="248"/>
    <tableColumn id="3" name="דירוג" dataDxfId="247"/>
    <tableColumn id="4" name="שם מדרג" dataDxfId="246"/>
    <tableColumn id="5" name="תאריך רכישה" dataDxfId="245"/>
    <tableColumn id="6" name="מח&quot;מ" dataDxfId="244"/>
    <tableColumn id="7" name="סוג מטבע" dataDxfId="243"/>
    <tableColumn id="8" name="שיעור ריבית" dataDxfId="242"/>
    <tableColumn id="9" name="תשואה לפידיון" dataDxfId="241"/>
    <tableColumn id="10" name="ערך נקוב****" dataDxfId="240"/>
    <tableColumn id="11" name="שער***" dataDxfId="239"/>
    <tableColumn id="12" name="שווי הוגן" dataDxfId="238"/>
    <tableColumn id="13" name="שעור מערך נקוב מונפק" dataDxfId="237"/>
    <tableColumn id="14" name="שעור מנכסי אפיק ההשקעה" dataDxfId="236"/>
    <tableColumn id="15" name="שעור מסך נכסי השקעה**" dataDxfId="2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ה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4" dataDxfId="232" headerRowBorderDxfId="233" tableBorderDxfId="23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0"/>
    <tableColumn id="2" name="מספר ני&quot;ע" dataDxfId="229"/>
    <tableColumn id="3" name="ספק המידע" dataDxfId="228"/>
    <tableColumn id="4" name="מספר מנפיק" dataDxfId="227"/>
    <tableColumn id="5" name="ענף מסחר" dataDxfId="226"/>
    <tableColumn id="6" name="דירוג" dataDxfId="225"/>
    <tableColumn id="7" name="שם מדרג" dataDxfId="224"/>
    <tableColumn id="8" name="תאריך רכישה" dataDxfId="223"/>
    <tableColumn id="9" name="מח&quot;מ" dataDxfId="222"/>
    <tableColumn id="10" name="סוג מטבע" dataDxfId="221"/>
    <tableColumn id="11" name="שיעור ריבית" dataDxfId="220"/>
    <tableColumn id="12" name="תשואה לפידיון" dataDxfId="219"/>
    <tableColumn id="13" name="ערך נקוב****" dataDxfId="218"/>
    <tableColumn id="14" name="שער***" dataDxfId="217"/>
    <tableColumn id="15" name="שווי הוגן" dataDxfId="216"/>
    <tableColumn id="16" name="שעור מערך נקוב מונפק" dataDxfId="215"/>
    <tableColumn id="17" name="שעור מנכסי אפיק ההשקעה" dataDxfId="214"/>
    <tableColumn id="18" name="שעור מסך נכסי השקעה**" dataDxfId="2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12" dataDxfId="210" headerRowBorderDxfId="211" tableBorderDxfId="20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8"/>
    <tableColumn id="2" name="מספר ני&quot;ע" dataDxfId="207"/>
    <tableColumn id="3" name="ספק המידע" dataDxfId="206"/>
    <tableColumn id="4" name="מספר מנפיק" dataDxfId="205"/>
    <tableColumn id="5" name="ענף מסחר" dataDxfId="204"/>
    <tableColumn id="6" name="דירוג" dataDxfId="203"/>
    <tableColumn id="7" name="שם מדרג" dataDxfId="202"/>
    <tableColumn id="8" name="תאריך רכישה" dataDxfId="201"/>
    <tableColumn id="9" name="מח&quot;מ" dataDxfId="200"/>
    <tableColumn id="10" name="סוג מטבע" dataDxfId="199"/>
    <tableColumn id="11" name="שיעור ריבית" dataDxfId="198"/>
    <tableColumn id="12" name="תשואה לפידיון" dataDxfId="197"/>
    <tableColumn id="13" name="ערך נקוב****" dataDxfId="196"/>
    <tableColumn id="14" name="שער***" dataDxfId="195"/>
    <tableColumn id="15" name="שווי הוגן" dataDxfId="194"/>
    <tableColumn id="16" name="שעור מערך נקוב מונפק" dataDxfId="193"/>
    <tableColumn id="17" name="שעור מנכסי אפיק ההשקעה" dataDxfId="192"/>
    <tableColumn id="18" name="שעור מסך נכסי השקעה**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0" dataDxfId="188" headerRowBorderDxfId="189" tableBorderDxfId="187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6"/>
    <tableColumn id="2" name="מספר ני&quot;ע" dataDxfId="185"/>
    <tableColumn id="3" name="ספק המידע" dataDxfId="184"/>
    <tableColumn id="4" name="מספר מנפיק" dataDxfId="183"/>
    <tableColumn id="5" name="ענף מסחר" dataDxfId="182"/>
    <tableColumn id="6" name="סוג מטבע" dataDxfId="181"/>
    <tableColumn id="7" name="ערך נקוב****" dataDxfId="180"/>
    <tableColumn id="8" name="שער***" dataDxfId="179"/>
    <tableColumn id="9" name="שווי הוגן" dataDxfId="178"/>
    <tableColumn id="10" name="שעור מערך נקוב מונפק" dataDxfId="177"/>
    <tableColumn id="11" name="שעור מנכסי אפיק ההשקעה" dataDxfId="176"/>
    <tableColumn id="12" name="שעור מסך נכסי השקעה**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4" dataDxfId="172" headerRowBorderDxfId="173" tableBorderDxfId="171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0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3" totalsRowShown="0" headerRowDxfId="163" dataDxfId="161" headerRowBorderDxfId="162" tableBorderDxfId="160">
  <autoFilter ref="A7:K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3" dataDxfId="151" headerRowBorderDxfId="152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2" dataDxfId="140" headerRowBorderDxfId="141" tableBorderDxfId="139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2" dataDxfId="130" headerRowBorderDxfId="131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6" dataDxfId="114" headerRowBorderDxfId="115" tableBorderDxfId="113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/>
    <tableColumn id="4" name="מספר מנפיק" dataDxfId="111"/>
    <tableColumn id="5" name="דירוג"/>
    <tableColumn id="6" name="תאריך רכישה" dataDxfId="110"/>
    <tableColumn id="7" name="שם מדרג" dataDxfId="109"/>
    <tableColumn id="8" name="מח&quot;מ" dataDxfId="108"/>
    <tableColumn id="9" name="ענף משק"/>
    <tableColumn id="10" name="סוג מטבע"/>
    <tableColumn id="11" name="שיעור ריבית ממוצע" dataDxfId="107"/>
    <tableColumn id="12" name="תשואה לפידיון" dataDxfId="106"/>
    <tableColumn id="13" name="ערך נקוב****" dataDxfId="105"/>
    <tableColumn id="14" name="שער***" dataDxfId="104"/>
    <tableColumn id="15" name="שווי הוגן" dataDxfId="103"/>
    <tableColumn id="16" name="שעור מנכסי אפיק ההשקעה" dataDxfId="102"/>
    <tableColumn id="17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0" dataDxfId="98" headerRowBorderDxfId="99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6"/>
    <tableColumn id="4" name="דירוג"/>
    <tableColumn id="5" name="שם מדרג" dataDxfId="95"/>
    <tableColumn id="6" name="מח&quot;מ" dataDxfId="94"/>
    <tableColumn id="7" name="סוג מטבע"/>
    <tableColumn id="8" name="תנאי ושיעור ריבית" dataDxfId="93"/>
    <tableColumn id="9" name="תשואה לפידיון" dataDxfId="92"/>
    <tableColumn id="10" name="ערך נקוב****" dataDxfId="91"/>
    <tableColumn id="11" name="שער***" dataDxfId="90"/>
    <tableColumn id="12" name="שווי הוגן" dataDxfId="89"/>
    <tableColumn id="13" name="שעור מנכסי אפיק ההשקעה" dataDxfId="88"/>
    <tableColumn id="14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6" dataDxfId="84" headerRowBorderDxfId="85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2"/>
    <tableColumn id="2" name="תאריך שערוך אחרון" dataDxfId="81"/>
    <tableColumn id="3" name="אופי הנכס" dataDxfId="80"/>
    <tableColumn id="4" name="שעור תשואה במהלך התקופה" dataDxfId="79"/>
    <tableColumn id="5" name="סוג מטבע" dataDxfId="78"/>
    <tableColumn id="6" name="שווי משוערך" dataDxfId="77"/>
    <tableColumn id="7" name="שעור מנכסי אפיק ההשקעה" dataDxfId="76"/>
    <tableColumn id="8" name="שעור מסך נכסי השקעה" dataDxfId="75"/>
    <tableColumn id="9" name="כתובת הנכס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3" headerRowBorderDxfId="72" tableBorderDxfId="71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0"/>
    <tableColumn id="3" name="דירוג"/>
    <tableColumn id="4" name="שם המדרג" dataDxfId="69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4" totalsRowShown="0" headerRowDxfId="68" dataDxfId="66" headerRowBorderDxfId="67" tableBorderDxfId="65">
  <autoFilter ref="A6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4"/>
    <tableColumn id="6" name="סוג מטבע"/>
    <tableColumn id="7" name="תשואה לפדיון" dataDxfId="63"/>
    <tableColumn id="8" name="שווי הוגן" dataDxfId="62"/>
    <tableColumn id="9" name="שעור מנכסי אפיק ההשקעה" dataDxfId="61">
      <calculatedColumnFormula>H7/$H$9</calculatedColumnFormula>
    </tableColumn>
    <tableColumn id="10" name="שעור מסך נכסי השקעה" dataDxfId="60">
      <calculatedColumnFormula>H7/'סכום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abSelected="1" workbookViewId="0">
      <selection activeCell="C45" sqref="C45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4" t="s">
        <v>4</v>
      </c>
      <c r="C5" s="85"/>
      <c r="D5" s="86"/>
    </row>
    <row r="6" spans="1:36" s="3" customFormat="1">
      <c r="B6" s="40" t="s">
        <v>1025</v>
      </c>
      <c r="C6" s="87" t="s">
        <v>5</v>
      </c>
      <c r="D6" s="8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997</v>
      </c>
      <c r="B10" s="57" t="s">
        <v>13</v>
      </c>
      <c r="C10" s="63">
        <f>מזומנים!I9</f>
        <v>74565.763830509968</v>
      </c>
      <c r="D10" s="64">
        <f>מזומנים!K9</f>
        <v>0.1971</v>
      </c>
    </row>
    <row r="11" spans="1:36">
      <c r="B11" s="57" t="s">
        <v>14</v>
      </c>
      <c r="C11" s="50"/>
      <c r="D11" s="50"/>
    </row>
    <row r="12" spans="1:36">
      <c r="A12" s="9" t="s">
        <v>998</v>
      </c>
      <c r="B12" s="58" t="s">
        <v>15</v>
      </c>
      <c r="C12" s="65">
        <v>97217.124452799995</v>
      </c>
      <c r="D12" s="66">
        <f>C12/$C$41</f>
        <v>0.25951922827627266</v>
      </c>
    </row>
    <row r="13" spans="1:36">
      <c r="A13" s="9" t="s">
        <v>999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1000</v>
      </c>
      <c r="B14" s="58" t="s">
        <v>17</v>
      </c>
      <c r="C14" s="65">
        <v>10577.157818412001</v>
      </c>
      <c r="D14" s="66">
        <f t="shared" si="0"/>
        <v>2.8235517660505818E-2</v>
      </c>
    </row>
    <row r="15" spans="1:36">
      <c r="A15" s="9" t="s">
        <v>844</v>
      </c>
      <c r="B15" s="58" t="s">
        <v>18</v>
      </c>
      <c r="C15" s="65">
        <v>135016.42707992651</v>
      </c>
      <c r="D15" s="66">
        <f t="shared" si="0"/>
        <v>0.3604237335513269</v>
      </c>
    </row>
    <row r="16" spans="1:36">
      <c r="A16" s="9" t="s">
        <v>1001</v>
      </c>
      <c r="B16" s="58" t="s">
        <v>194</v>
      </c>
      <c r="C16" s="65">
        <v>6856.0847855499997</v>
      </c>
      <c r="D16" s="66">
        <f t="shared" si="0"/>
        <v>1.8302185366596536E-2</v>
      </c>
    </row>
    <row r="17" spans="1:4">
      <c r="A17" s="9" t="s">
        <v>1002</v>
      </c>
      <c r="B17" s="58" t="s">
        <v>19</v>
      </c>
      <c r="C17" s="65">
        <v>26124.1143514715</v>
      </c>
      <c r="D17" s="66">
        <f t="shared" si="0"/>
        <v>6.9737816604384439E-2</v>
      </c>
    </row>
    <row r="18" spans="1:4">
      <c r="A18" s="9" t="s">
        <v>1003</v>
      </c>
      <c r="B18" s="58" t="s">
        <v>20</v>
      </c>
      <c r="C18" s="65">
        <v>1692.733489</v>
      </c>
      <c r="D18" s="66">
        <f t="shared" si="0"/>
        <v>4.518719219636722E-3</v>
      </c>
    </row>
    <row r="19" spans="1:4">
      <c r="A19" s="9" t="s">
        <v>1004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1005</v>
      </c>
      <c r="B20" s="58" t="s">
        <v>22</v>
      </c>
      <c r="C20" s="65">
        <v>1073.9113619450507</v>
      </c>
      <c r="D20" s="66">
        <f t="shared" si="0"/>
        <v>2.866785553037138E-3</v>
      </c>
    </row>
    <row r="21" spans="1:4">
      <c r="A21" s="9" t="s">
        <v>1006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1007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1008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1009</v>
      </c>
      <c r="B25" s="58" t="s">
        <v>17</v>
      </c>
      <c r="C25" s="65">
        <v>1781.6</v>
      </c>
      <c r="D25" s="66">
        <f t="shared" si="1"/>
        <v>4.7559466472543947E-3</v>
      </c>
    </row>
    <row r="26" spans="1:4">
      <c r="A26" s="9" t="s">
        <v>1010</v>
      </c>
      <c r="B26" s="58" t="s">
        <v>27</v>
      </c>
      <c r="C26" s="65">
        <v>1630.0011247</v>
      </c>
      <c r="D26" s="66">
        <f t="shared" si="1"/>
        <v>4.3512563897832616E-3</v>
      </c>
    </row>
    <row r="27" spans="1:4">
      <c r="A27" s="9" t="s">
        <v>1011</v>
      </c>
      <c r="B27" s="58" t="s">
        <v>28</v>
      </c>
      <c r="C27" s="65">
        <v>0</v>
      </c>
      <c r="D27" s="66">
        <f t="shared" si="1"/>
        <v>0</v>
      </c>
    </row>
    <row r="28" spans="1:4">
      <c r="A28" s="9" t="s">
        <v>1012</v>
      </c>
      <c r="B28" s="58" t="s">
        <v>29</v>
      </c>
      <c r="C28" s="65">
        <v>141.96873824878</v>
      </c>
      <c r="D28" s="66">
        <f t="shared" si="1"/>
        <v>3.789827933819163E-4</v>
      </c>
    </row>
    <row r="29" spans="1:4">
      <c r="A29" s="9" t="s">
        <v>1013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1014</v>
      </c>
      <c r="B30" s="58" t="s">
        <v>31</v>
      </c>
      <c r="C30" s="65">
        <v>0</v>
      </c>
      <c r="D30" s="66">
        <f t="shared" si="1"/>
        <v>0</v>
      </c>
    </row>
    <row r="31" spans="1:4">
      <c r="A31" s="9" t="s">
        <v>1015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1016</v>
      </c>
      <c r="B32" s="57" t="s">
        <v>33</v>
      </c>
      <c r="C32" s="65">
        <v>0</v>
      </c>
      <c r="D32" s="66">
        <f t="shared" si="1"/>
        <v>0</v>
      </c>
    </row>
    <row r="33" spans="1:4">
      <c r="A33" s="9" t="s">
        <v>1017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1018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1019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1020</v>
      </c>
      <c r="B36" s="57" t="s">
        <v>37</v>
      </c>
      <c r="C36" s="65">
        <f>'השקעות אחרות '!H9</f>
        <v>17927.81990386</v>
      </c>
      <c r="D36" s="66">
        <f t="shared" si="1"/>
        <v>4.78579675372382E-2</v>
      </c>
    </row>
    <row r="37" spans="1:4">
      <c r="A37" s="9"/>
      <c r="B37" s="59" t="s">
        <v>38</v>
      </c>
      <c r="C37" s="50"/>
      <c r="D37" s="50"/>
    </row>
    <row r="38" spans="1:4">
      <c r="A38" s="9" t="s">
        <v>1021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1022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1023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374604.70693642378</v>
      </c>
      <c r="D41" s="66">
        <f t="shared" si="2"/>
        <v>1</v>
      </c>
    </row>
    <row r="42" spans="1:4">
      <c r="A42" s="9" t="s">
        <v>1024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9" t="s">
        <v>44</v>
      </c>
      <c r="D44" s="88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3.532</v>
      </c>
    </row>
    <row r="47" spans="1:4">
      <c r="C47" t="s">
        <v>200</v>
      </c>
      <c r="D47">
        <v>0.52100000000000002</v>
      </c>
    </row>
    <row r="48" spans="1:4">
      <c r="C48" t="s">
        <v>109</v>
      </c>
      <c r="D48">
        <v>3.8748</v>
      </c>
    </row>
    <row r="49" spans="3:4">
      <c r="C49" t="s">
        <v>122</v>
      </c>
      <c r="D49">
        <v>2.4260000000000002</v>
      </c>
    </row>
    <row r="50" spans="3:4">
      <c r="C50" t="s">
        <v>122</v>
      </c>
      <c r="D50">
        <v>0.50380000000000003</v>
      </c>
    </row>
    <row r="51" spans="3:4">
      <c r="C51" t="s">
        <v>105</v>
      </c>
      <c r="D51">
        <v>3.26</v>
      </c>
    </row>
    <row r="52" spans="3:4">
      <c r="C52" t="s">
        <v>112</v>
      </c>
      <c r="D52">
        <v>4.5176999999999996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90" t="s">
        <v>46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s="16" customFormat="1">
      <c r="A6" s="9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74565.763830509968</v>
      </c>
      <c r="J9" s="64">
        <v>1</v>
      </c>
      <c r="K9" s="64">
        <v>0.1971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74565.763830509968</v>
      </c>
      <c r="J10" s="68">
        <v>1</v>
      </c>
      <c r="K10" s="68">
        <v>0.1971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60897.246039999962</v>
      </c>
      <c r="J11" s="68">
        <v>0.81089999999999995</v>
      </c>
      <c r="K11" s="68">
        <v>0.1598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f>59685.49804+1211.74799999996</f>
        <v>60897.246039999962</v>
      </c>
      <c r="J12" s="66">
        <v>0.81089999999999995</v>
      </c>
      <c r="K12" s="66">
        <v>0.1598</v>
      </c>
    </row>
    <row r="13" spans="1:12">
      <c r="A13" s="67" t="s">
        <v>208</v>
      </c>
      <c r="B13" s="23"/>
      <c r="C13" s="24"/>
      <c r="D13" s="24"/>
      <c r="E13" s="24"/>
      <c r="F13" s="24"/>
      <c r="G13" s="24"/>
      <c r="H13" s="68">
        <v>0</v>
      </c>
      <c r="I13" s="69">
        <f>SUM(I14:I20)</f>
        <v>13668.517790510001</v>
      </c>
      <c r="J13" s="68">
        <v>0.18909999999999999</v>
      </c>
      <c r="K13" s="68">
        <v>3.73E-2</v>
      </c>
    </row>
    <row r="14" spans="1:12">
      <c r="A14" t="s">
        <v>209</v>
      </c>
      <c r="B14" t="s">
        <v>210</v>
      </c>
      <c r="C14" t="s">
        <v>205</v>
      </c>
      <c r="D14" t="s">
        <v>206</v>
      </c>
      <c r="E14" t="s">
        <v>207</v>
      </c>
      <c r="F14" t="s">
        <v>109</v>
      </c>
      <c r="G14" s="66">
        <v>0</v>
      </c>
      <c r="H14" s="66">
        <v>0</v>
      </c>
      <c r="I14" s="70">
        <v>2997.4255874280002</v>
      </c>
      <c r="J14" s="66">
        <v>4.07E-2</v>
      </c>
      <c r="K14" s="66">
        <v>8.0000000000000002E-3</v>
      </c>
    </row>
    <row r="15" spans="1:12">
      <c r="A15" t="s">
        <v>211</v>
      </c>
      <c r="B15" t="s">
        <v>212</v>
      </c>
      <c r="C15" t="s">
        <v>205</v>
      </c>
      <c r="D15" t="s">
        <v>206</v>
      </c>
      <c r="E15" t="s">
        <v>207</v>
      </c>
      <c r="F15" t="s">
        <v>105</v>
      </c>
      <c r="G15" s="66">
        <v>0</v>
      </c>
      <c r="H15" s="66">
        <v>0</v>
      </c>
      <c r="I15" s="70">
        <v>8716.0015911999999</v>
      </c>
      <c r="J15" s="66">
        <v>0.11840000000000001</v>
      </c>
      <c r="K15" s="66">
        <v>2.3300000000000001E-2</v>
      </c>
    </row>
    <row r="16" spans="1:12">
      <c r="A16" t="s">
        <v>996</v>
      </c>
      <c r="B16" t="s">
        <v>212</v>
      </c>
      <c r="C16" t="s">
        <v>205</v>
      </c>
      <c r="D16" t="s">
        <v>206</v>
      </c>
      <c r="E16" t="s">
        <v>207</v>
      </c>
      <c r="F16" t="s">
        <v>105</v>
      </c>
      <c r="G16" s="66">
        <v>0</v>
      </c>
      <c r="H16" s="66">
        <v>0</v>
      </c>
      <c r="I16" s="70">
        <f>-247952.34/1000</f>
        <v>-247.95233999999999</v>
      </c>
      <c r="J16" s="66">
        <f t="shared" ref="J16" si="0">I16/$I$9</f>
        <v>-3.3252839810452755E-3</v>
      </c>
      <c r="K16" s="66">
        <f>I16/'[5]סכום נכסי הקרן'!$C$42</f>
        <v>-1.3037548985393027E-4</v>
      </c>
    </row>
    <row r="17" spans="1:11">
      <c r="A17" t="s">
        <v>213</v>
      </c>
      <c r="B17" t="s">
        <v>214</v>
      </c>
      <c r="C17" t="s">
        <v>205</v>
      </c>
      <c r="D17" t="s">
        <v>206</v>
      </c>
      <c r="E17" t="s">
        <v>207</v>
      </c>
      <c r="F17" t="s">
        <v>122</v>
      </c>
      <c r="G17" s="66">
        <v>0</v>
      </c>
      <c r="H17" s="66">
        <v>0</v>
      </c>
      <c r="I17" s="70">
        <v>8.1376773599999996</v>
      </c>
      <c r="J17" s="66">
        <v>1E-4</v>
      </c>
      <c r="K17" s="66">
        <v>0</v>
      </c>
    </row>
    <row r="18" spans="1:11">
      <c r="A18" t="s">
        <v>215</v>
      </c>
      <c r="B18" t="s">
        <v>216</v>
      </c>
      <c r="C18" t="s">
        <v>205</v>
      </c>
      <c r="D18" t="s">
        <v>206</v>
      </c>
      <c r="E18" t="s">
        <v>207</v>
      </c>
      <c r="F18" t="s">
        <v>200</v>
      </c>
      <c r="G18" s="66">
        <v>0</v>
      </c>
      <c r="H18" s="66">
        <v>0</v>
      </c>
      <c r="I18" s="70">
        <v>47.266031750000003</v>
      </c>
      <c r="J18" s="66">
        <v>5.9999999999999995E-4</v>
      </c>
      <c r="K18" s="66">
        <v>1E-4</v>
      </c>
    </row>
    <row r="19" spans="1:11">
      <c r="A19" t="s">
        <v>217</v>
      </c>
      <c r="B19" t="s">
        <v>218</v>
      </c>
      <c r="C19" t="s">
        <v>205</v>
      </c>
      <c r="D19" t="s">
        <v>206</v>
      </c>
      <c r="E19" t="s">
        <v>207</v>
      </c>
      <c r="F19" t="s">
        <v>112</v>
      </c>
      <c r="G19" s="66">
        <v>0</v>
      </c>
      <c r="H19" s="66">
        <v>0</v>
      </c>
      <c r="I19" s="70">
        <v>937.97914993200004</v>
      </c>
      <c r="J19" s="66">
        <v>1.2699999999999999E-2</v>
      </c>
      <c r="K19" s="66">
        <v>2.5000000000000001E-3</v>
      </c>
    </row>
    <row r="20" spans="1:11">
      <c r="A20" t="s">
        <v>219</v>
      </c>
      <c r="B20" t="s">
        <v>220</v>
      </c>
      <c r="C20" t="s">
        <v>205</v>
      </c>
      <c r="D20" t="s">
        <v>206</v>
      </c>
      <c r="E20" t="s">
        <v>207</v>
      </c>
      <c r="F20" t="s">
        <v>199</v>
      </c>
      <c r="G20" s="66">
        <v>0</v>
      </c>
      <c r="H20" s="66">
        <v>0</v>
      </c>
      <c r="I20" s="70">
        <v>1209.6600928400001</v>
      </c>
      <c r="J20" s="66">
        <v>1.6400000000000001E-2</v>
      </c>
      <c r="K20" s="66">
        <v>3.2000000000000002E-3</v>
      </c>
    </row>
    <row r="21" spans="1:11">
      <c r="A21" s="67" t="s">
        <v>221</v>
      </c>
      <c r="C21" s="14"/>
      <c r="H21" s="68">
        <v>0</v>
      </c>
      <c r="I21" s="71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223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F30" t="s">
        <v>222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226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222</v>
      </c>
      <c r="B35" t="s">
        <v>222</v>
      </c>
      <c r="C35" s="14"/>
      <c r="D35" t="s">
        <v>222</v>
      </c>
      <c r="F35" t="s">
        <v>222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229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2" ht="27.7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1" t="s">
        <v>191</v>
      </c>
      <c r="N7" s="41" t="s">
        <v>55</v>
      </c>
      <c r="O7" s="41" t="s">
        <v>188</v>
      </c>
      <c r="P7" s="41" t="s">
        <v>56</v>
      </c>
      <c r="Q7" s="10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1.32</v>
      </c>
      <c r="H10" s="7"/>
      <c r="I10" s="7"/>
      <c r="J10" s="64">
        <v>5.0000000000000001E-4</v>
      </c>
      <c r="K10" s="63">
        <v>95016393</v>
      </c>
      <c r="L10" s="7"/>
      <c r="M10" s="63">
        <v>0</v>
      </c>
      <c r="N10" s="63">
        <v>97217.124452799995</v>
      </c>
      <c r="O10" s="7"/>
      <c r="P10" s="64">
        <v>1</v>
      </c>
      <c r="Q10" s="64">
        <v>0.26040000000000002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1.32</v>
      </c>
      <c r="J11" s="68">
        <v>5.0000000000000001E-4</v>
      </c>
      <c r="K11" s="69">
        <v>95016393</v>
      </c>
      <c r="M11" s="69">
        <v>0</v>
      </c>
      <c r="N11" s="69">
        <v>97217.124452799995</v>
      </c>
      <c r="P11" s="68">
        <v>1</v>
      </c>
      <c r="Q11" s="68">
        <v>0.26040000000000002</v>
      </c>
    </row>
    <row r="12" spans="1:52">
      <c r="A12" s="67" t="s">
        <v>230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231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232</v>
      </c>
      <c r="B15" s="14"/>
      <c r="C15" s="14"/>
      <c r="G15" s="69">
        <v>1.32</v>
      </c>
      <c r="J15" s="68">
        <v>5.0000000000000001E-4</v>
      </c>
      <c r="K15" s="69">
        <v>95016393</v>
      </c>
      <c r="M15" s="69">
        <v>0</v>
      </c>
      <c r="N15" s="69">
        <v>97217.124452799995</v>
      </c>
      <c r="P15" s="68">
        <v>1</v>
      </c>
      <c r="Q15" s="68">
        <v>0.26040000000000002</v>
      </c>
    </row>
    <row r="16" spans="1:52">
      <c r="A16" s="67" t="s">
        <v>233</v>
      </c>
      <c r="B16" s="14"/>
      <c r="C16" s="14"/>
      <c r="G16" s="69">
        <v>0.06</v>
      </c>
      <c r="J16" s="68">
        <v>5.9999999999999995E-4</v>
      </c>
      <c r="K16" s="69">
        <v>6194341</v>
      </c>
      <c r="M16" s="69">
        <v>0</v>
      </c>
      <c r="N16" s="69">
        <v>6193.991</v>
      </c>
      <c r="P16" s="68">
        <v>6.3700000000000007E-2</v>
      </c>
      <c r="Q16" s="68">
        <v>1.66E-2</v>
      </c>
    </row>
    <row r="17" spans="1:17">
      <c r="A17" t="s">
        <v>234</v>
      </c>
      <c r="B17" t="s">
        <v>235</v>
      </c>
      <c r="C17" t="s">
        <v>99</v>
      </c>
      <c r="D17" t="s">
        <v>236</v>
      </c>
      <c r="F17" t="s">
        <v>237</v>
      </c>
      <c r="G17" s="65">
        <v>0.1</v>
      </c>
      <c r="H17" t="s">
        <v>101</v>
      </c>
      <c r="I17" s="66">
        <v>0</v>
      </c>
      <c r="J17" s="66">
        <v>1E-3</v>
      </c>
      <c r="K17" s="65">
        <v>3500000</v>
      </c>
      <c r="L17" s="65">
        <v>99.99</v>
      </c>
      <c r="M17" s="65">
        <v>0</v>
      </c>
      <c r="N17" s="65">
        <v>3499.65</v>
      </c>
      <c r="O17" s="66">
        <v>4.0000000000000002E-4</v>
      </c>
      <c r="P17" s="66">
        <v>3.5999999999999997E-2</v>
      </c>
      <c r="Q17" s="66">
        <v>9.4000000000000004E-3</v>
      </c>
    </row>
    <row r="18" spans="1:17">
      <c r="A18" t="s">
        <v>238</v>
      </c>
      <c r="B18" t="s">
        <v>239</v>
      </c>
      <c r="C18" t="s">
        <v>99</v>
      </c>
      <c r="D18" t="s">
        <v>236</v>
      </c>
      <c r="F18" t="s">
        <v>240</v>
      </c>
      <c r="G18" s="65">
        <v>0.02</v>
      </c>
      <c r="H18" t="s">
        <v>101</v>
      </c>
      <c r="I18" s="66">
        <v>0</v>
      </c>
      <c r="J18" s="66">
        <v>0</v>
      </c>
      <c r="K18" s="65">
        <v>2694341</v>
      </c>
      <c r="L18" s="65">
        <v>100</v>
      </c>
      <c r="M18" s="65">
        <v>0</v>
      </c>
      <c r="N18" s="65">
        <v>2694.3409999999999</v>
      </c>
      <c r="O18" s="66">
        <v>2.9999999999999997E-4</v>
      </c>
      <c r="P18" s="66">
        <v>2.7699999999999999E-2</v>
      </c>
      <c r="Q18" s="66">
        <v>7.1999999999999998E-3</v>
      </c>
    </row>
    <row r="19" spans="1:17">
      <c r="A19" s="67" t="s">
        <v>241</v>
      </c>
      <c r="B19" s="14"/>
      <c r="C19" s="14"/>
      <c r="G19" s="69">
        <v>1.4</v>
      </c>
      <c r="J19" s="68">
        <v>5.0000000000000001E-4</v>
      </c>
      <c r="K19" s="69">
        <v>88822052</v>
      </c>
      <c r="M19" s="69">
        <v>0</v>
      </c>
      <c r="N19" s="69">
        <v>91023.133452800001</v>
      </c>
      <c r="P19" s="68">
        <v>0.93630000000000002</v>
      </c>
      <c r="Q19" s="68">
        <v>0.24379999999999999</v>
      </c>
    </row>
    <row r="20" spans="1:17">
      <c r="A20" t="s">
        <v>242</v>
      </c>
      <c r="B20" t="s">
        <v>243</v>
      </c>
      <c r="C20" t="s">
        <v>99</v>
      </c>
      <c r="D20" t="s">
        <v>236</v>
      </c>
      <c r="F20" t="s">
        <v>244</v>
      </c>
      <c r="G20" s="65">
        <v>0.17</v>
      </c>
      <c r="H20" t="s">
        <v>101</v>
      </c>
      <c r="I20" s="66">
        <v>0</v>
      </c>
      <c r="J20" s="66">
        <v>5.9999999999999995E-4</v>
      </c>
      <c r="K20" s="65">
        <v>2110000</v>
      </c>
      <c r="L20" s="65">
        <v>99.99</v>
      </c>
      <c r="M20" s="65">
        <v>0</v>
      </c>
      <c r="N20" s="65">
        <v>2109.7890000000002</v>
      </c>
      <c r="O20" s="66">
        <v>2.9999999999999997E-4</v>
      </c>
      <c r="P20" s="66">
        <v>2.1700000000000001E-2</v>
      </c>
      <c r="Q20" s="66">
        <v>5.7000000000000002E-3</v>
      </c>
    </row>
    <row r="21" spans="1:17">
      <c r="A21" t="s">
        <v>245</v>
      </c>
      <c r="B21" t="s">
        <v>246</v>
      </c>
      <c r="C21" t="s">
        <v>99</v>
      </c>
      <c r="D21" t="s">
        <v>236</v>
      </c>
      <c r="F21" t="s">
        <v>247</v>
      </c>
      <c r="G21" s="65">
        <v>1.08</v>
      </c>
      <c r="H21" t="s">
        <v>101</v>
      </c>
      <c r="I21" s="66">
        <v>7.4999999999999997E-3</v>
      </c>
      <c r="J21" s="66">
        <v>2.0000000000000001E-4</v>
      </c>
      <c r="K21" s="65">
        <v>36994540</v>
      </c>
      <c r="L21" s="65">
        <v>101.48</v>
      </c>
      <c r="M21" s="65">
        <v>0</v>
      </c>
      <c r="N21" s="65">
        <v>37542.059192000001</v>
      </c>
      <c r="O21" s="66">
        <v>2.3999999999999998E-3</v>
      </c>
      <c r="P21" s="66">
        <v>0.38619999999999999</v>
      </c>
      <c r="Q21" s="66">
        <v>0.10050000000000001</v>
      </c>
    </row>
    <row r="22" spans="1:17">
      <c r="A22" t="s">
        <v>248</v>
      </c>
      <c r="B22" t="s">
        <v>249</v>
      </c>
      <c r="C22" t="s">
        <v>99</v>
      </c>
      <c r="D22" t="s">
        <v>236</v>
      </c>
      <c r="F22" t="s">
        <v>250</v>
      </c>
      <c r="G22" s="65">
        <v>1.41</v>
      </c>
      <c r="H22" t="s">
        <v>101</v>
      </c>
      <c r="I22" s="66">
        <v>1.2500000000000001E-2</v>
      </c>
      <c r="J22" s="66">
        <v>5.9999999999999995E-4</v>
      </c>
      <c r="K22" s="65">
        <v>26032060</v>
      </c>
      <c r="L22" s="65">
        <v>102.42</v>
      </c>
      <c r="M22" s="65">
        <v>0</v>
      </c>
      <c r="N22" s="65">
        <v>26662.035852000001</v>
      </c>
      <c r="O22" s="66">
        <v>1.6999999999999999E-3</v>
      </c>
      <c r="P22" s="66">
        <v>0.27429999999999999</v>
      </c>
      <c r="Q22" s="66">
        <v>7.1400000000000005E-2</v>
      </c>
    </row>
    <row r="23" spans="1:17">
      <c r="A23" t="s">
        <v>251</v>
      </c>
      <c r="B23" t="s">
        <v>252</v>
      </c>
      <c r="C23" t="s">
        <v>99</v>
      </c>
      <c r="D23" t="s">
        <v>236</v>
      </c>
      <c r="F23" t="s">
        <v>253</v>
      </c>
      <c r="G23" s="65">
        <v>2.38</v>
      </c>
      <c r="H23" t="s">
        <v>101</v>
      </c>
      <c r="I23" s="66">
        <v>1.3899999999999999E-2</v>
      </c>
      <c r="J23" s="66">
        <v>4.0000000000000002E-4</v>
      </c>
      <c r="K23" s="65">
        <v>5126778</v>
      </c>
      <c r="L23" s="65">
        <v>104.07</v>
      </c>
      <c r="M23" s="65">
        <v>0</v>
      </c>
      <c r="N23" s="65">
        <v>5335.4378645999996</v>
      </c>
      <c r="O23" s="66">
        <v>2.9999999999999997E-4</v>
      </c>
      <c r="P23" s="66">
        <v>5.4899999999999997E-2</v>
      </c>
      <c r="Q23" s="66">
        <v>1.43E-2</v>
      </c>
    </row>
    <row r="24" spans="1:17">
      <c r="A24" t="s">
        <v>254</v>
      </c>
      <c r="B24" t="s">
        <v>255</v>
      </c>
      <c r="C24" t="s">
        <v>99</v>
      </c>
      <c r="D24" t="s">
        <v>236</v>
      </c>
      <c r="F24" t="s">
        <v>256</v>
      </c>
      <c r="G24" s="65">
        <v>1.71</v>
      </c>
      <c r="H24" t="s">
        <v>101</v>
      </c>
      <c r="I24" s="66">
        <v>4.2500000000000003E-2</v>
      </c>
      <c r="J24" s="66">
        <v>8.9999999999999998E-4</v>
      </c>
      <c r="K24" s="65">
        <v>9558674</v>
      </c>
      <c r="L24" s="65">
        <v>108.33</v>
      </c>
      <c r="M24" s="65">
        <v>0</v>
      </c>
      <c r="N24" s="65">
        <v>10354.9115442</v>
      </c>
      <c r="O24" s="66">
        <v>5.0000000000000001E-4</v>
      </c>
      <c r="P24" s="66">
        <v>0.1065</v>
      </c>
      <c r="Q24" s="66">
        <v>2.7699999999999999E-2</v>
      </c>
    </row>
    <row r="25" spans="1:17">
      <c r="A25" t="s">
        <v>257</v>
      </c>
      <c r="B25" t="s">
        <v>258</v>
      </c>
      <c r="C25" t="s">
        <v>99</v>
      </c>
      <c r="D25" t="s">
        <v>236</v>
      </c>
      <c r="F25" t="s">
        <v>259</v>
      </c>
      <c r="G25" s="65">
        <v>2.08</v>
      </c>
      <c r="H25" t="s">
        <v>101</v>
      </c>
      <c r="I25" s="66">
        <v>1.5E-3</v>
      </c>
      <c r="J25" s="66">
        <v>1.1000000000000001E-3</v>
      </c>
      <c r="K25" s="65">
        <v>9000000</v>
      </c>
      <c r="L25" s="65">
        <v>100.21</v>
      </c>
      <c r="M25" s="65">
        <v>0</v>
      </c>
      <c r="N25" s="65">
        <v>9018.9</v>
      </c>
      <c r="O25" s="66">
        <v>5.0000000000000001E-4</v>
      </c>
      <c r="P25" s="66">
        <v>9.2799999999999994E-2</v>
      </c>
      <c r="Q25" s="66">
        <v>2.4199999999999999E-2</v>
      </c>
    </row>
    <row r="26" spans="1:17">
      <c r="A26" s="67" t="s">
        <v>260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261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227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s="67" t="s">
        <v>262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263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93" t="s">
        <v>264</v>
      </c>
      <c r="B35" s="14"/>
      <c r="C35" s="14"/>
    </row>
    <row r="36" spans="1:17">
      <c r="A36" s="93" t="s">
        <v>265</v>
      </c>
      <c r="B36" s="14"/>
      <c r="C36" s="14"/>
    </row>
    <row r="37" spans="1:17">
      <c r="A37" s="93" t="s">
        <v>266</v>
      </c>
      <c r="B37" s="14"/>
      <c r="C37" s="14"/>
    </row>
    <row r="38" spans="1:17">
      <c r="A38" s="93" t="s">
        <v>267</v>
      </c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4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BO5" s="16"/>
    </row>
    <row r="6" spans="1:67" ht="26.25" customHeight="1">
      <c r="A6" s="94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J6" s="16"/>
      <c r="BO6" s="16"/>
    </row>
    <row r="7" spans="1:67" s="16" customFormat="1" ht="20.25">
      <c r="A7" s="10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1" t="s">
        <v>191</v>
      </c>
      <c r="Q7" s="43" t="s">
        <v>55</v>
      </c>
      <c r="R7" s="43" t="s">
        <v>72</v>
      </c>
      <c r="S7" s="43" t="s">
        <v>56</v>
      </c>
      <c r="T7" s="10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229</v>
      </c>
      <c r="B23" s="14"/>
      <c r="C23" s="14"/>
      <c r="D23" s="14"/>
      <c r="E23" s="14"/>
      <c r="F23" s="14"/>
    </row>
    <row r="24" spans="1:20">
      <c r="A24" s="93" t="s">
        <v>264</v>
      </c>
      <c r="B24" s="14"/>
      <c r="C24" s="14"/>
      <c r="D24" s="14"/>
      <c r="E24" s="14"/>
      <c r="F24" s="14"/>
    </row>
    <row r="25" spans="1:20">
      <c r="A25" s="93" t="s">
        <v>265</v>
      </c>
      <c r="B25" s="14"/>
      <c r="C25" s="14"/>
      <c r="D25" s="14"/>
      <c r="E25" s="14"/>
      <c r="F25" s="14"/>
    </row>
    <row r="26" spans="1:20">
      <c r="A26" s="93" t="s">
        <v>266</v>
      </c>
      <c r="B26" s="14"/>
      <c r="C26" s="14"/>
      <c r="D26" s="14"/>
      <c r="E26" s="14"/>
      <c r="F26" s="14"/>
    </row>
    <row r="27" spans="1:20">
      <c r="A27" s="93" t="s">
        <v>267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65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2.34</v>
      </c>
      <c r="K10" s="7"/>
      <c r="L10" s="7"/>
      <c r="M10" s="64">
        <v>3.3500000000000002E-2</v>
      </c>
      <c r="N10" s="63">
        <v>9989990.5</v>
      </c>
      <c r="O10" s="28"/>
      <c r="P10" s="63">
        <v>1.06E-3</v>
      </c>
      <c r="Q10" s="63">
        <v>10577.157818412001</v>
      </c>
      <c r="R10" s="7"/>
      <c r="S10" s="64">
        <v>1</v>
      </c>
      <c r="T10" s="64">
        <v>2.8299999999999999E-2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2.34</v>
      </c>
      <c r="M11" s="68">
        <v>3.3500000000000002E-2</v>
      </c>
      <c r="N11" s="69">
        <v>9989990.5</v>
      </c>
      <c r="P11" s="69">
        <v>1.06E-3</v>
      </c>
      <c r="Q11" s="69">
        <v>10577.157818412001</v>
      </c>
      <c r="S11" s="68">
        <v>1</v>
      </c>
      <c r="T11" s="68">
        <v>2.8299999999999999E-2</v>
      </c>
    </row>
    <row r="12" spans="1:65">
      <c r="A12" s="67" t="s">
        <v>268</v>
      </c>
      <c r="B12" s="14"/>
      <c r="C12" s="14"/>
      <c r="D12" s="14"/>
      <c r="E12" s="14"/>
      <c r="J12" s="69">
        <v>1.51</v>
      </c>
      <c r="M12" s="68">
        <v>0.39389999999999997</v>
      </c>
      <c r="N12" s="69">
        <v>776635.02</v>
      </c>
      <c r="P12" s="69">
        <v>0</v>
      </c>
      <c r="Q12" s="69">
        <v>878.70302787200001</v>
      </c>
      <c r="S12" s="68">
        <v>8.3099999999999993E-2</v>
      </c>
      <c r="T12" s="68">
        <v>2.3999999999999998E-3</v>
      </c>
    </row>
    <row r="13" spans="1:65">
      <c r="A13" t="s">
        <v>272</v>
      </c>
      <c r="B13" t="s">
        <v>273</v>
      </c>
      <c r="C13" t="s">
        <v>99</v>
      </c>
      <c r="D13" t="s">
        <v>122</v>
      </c>
      <c r="E13" t="s">
        <v>274</v>
      </c>
      <c r="F13" t="s">
        <v>275</v>
      </c>
      <c r="G13" t="s">
        <v>206</v>
      </c>
      <c r="H13" t="s">
        <v>207</v>
      </c>
      <c r="I13" t="s">
        <v>276</v>
      </c>
      <c r="J13" s="65">
        <v>1.23</v>
      </c>
      <c r="K13" t="s">
        <v>101</v>
      </c>
      <c r="L13" s="66">
        <v>9.9000000000000008E-3</v>
      </c>
      <c r="M13" s="66">
        <v>-1.4E-2</v>
      </c>
      <c r="N13" s="65">
        <v>500000</v>
      </c>
      <c r="O13" s="65">
        <v>106.16</v>
      </c>
      <c r="P13" s="65">
        <v>0</v>
      </c>
      <c r="Q13" s="65">
        <v>530.79999999999995</v>
      </c>
      <c r="R13" s="66">
        <v>2.0000000000000001E-4</v>
      </c>
      <c r="S13" s="66">
        <v>5.0200000000000002E-2</v>
      </c>
      <c r="T13" s="66">
        <v>1.4E-3</v>
      </c>
    </row>
    <row r="14" spans="1:65">
      <c r="A14" t="s">
        <v>277</v>
      </c>
      <c r="B14" t="s">
        <v>278</v>
      </c>
      <c r="C14" t="s">
        <v>99</v>
      </c>
      <c r="D14" t="s">
        <v>122</v>
      </c>
      <c r="E14" t="s">
        <v>279</v>
      </c>
      <c r="F14" t="s">
        <v>275</v>
      </c>
      <c r="G14" t="s">
        <v>206</v>
      </c>
      <c r="H14" t="s">
        <v>207</v>
      </c>
      <c r="I14" t="s">
        <v>276</v>
      </c>
      <c r="J14" s="65">
        <v>1.0900000000000001</v>
      </c>
      <c r="K14" t="s">
        <v>101</v>
      </c>
      <c r="L14" s="66">
        <v>0.05</v>
      </c>
      <c r="M14" s="66">
        <v>-1.12E-2</v>
      </c>
      <c r="N14" s="65">
        <v>57945</v>
      </c>
      <c r="O14" s="65">
        <v>113.96</v>
      </c>
      <c r="P14" s="65">
        <v>0</v>
      </c>
      <c r="Q14" s="65">
        <v>66.034121999999996</v>
      </c>
      <c r="R14" s="66">
        <v>0</v>
      </c>
      <c r="S14" s="66">
        <v>6.1999999999999998E-3</v>
      </c>
      <c r="T14" s="66">
        <v>2.0000000000000001E-4</v>
      </c>
    </row>
    <row r="15" spans="1:65">
      <c r="A15" t="s">
        <v>280</v>
      </c>
      <c r="B15" t="s">
        <v>281</v>
      </c>
      <c r="C15" t="s">
        <v>99</v>
      </c>
      <c r="D15" t="s">
        <v>122</v>
      </c>
      <c r="E15" t="s">
        <v>274</v>
      </c>
      <c r="F15" t="s">
        <v>275</v>
      </c>
      <c r="G15" t="s">
        <v>282</v>
      </c>
      <c r="H15" t="s">
        <v>149</v>
      </c>
      <c r="I15" t="s">
        <v>283</v>
      </c>
      <c r="J15" s="65">
        <v>2.73</v>
      </c>
      <c r="K15" t="s">
        <v>101</v>
      </c>
      <c r="L15" s="66">
        <v>0.01</v>
      </c>
      <c r="M15" s="66">
        <v>-9.1000000000000004E-3</v>
      </c>
      <c r="N15" s="65">
        <v>30000</v>
      </c>
      <c r="O15" s="65">
        <v>107.2</v>
      </c>
      <c r="P15" s="65">
        <v>0</v>
      </c>
      <c r="Q15" s="65">
        <v>32.159999999999997</v>
      </c>
      <c r="R15" s="66">
        <v>1E-4</v>
      </c>
      <c r="S15" s="66">
        <v>3.0000000000000001E-3</v>
      </c>
      <c r="T15" s="66">
        <v>1E-4</v>
      </c>
    </row>
    <row r="16" spans="1:65">
      <c r="A16" t="s">
        <v>284</v>
      </c>
      <c r="B16" t="s">
        <v>285</v>
      </c>
      <c r="C16" t="s">
        <v>99</v>
      </c>
      <c r="D16" t="s">
        <v>122</v>
      </c>
      <c r="E16" t="s">
        <v>274</v>
      </c>
      <c r="F16" t="s">
        <v>275</v>
      </c>
      <c r="G16" t="s">
        <v>286</v>
      </c>
      <c r="H16" t="s">
        <v>149</v>
      </c>
      <c r="I16" t="s">
        <v>283</v>
      </c>
      <c r="J16" s="65">
        <v>0.01</v>
      </c>
      <c r="K16" t="s">
        <v>101</v>
      </c>
      <c r="L16" s="66">
        <v>4.1500000000000002E-2</v>
      </c>
      <c r="M16" s="66">
        <v>23.618400000000001</v>
      </c>
      <c r="N16" s="65">
        <v>13690.02</v>
      </c>
      <c r="O16" s="65">
        <v>109.36</v>
      </c>
      <c r="P16" s="65">
        <v>0</v>
      </c>
      <c r="Q16" s="65">
        <v>14.971405872</v>
      </c>
      <c r="R16" s="66">
        <v>1E-4</v>
      </c>
      <c r="S16" s="66">
        <v>1.4E-3</v>
      </c>
      <c r="T16" s="66">
        <v>0</v>
      </c>
    </row>
    <row r="17" spans="1:20">
      <c r="A17" t="s">
        <v>287</v>
      </c>
      <c r="B17" t="s">
        <v>288</v>
      </c>
      <c r="C17" t="s">
        <v>99</v>
      </c>
      <c r="D17" t="s">
        <v>122</v>
      </c>
      <c r="E17" t="s">
        <v>289</v>
      </c>
      <c r="F17" t="s">
        <v>275</v>
      </c>
      <c r="G17" t="s">
        <v>290</v>
      </c>
      <c r="H17" t="s">
        <v>207</v>
      </c>
      <c r="I17" t="s">
        <v>291</v>
      </c>
      <c r="J17" s="65">
        <v>0.51</v>
      </c>
      <c r="K17" t="s">
        <v>101</v>
      </c>
      <c r="L17" s="66">
        <v>0.02</v>
      </c>
      <c r="M17" s="66">
        <v>-3.7000000000000002E-3</v>
      </c>
      <c r="N17" s="65">
        <v>25000</v>
      </c>
      <c r="O17" s="65">
        <v>105.49</v>
      </c>
      <c r="P17" s="65">
        <v>0</v>
      </c>
      <c r="Q17" s="65">
        <v>26.372499999999999</v>
      </c>
      <c r="R17" s="66">
        <v>2.0000000000000001E-4</v>
      </c>
      <c r="S17" s="66">
        <v>2.5000000000000001E-3</v>
      </c>
      <c r="T17" s="66">
        <v>1E-4</v>
      </c>
    </row>
    <row r="18" spans="1:20">
      <c r="A18" t="s">
        <v>292</v>
      </c>
      <c r="B18" t="s">
        <v>293</v>
      </c>
      <c r="C18" t="s">
        <v>99</v>
      </c>
      <c r="D18" t="s">
        <v>122</v>
      </c>
      <c r="E18" t="s">
        <v>294</v>
      </c>
      <c r="F18" t="s">
        <v>295</v>
      </c>
      <c r="G18" t="s">
        <v>296</v>
      </c>
      <c r="H18" t="s">
        <v>207</v>
      </c>
      <c r="I18" t="s">
        <v>297</v>
      </c>
      <c r="J18" s="65">
        <v>2.41</v>
      </c>
      <c r="K18" t="s">
        <v>101</v>
      </c>
      <c r="L18" s="66">
        <v>4.9500000000000002E-2</v>
      </c>
      <c r="M18" s="66">
        <v>5.3E-3</v>
      </c>
      <c r="N18" s="65">
        <v>150000</v>
      </c>
      <c r="O18" s="65">
        <v>138.91</v>
      </c>
      <c r="P18" s="65">
        <v>0</v>
      </c>
      <c r="Q18" s="65">
        <v>208.36500000000001</v>
      </c>
      <c r="R18" s="66">
        <v>1E-4</v>
      </c>
      <c r="S18" s="66">
        <v>1.9699999999999999E-2</v>
      </c>
      <c r="T18" s="66">
        <v>5.9999999999999995E-4</v>
      </c>
    </row>
    <row r="19" spans="1:20">
      <c r="A19" s="67" t="s">
        <v>232</v>
      </c>
      <c r="B19" s="14"/>
      <c r="C19" s="14"/>
      <c r="D19" s="14"/>
      <c r="E19" s="14"/>
      <c r="J19" s="69">
        <v>2.4300000000000002</v>
      </c>
      <c r="M19" s="68">
        <v>1E-4</v>
      </c>
      <c r="N19" s="69">
        <v>8845700.2699999996</v>
      </c>
      <c r="P19" s="69">
        <v>1.06E-3</v>
      </c>
      <c r="Q19" s="69">
        <v>9365.7066789060009</v>
      </c>
      <c r="S19" s="68">
        <v>0.88549999999999995</v>
      </c>
      <c r="T19" s="68">
        <v>2.5100000000000001E-2</v>
      </c>
    </row>
    <row r="20" spans="1:20">
      <c r="A20" t="s">
        <v>298</v>
      </c>
      <c r="B20" t="s">
        <v>299</v>
      </c>
      <c r="C20" t="s">
        <v>99</v>
      </c>
      <c r="D20" t="s">
        <v>122</v>
      </c>
      <c r="E20" t="s">
        <v>300</v>
      </c>
      <c r="F20" t="s">
        <v>275</v>
      </c>
      <c r="G20" t="s">
        <v>206</v>
      </c>
      <c r="H20" t="s">
        <v>207</v>
      </c>
      <c r="I20" t="s">
        <v>301</v>
      </c>
      <c r="J20" s="65">
        <v>1.91</v>
      </c>
      <c r="K20" t="s">
        <v>101</v>
      </c>
      <c r="L20" s="66">
        <v>1.8700000000000001E-2</v>
      </c>
      <c r="M20" s="66">
        <v>4.7000000000000002E-3</v>
      </c>
      <c r="N20" s="65">
        <v>1171769.69</v>
      </c>
      <c r="O20" s="65">
        <v>103.74</v>
      </c>
      <c r="P20" s="65">
        <v>0</v>
      </c>
      <c r="Q20" s="65">
        <v>1215.5938764059999</v>
      </c>
      <c r="R20" s="66">
        <v>1.1000000000000001E-3</v>
      </c>
      <c r="S20" s="66">
        <v>0.1149</v>
      </c>
      <c r="T20" s="66">
        <v>3.3E-3</v>
      </c>
    </row>
    <row r="21" spans="1:20">
      <c r="A21" t="s">
        <v>302</v>
      </c>
      <c r="B21" t="s">
        <v>303</v>
      </c>
      <c r="C21" t="s">
        <v>99</v>
      </c>
      <c r="D21" t="s">
        <v>122</v>
      </c>
      <c r="E21" t="s">
        <v>304</v>
      </c>
      <c r="F21" t="s">
        <v>275</v>
      </c>
      <c r="G21" t="s">
        <v>206</v>
      </c>
      <c r="H21" t="s">
        <v>207</v>
      </c>
      <c r="I21" t="s">
        <v>305</v>
      </c>
      <c r="J21" s="65">
        <v>2.65</v>
      </c>
      <c r="K21" t="s">
        <v>101</v>
      </c>
      <c r="L21" s="66">
        <v>3.0099999999999998E-2</v>
      </c>
      <c r="M21" s="66">
        <v>5.8999999999999999E-3</v>
      </c>
      <c r="N21" s="65">
        <v>250000</v>
      </c>
      <c r="O21" s="65">
        <v>107.33</v>
      </c>
      <c r="P21" s="65">
        <v>0</v>
      </c>
      <c r="Q21" s="65">
        <v>268.32499999999999</v>
      </c>
      <c r="R21" s="66">
        <v>2.0000000000000001E-4</v>
      </c>
      <c r="S21" s="66">
        <v>2.5399999999999999E-2</v>
      </c>
      <c r="T21" s="66">
        <v>6.9999999999999999E-4</v>
      </c>
    </row>
    <row r="22" spans="1:20">
      <c r="A22" t="s">
        <v>306</v>
      </c>
      <c r="B22" t="s">
        <v>307</v>
      </c>
      <c r="C22" t="s">
        <v>99</v>
      </c>
      <c r="D22" t="s">
        <v>122</v>
      </c>
      <c r="E22" t="s">
        <v>274</v>
      </c>
      <c r="F22" t="s">
        <v>275</v>
      </c>
      <c r="G22" t="s">
        <v>206</v>
      </c>
      <c r="H22" t="s">
        <v>207</v>
      </c>
      <c r="I22" t="s">
        <v>308</v>
      </c>
      <c r="J22" s="65">
        <v>0.94</v>
      </c>
      <c r="K22" t="s">
        <v>101</v>
      </c>
      <c r="L22" s="66">
        <v>2.47E-2</v>
      </c>
      <c r="M22" s="66">
        <v>1.4E-3</v>
      </c>
      <c r="N22" s="65">
        <v>2541055</v>
      </c>
      <c r="O22" s="65">
        <v>102.34</v>
      </c>
      <c r="P22" s="65">
        <v>0</v>
      </c>
      <c r="Q22" s="65">
        <v>2600.5156870000001</v>
      </c>
      <c r="R22" s="66">
        <v>8.0000000000000004E-4</v>
      </c>
      <c r="S22" s="66">
        <v>0.24590000000000001</v>
      </c>
      <c r="T22" s="66">
        <v>7.0000000000000001E-3</v>
      </c>
    </row>
    <row r="23" spans="1:20">
      <c r="A23" t="s">
        <v>309</v>
      </c>
      <c r="B23" t="s">
        <v>310</v>
      </c>
      <c r="C23" t="s">
        <v>99</v>
      </c>
      <c r="D23" t="s">
        <v>122</v>
      </c>
      <c r="E23" t="s">
        <v>311</v>
      </c>
      <c r="F23" t="s">
        <v>275</v>
      </c>
      <c r="G23" t="s">
        <v>206</v>
      </c>
      <c r="H23" t="s">
        <v>207</v>
      </c>
      <c r="I23" t="s">
        <v>253</v>
      </c>
      <c r="J23" s="65">
        <v>0.75</v>
      </c>
      <c r="K23" t="s">
        <v>101</v>
      </c>
      <c r="L23" s="66">
        <v>2.07E-2</v>
      </c>
      <c r="M23" s="66">
        <v>1.1999999999999999E-3</v>
      </c>
      <c r="N23" s="65">
        <v>155840</v>
      </c>
      <c r="O23" s="65">
        <v>101.98</v>
      </c>
      <c r="P23" s="65">
        <v>0</v>
      </c>
      <c r="Q23" s="65">
        <v>158.92563200000001</v>
      </c>
      <c r="R23" s="66">
        <v>5.9999999999999995E-4</v>
      </c>
      <c r="S23" s="66">
        <v>1.4999999999999999E-2</v>
      </c>
      <c r="T23" s="66">
        <v>4.0000000000000002E-4</v>
      </c>
    </row>
    <row r="24" spans="1:20">
      <c r="A24" t="s">
        <v>312</v>
      </c>
      <c r="B24" t="s">
        <v>313</v>
      </c>
      <c r="C24" t="s">
        <v>99</v>
      </c>
      <c r="D24" t="s">
        <v>122</v>
      </c>
      <c r="E24" t="s">
        <v>314</v>
      </c>
      <c r="F24" t="s">
        <v>275</v>
      </c>
      <c r="G24" t="s">
        <v>315</v>
      </c>
      <c r="H24" t="s">
        <v>207</v>
      </c>
      <c r="I24" t="s">
        <v>316</v>
      </c>
      <c r="J24" s="65">
        <v>0.93</v>
      </c>
      <c r="K24" t="s">
        <v>101</v>
      </c>
      <c r="L24" s="66">
        <v>6.4000000000000001E-2</v>
      </c>
      <c r="M24" s="66">
        <v>1.6000000000000001E-3</v>
      </c>
      <c r="N24" s="65">
        <v>256666.66</v>
      </c>
      <c r="O24" s="65">
        <v>106.24</v>
      </c>
      <c r="P24" s="65">
        <v>0</v>
      </c>
      <c r="Q24" s="65">
        <v>272.68265958400002</v>
      </c>
      <c r="R24" s="66">
        <v>3.2000000000000002E-3</v>
      </c>
      <c r="S24" s="66">
        <v>2.58E-2</v>
      </c>
      <c r="T24" s="66">
        <v>6.9999999999999999E-4</v>
      </c>
    </row>
    <row r="25" spans="1:20">
      <c r="A25" t="s">
        <v>317</v>
      </c>
      <c r="B25" t="s">
        <v>318</v>
      </c>
      <c r="C25" t="s">
        <v>99</v>
      </c>
      <c r="D25" t="s">
        <v>122</v>
      </c>
      <c r="E25" t="s">
        <v>319</v>
      </c>
      <c r="F25" t="s">
        <v>320</v>
      </c>
      <c r="G25" t="s">
        <v>315</v>
      </c>
      <c r="H25" t="s">
        <v>207</v>
      </c>
      <c r="I25" t="s">
        <v>308</v>
      </c>
      <c r="J25" s="65">
        <v>1.32</v>
      </c>
      <c r="K25" t="s">
        <v>101</v>
      </c>
      <c r="L25" s="66">
        <v>4.8000000000000001E-2</v>
      </c>
      <c r="M25" s="66">
        <v>2.3E-3</v>
      </c>
      <c r="N25" s="65">
        <v>199946</v>
      </c>
      <c r="O25" s="65">
        <v>107.15</v>
      </c>
      <c r="P25" s="65">
        <v>0</v>
      </c>
      <c r="Q25" s="65">
        <v>214.24213900000001</v>
      </c>
      <c r="R25" s="66">
        <v>1E-4</v>
      </c>
      <c r="S25" s="66">
        <v>2.0299999999999999E-2</v>
      </c>
      <c r="T25" s="66">
        <v>5.9999999999999995E-4</v>
      </c>
    </row>
    <row r="26" spans="1:20">
      <c r="A26" t="s">
        <v>321</v>
      </c>
      <c r="B26" t="s">
        <v>322</v>
      </c>
      <c r="C26" t="s">
        <v>99</v>
      </c>
      <c r="D26" t="s">
        <v>122</v>
      </c>
      <c r="E26" t="s">
        <v>279</v>
      </c>
      <c r="F26" t="s">
        <v>275</v>
      </c>
      <c r="G26" t="s">
        <v>315</v>
      </c>
      <c r="H26" t="s">
        <v>207</v>
      </c>
      <c r="I26" t="s">
        <v>308</v>
      </c>
      <c r="J26" s="65">
        <v>1.4</v>
      </c>
      <c r="K26" t="s">
        <v>101</v>
      </c>
      <c r="L26" s="66">
        <v>6.5000000000000002E-2</v>
      </c>
      <c r="M26" s="66">
        <v>1.8E-3</v>
      </c>
      <c r="N26" s="65">
        <v>341642.17</v>
      </c>
      <c r="O26" s="65">
        <v>109.48</v>
      </c>
      <c r="P26" s="65">
        <v>0</v>
      </c>
      <c r="Q26" s="65">
        <v>374.02984771600001</v>
      </c>
      <c r="R26" s="66">
        <v>2.3E-3</v>
      </c>
      <c r="S26" s="66">
        <v>3.5400000000000001E-2</v>
      </c>
      <c r="T26" s="66">
        <v>1E-3</v>
      </c>
    </row>
    <row r="27" spans="1:20">
      <c r="A27" t="s">
        <v>323</v>
      </c>
      <c r="B27" t="s">
        <v>324</v>
      </c>
      <c r="C27" t="s">
        <v>99</v>
      </c>
      <c r="D27" t="s">
        <v>122</v>
      </c>
      <c r="E27" t="s">
        <v>325</v>
      </c>
      <c r="F27" t="s">
        <v>326</v>
      </c>
      <c r="G27" t="s">
        <v>327</v>
      </c>
      <c r="H27" t="s">
        <v>207</v>
      </c>
      <c r="I27" t="s">
        <v>328</v>
      </c>
      <c r="J27" s="65">
        <v>1.48</v>
      </c>
      <c r="K27" t="s">
        <v>101</v>
      </c>
      <c r="L27" s="66">
        <v>4.5999999999999999E-2</v>
      </c>
      <c r="M27" s="66">
        <v>3.5000000000000001E-3</v>
      </c>
      <c r="N27" s="65">
        <v>179416.5</v>
      </c>
      <c r="O27" s="65">
        <v>106.35</v>
      </c>
      <c r="P27" s="65">
        <v>0</v>
      </c>
      <c r="Q27" s="65">
        <v>190.80944775</v>
      </c>
      <c r="R27" s="66">
        <v>1.1999999999999999E-3</v>
      </c>
      <c r="S27" s="66">
        <v>1.7999999999999999E-2</v>
      </c>
      <c r="T27" s="66">
        <v>5.0000000000000001E-4</v>
      </c>
    </row>
    <row r="28" spans="1:20">
      <c r="A28" t="s">
        <v>329</v>
      </c>
      <c r="B28" t="s">
        <v>330</v>
      </c>
      <c r="C28" t="s">
        <v>99</v>
      </c>
      <c r="D28" t="s">
        <v>122</v>
      </c>
      <c r="E28" t="s">
        <v>331</v>
      </c>
      <c r="F28" t="s">
        <v>332</v>
      </c>
      <c r="G28" t="s">
        <v>327</v>
      </c>
      <c r="H28" t="s">
        <v>207</v>
      </c>
      <c r="I28" t="s">
        <v>308</v>
      </c>
      <c r="J28" s="65">
        <v>1.72</v>
      </c>
      <c r="K28" t="s">
        <v>101</v>
      </c>
      <c r="L28" s="66">
        <v>2.4500000000000001E-2</v>
      </c>
      <c r="M28" s="66">
        <v>4.7000000000000002E-3</v>
      </c>
      <c r="N28" s="65">
        <v>57699.25</v>
      </c>
      <c r="O28" s="65">
        <v>104.06</v>
      </c>
      <c r="P28" s="65">
        <v>0</v>
      </c>
      <c r="Q28" s="65">
        <v>60.041839549999999</v>
      </c>
      <c r="R28" s="66">
        <v>0</v>
      </c>
      <c r="S28" s="66">
        <v>5.7000000000000002E-3</v>
      </c>
      <c r="T28" s="66">
        <v>2.0000000000000001E-4</v>
      </c>
    </row>
    <row r="29" spans="1:20">
      <c r="A29" t="s">
        <v>333</v>
      </c>
      <c r="B29" t="s">
        <v>334</v>
      </c>
      <c r="C29" t="s">
        <v>99</v>
      </c>
      <c r="D29" t="s">
        <v>122</v>
      </c>
      <c r="E29" t="s">
        <v>335</v>
      </c>
      <c r="F29" t="s">
        <v>336</v>
      </c>
      <c r="G29" t="s">
        <v>327</v>
      </c>
      <c r="H29" t="s">
        <v>207</v>
      </c>
      <c r="I29" t="s">
        <v>337</v>
      </c>
      <c r="J29" s="65">
        <v>1.42</v>
      </c>
      <c r="K29" t="s">
        <v>101</v>
      </c>
      <c r="L29" s="66">
        <v>1.0500000000000001E-2</v>
      </c>
      <c r="M29" s="66">
        <v>2.8999999999999998E-3</v>
      </c>
      <c r="N29" s="65">
        <v>30000</v>
      </c>
      <c r="O29" s="65">
        <v>101.16</v>
      </c>
      <c r="P29" s="65">
        <v>0</v>
      </c>
      <c r="Q29" s="65">
        <v>30.347999999999999</v>
      </c>
      <c r="R29" s="66">
        <v>1E-4</v>
      </c>
      <c r="S29" s="66">
        <v>2.8999999999999998E-3</v>
      </c>
      <c r="T29" s="66">
        <v>1E-4</v>
      </c>
    </row>
    <row r="30" spans="1:20">
      <c r="A30" t="s">
        <v>338</v>
      </c>
      <c r="B30" t="s">
        <v>339</v>
      </c>
      <c r="C30" t="s">
        <v>99</v>
      </c>
      <c r="D30" t="s">
        <v>122</v>
      </c>
      <c r="E30" t="s">
        <v>340</v>
      </c>
      <c r="F30" t="s">
        <v>341</v>
      </c>
      <c r="G30" t="s">
        <v>290</v>
      </c>
      <c r="H30" t="s">
        <v>207</v>
      </c>
      <c r="I30" t="s">
        <v>276</v>
      </c>
      <c r="J30" s="65">
        <v>1.97</v>
      </c>
      <c r="K30" t="s">
        <v>101</v>
      </c>
      <c r="L30" s="66">
        <v>2.8000000000000001E-2</v>
      </c>
      <c r="M30" s="66">
        <v>4.4000000000000003E-3</v>
      </c>
      <c r="N30" s="65">
        <v>3</v>
      </c>
      <c r="O30" s="65">
        <v>104.67</v>
      </c>
      <c r="P30" s="65">
        <v>1.06E-3</v>
      </c>
      <c r="Q30" s="65">
        <v>4.2001E-3</v>
      </c>
      <c r="R30" s="66">
        <v>0</v>
      </c>
      <c r="S30" s="66">
        <v>0</v>
      </c>
      <c r="T30" s="66">
        <v>0</v>
      </c>
    </row>
    <row r="31" spans="1:20">
      <c r="A31" t="s">
        <v>342</v>
      </c>
      <c r="B31" t="s">
        <v>343</v>
      </c>
      <c r="C31" t="s">
        <v>99</v>
      </c>
      <c r="D31" t="s">
        <v>122</v>
      </c>
      <c r="E31" t="s">
        <v>344</v>
      </c>
      <c r="F31" t="s">
        <v>345</v>
      </c>
      <c r="G31" t="s">
        <v>346</v>
      </c>
      <c r="H31" t="s">
        <v>207</v>
      </c>
      <c r="I31" t="s">
        <v>301</v>
      </c>
      <c r="J31" s="65">
        <v>6.04</v>
      </c>
      <c r="K31" t="s">
        <v>101</v>
      </c>
      <c r="L31" s="66">
        <v>2.5000000000000001E-3</v>
      </c>
      <c r="M31" s="66">
        <v>1.6400000000000001E-2</v>
      </c>
      <c r="N31" s="65">
        <v>695000</v>
      </c>
      <c r="O31" s="65">
        <v>92.1</v>
      </c>
      <c r="P31" s="65">
        <v>0</v>
      </c>
      <c r="Q31" s="65">
        <v>640.09500000000003</v>
      </c>
      <c r="R31" s="66">
        <v>1.4E-3</v>
      </c>
      <c r="S31" s="66">
        <v>6.0499999999999998E-2</v>
      </c>
      <c r="T31" s="66">
        <v>1.6999999999999999E-3</v>
      </c>
    </row>
    <row r="32" spans="1:20">
      <c r="A32" t="s">
        <v>347</v>
      </c>
      <c r="B32" t="s">
        <v>348</v>
      </c>
      <c r="C32" t="s">
        <v>99</v>
      </c>
      <c r="D32" t="s">
        <v>122</v>
      </c>
      <c r="E32" t="s">
        <v>349</v>
      </c>
      <c r="F32" t="s">
        <v>350</v>
      </c>
      <c r="G32" t="s">
        <v>351</v>
      </c>
      <c r="H32" t="s">
        <v>207</v>
      </c>
      <c r="I32" t="s">
        <v>352</v>
      </c>
      <c r="J32" s="65">
        <v>3.3</v>
      </c>
      <c r="K32" t="s">
        <v>101</v>
      </c>
      <c r="L32" s="66">
        <v>1.4999999999999999E-2</v>
      </c>
      <c r="M32" s="66">
        <v>-1.9900000000000001E-2</v>
      </c>
      <c r="N32" s="65">
        <v>1736000</v>
      </c>
      <c r="O32" s="65">
        <v>112.2</v>
      </c>
      <c r="P32" s="65">
        <v>0</v>
      </c>
      <c r="Q32" s="65">
        <v>1947.7919999999999</v>
      </c>
      <c r="R32" s="66">
        <v>1.04E-2</v>
      </c>
      <c r="S32" s="66">
        <v>0.1842</v>
      </c>
      <c r="T32" s="66">
        <v>5.1999999999999998E-3</v>
      </c>
    </row>
    <row r="33" spans="1:20">
      <c r="A33" t="s">
        <v>353</v>
      </c>
      <c r="B33" t="s">
        <v>354</v>
      </c>
      <c r="C33" t="s">
        <v>99</v>
      </c>
      <c r="D33" t="s">
        <v>122</v>
      </c>
      <c r="E33" t="s">
        <v>355</v>
      </c>
      <c r="F33" t="s">
        <v>356</v>
      </c>
      <c r="G33" t="s">
        <v>357</v>
      </c>
      <c r="H33" t="s">
        <v>149</v>
      </c>
      <c r="I33" t="s">
        <v>358</v>
      </c>
      <c r="J33" s="65">
        <v>4.6100000000000003</v>
      </c>
      <c r="K33" t="s">
        <v>101</v>
      </c>
      <c r="L33" s="66">
        <v>0.04</v>
      </c>
      <c r="M33" s="66">
        <v>4.7999999999999996E-3</v>
      </c>
      <c r="N33" s="65">
        <v>800000</v>
      </c>
      <c r="O33" s="65">
        <v>117.7</v>
      </c>
      <c r="P33" s="65">
        <v>0</v>
      </c>
      <c r="Q33" s="65">
        <v>941.6</v>
      </c>
      <c r="R33" s="66">
        <v>2.7000000000000001E-3</v>
      </c>
      <c r="S33" s="66">
        <v>8.8999999999999996E-2</v>
      </c>
      <c r="T33" s="66">
        <v>2.5000000000000001E-3</v>
      </c>
    </row>
    <row r="34" spans="1:20">
      <c r="A34" t="s">
        <v>359</v>
      </c>
      <c r="B34" t="s">
        <v>360</v>
      </c>
      <c r="C34" t="s">
        <v>99</v>
      </c>
      <c r="D34" t="s">
        <v>122</v>
      </c>
      <c r="E34" t="s">
        <v>294</v>
      </c>
      <c r="F34" t="s">
        <v>295</v>
      </c>
      <c r="G34" t="s">
        <v>296</v>
      </c>
      <c r="H34" t="s">
        <v>207</v>
      </c>
      <c r="I34" t="s">
        <v>361</v>
      </c>
      <c r="J34" s="65">
        <v>2.84</v>
      </c>
      <c r="K34" t="s">
        <v>101</v>
      </c>
      <c r="L34" s="66">
        <v>4.8000000000000001E-2</v>
      </c>
      <c r="M34" s="66">
        <v>2.4299999999999999E-2</v>
      </c>
      <c r="N34" s="65">
        <v>252662</v>
      </c>
      <c r="O34" s="65">
        <v>106.79</v>
      </c>
      <c r="P34" s="65">
        <v>0</v>
      </c>
      <c r="Q34" s="65">
        <v>269.8177498</v>
      </c>
      <c r="R34" s="66">
        <v>1E-4</v>
      </c>
      <c r="S34" s="66">
        <v>2.5499999999999998E-2</v>
      </c>
      <c r="T34" s="66">
        <v>6.9999999999999999E-4</v>
      </c>
    </row>
    <row r="35" spans="1:20">
      <c r="A35" t="s">
        <v>362</v>
      </c>
      <c r="B35" t="s">
        <v>363</v>
      </c>
      <c r="C35" t="s">
        <v>99</v>
      </c>
      <c r="D35" t="s">
        <v>122</v>
      </c>
      <c r="E35" t="s">
        <v>364</v>
      </c>
      <c r="F35" t="s">
        <v>350</v>
      </c>
      <c r="G35" t="s">
        <v>222</v>
      </c>
      <c r="H35" t="s">
        <v>365</v>
      </c>
      <c r="I35" t="s">
        <v>366</v>
      </c>
      <c r="J35" s="65">
        <v>1.69</v>
      </c>
      <c r="K35" t="s">
        <v>101</v>
      </c>
      <c r="L35" s="66">
        <v>3.4000000000000002E-2</v>
      </c>
      <c r="M35" s="66">
        <v>2.4500000000000001E-2</v>
      </c>
      <c r="N35" s="65">
        <v>178000</v>
      </c>
      <c r="O35" s="65">
        <v>101.62</v>
      </c>
      <c r="P35" s="65">
        <v>0</v>
      </c>
      <c r="Q35" s="65">
        <v>180.8836</v>
      </c>
      <c r="R35" s="66">
        <v>2.0999999999999999E-3</v>
      </c>
      <c r="S35" s="66">
        <v>1.7100000000000001E-2</v>
      </c>
      <c r="T35" s="66">
        <v>5.0000000000000001E-4</v>
      </c>
    </row>
    <row r="36" spans="1:20">
      <c r="A36" s="67" t="s">
        <v>269</v>
      </c>
      <c r="B36" s="14"/>
      <c r="C36" s="14"/>
      <c r="D36" s="14"/>
      <c r="E36" s="14"/>
      <c r="J36" s="69">
        <v>1.96</v>
      </c>
      <c r="M36" s="68">
        <v>2.18E-2</v>
      </c>
      <c r="N36" s="69">
        <v>367655.21</v>
      </c>
      <c r="P36" s="69">
        <v>0</v>
      </c>
      <c r="Q36" s="69">
        <v>332.748111634</v>
      </c>
      <c r="S36" s="68">
        <v>3.15E-2</v>
      </c>
      <c r="T36" s="68">
        <v>8.9999999999999998E-4</v>
      </c>
    </row>
    <row r="37" spans="1:20">
      <c r="A37" t="s">
        <v>367</v>
      </c>
      <c r="B37" t="s">
        <v>368</v>
      </c>
      <c r="C37" t="s">
        <v>99</v>
      </c>
      <c r="D37" t="s">
        <v>122</v>
      </c>
      <c r="E37" t="s">
        <v>369</v>
      </c>
      <c r="F37" t="s">
        <v>370</v>
      </c>
      <c r="G37" t="s">
        <v>327</v>
      </c>
      <c r="H37" t="s">
        <v>207</v>
      </c>
      <c r="I37" t="s">
        <v>371</v>
      </c>
      <c r="J37" s="65">
        <v>2.19</v>
      </c>
      <c r="K37" t="s">
        <v>101</v>
      </c>
      <c r="L37" s="66">
        <v>3.49E-2</v>
      </c>
      <c r="M37" s="66">
        <v>2.2700000000000001E-2</v>
      </c>
      <c r="N37" s="65">
        <v>54932.99</v>
      </c>
      <c r="O37" s="65">
        <v>93.44</v>
      </c>
      <c r="P37" s="65">
        <v>0</v>
      </c>
      <c r="Q37" s="65">
        <v>51.329385856000002</v>
      </c>
      <c r="R37" s="66">
        <v>0</v>
      </c>
      <c r="S37" s="66">
        <v>4.8999999999999998E-3</v>
      </c>
      <c r="T37" s="66">
        <v>1E-4</v>
      </c>
    </row>
    <row r="38" spans="1:20">
      <c r="A38" t="s">
        <v>372</v>
      </c>
      <c r="B38" t="s">
        <v>373</v>
      </c>
      <c r="C38" t="s">
        <v>99</v>
      </c>
      <c r="D38" t="s">
        <v>122</v>
      </c>
      <c r="E38" t="s">
        <v>374</v>
      </c>
      <c r="F38" t="s">
        <v>295</v>
      </c>
      <c r="G38" t="s">
        <v>346</v>
      </c>
      <c r="H38" t="s">
        <v>207</v>
      </c>
      <c r="I38" t="s">
        <v>375</v>
      </c>
      <c r="J38" s="65">
        <v>1.92</v>
      </c>
      <c r="K38" t="s">
        <v>101</v>
      </c>
      <c r="L38" s="66">
        <v>5.2499999999999998E-2</v>
      </c>
      <c r="M38" s="66">
        <v>2.1700000000000001E-2</v>
      </c>
      <c r="N38" s="65">
        <v>312722.21999999997</v>
      </c>
      <c r="O38" s="65">
        <v>89.99</v>
      </c>
      <c r="P38" s="65">
        <v>0</v>
      </c>
      <c r="Q38" s="65">
        <v>281.41872577800001</v>
      </c>
      <c r="R38" s="66">
        <v>4.0000000000000002E-4</v>
      </c>
      <c r="S38" s="66">
        <v>2.6599999999999999E-2</v>
      </c>
      <c r="T38" s="66">
        <v>8.0000000000000004E-4</v>
      </c>
    </row>
    <row r="39" spans="1:20">
      <c r="A39" s="67" t="s">
        <v>376</v>
      </c>
      <c r="B39" s="14"/>
      <c r="C39" s="14"/>
      <c r="D39" s="14"/>
      <c r="E39" s="14"/>
      <c r="J39" s="69">
        <v>0</v>
      </c>
      <c r="M39" s="68">
        <v>0</v>
      </c>
      <c r="N39" s="69">
        <v>0</v>
      </c>
      <c r="P39" s="69">
        <v>0</v>
      </c>
      <c r="Q39" s="69">
        <v>0</v>
      </c>
      <c r="S39" s="68">
        <v>0</v>
      </c>
      <c r="T39" s="68">
        <v>0</v>
      </c>
    </row>
    <row r="40" spans="1:20">
      <c r="A40" t="s">
        <v>222</v>
      </c>
      <c r="B40" t="s">
        <v>222</v>
      </c>
      <c r="C40" s="14"/>
      <c r="D40" s="14"/>
      <c r="E40" s="14"/>
      <c r="F40" t="s">
        <v>222</v>
      </c>
      <c r="G40" t="s">
        <v>222</v>
      </c>
      <c r="J40" s="65">
        <v>0</v>
      </c>
      <c r="K40" t="s">
        <v>222</v>
      </c>
      <c r="L40" s="66">
        <v>0</v>
      </c>
      <c r="M40" s="66">
        <v>0</v>
      </c>
      <c r="N40" s="65">
        <v>0</v>
      </c>
      <c r="O40" s="65">
        <v>0</v>
      </c>
      <c r="Q40" s="65">
        <v>0</v>
      </c>
      <c r="R40" s="66">
        <v>0</v>
      </c>
      <c r="S40" s="66">
        <v>0</v>
      </c>
      <c r="T40" s="66">
        <v>0</v>
      </c>
    </row>
    <row r="41" spans="1:20">
      <c r="A41" s="67" t="s">
        <v>227</v>
      </c>
      <c r="B41" s="14"/>
      <c r="C41" s="14"/>
      <c r="D41" s="14"/>
      <c r="E41" s="14"/>
      <c r="J41" s="69">
        <v>0</v>
      </c>
      <c r="M41" s="68">
        <v>0</v>
      </c>
      <c r="N41" s="69">
        <v>0</v>
      </c>
      <c r="P41" s="69">
        <v>0</v>
      </c>
      <c r="Q41" s="69">
        <v>0</v>
      </c>
      <c r="S41" s="68">
        <v>0</v>
      </c>
      <c r="T41" s="68">
        <v>0</v>
      </c>
    </row>
    <row r="42" spans="1:20">
      <c r="A42" s="67" t="s">
        <v>270</v>
      </c>
      <c r="B42" s="14"/>
      <c r="C42" s="14"/>
      <c r="D42" s="14"/>
      <c r="E42" s="14"/>
      <c r="J42" s="69">
        <v>0</v>
      </c>
      <c r="M42" s="68">
        <v>0</v>
      </c>
      <c r="N42" s="69">
        <v>0</v>
      </c>
      <c r="P42" s="69">
        <v>0</v>
      </c>
      <c r="Q42" s="69">
        <v>0</v>
      </c>
      <c r="S42" s="68">
        <v>0</v>
      </c>
      <c r="T42" s="68">
        <v>0</v>
      </c>
    </row>
    <row r="43" spans="1:20">
      <c r="A43" t="s">
        <v>222</v>
      </c>
      <c r="B43" t="s">
        <v>222</v>
      </c>
      <c r="C43" s="14"/>
      <c r="D43" s="14"/>
      <c r="E43" s="14"/>
      <c r="F43" t="s">
        <v>222</v>
      </c>
      <c r="G43" t="s">
        <v>222</v>
      </c>
      <c r="J43" s="65">
        <v>0</v>
      </c>
      <c r="K43" t="s">
        <v>222</v>
      </c>
      <c r="L43" s="66">
        <v>0</v>
      </c>
      <c r="M43" s="66">
        <v>0</v>
      </c>
      <c r="N43" s="65">
        <v>0</v>
      </c>
      <c r="O43" s="65">
        <v>0</v>
      </c>
      <c r="Q43" s="65">
        <v>0</v>
      </c>
      <c r="R43" s="66">
        <v>0</v>
      </c>
      <c r="S43" s="66">
        <v>0</v>
      </c>
      <c r="T43" s="66">
        <v>0</v>
      </c>
    </row>
    <row r="44" spans="1:20">
      <c r="A44" s="67" t="s">
        <v>271</v>
      </c>
      <c r="B44" s="14"/>
      <c r="C44" s="14"/>
      <c r="D44" s="14"/>
      <c r="E44" s="14"/>
      <c r="J44" s="69">
        <v>0</v>
      </c>
      <c r="M44" s="68">
        <v>0</v>
      </c>
      <c r="N44" s="69">
        <v>0</v>
      </c>
      <c r="P44" s="69">
        <v>0</v>
      </c>
      <c r="Q44" s="69">
        <v>0</v>
      </c>
      <c r="S44" s="68">
        <v>0</v>
      </c>
      <c r="T44" s="68">
        <v>0</v>
      </c>
    </row>
    <row r="45" spans="1:20">
      <c r="A45" t="s">
        <v>222</v>
      </c>
      <c r="B45" t="s">
        <v>222</v>
      </c>
      <c r="C45" s="14"/>
      <c r="D45" s="14"/>
      <c r="E45" s="14"/>
      <c r="F45" t="s">
        <v>222</v>
      </c>
      <c r="G45" t="s">
        <v>222</v>
      </c>
      <c r="J45" s="65">
        <v>0</v>
      </c>
      <c r="K45" t="s">
        <v>222</v>
      </c>
      <c r="L45" s="66">
        <v>0</v>
      </c>
      <c r="M45" s="66">
        <v>0</v>
      </c>
      <c r="N45" s="65">
        <v>0</v>
      </c>
      <c r="O45" s="65">
        <v>0</v>
      </c>
      <c r="Q45" s="65">
        <v>0</v>
      </c>
      <c r="R45" s="66">
        <v>0</v>
      </c>
      <c r="S45" s="66">
        <v>0</v>
      </c>
      <c r="T45" s="66">
        <v>0</v>
      </c>
    </row>
    <row r="46" spans="1:20">
      <c r="A46" s="93" t="s">
        <v>229</v>
      </c>
      <c r="B46" s="14"/>
      <c r="C46" s="14"/>
      <c r="D46" s="14"/>
      <c r="E46" s="14"/>
    </row>
    <row r="47" spans="1:20">
      <c r="A47" s="93" t="s">
        <v>264</v>
      </c>
      <c r="B47" s="14"/>
      <c r="C47" s="14"/>
      <c r="D47" s="14"/>
      <c r="E47" s="14"/>
    </row>
    <row r="48" spans="1:20">
      <c r="A48" s="93" t="s">
        <v>265</v>
      </c>
      <c r="B48" s="14"/>
      <c r="C48" s="14"/>
      <c r="D48" s="14"/>
      <c r="E48" s="14"/>
    </row>
    <row r="49" spans="1:5">
      <c r="A49" s="93" t="s">
        <v>266</v>
      </c>
      <c r="B49" s="14"/>
      <c r="C49" s="14"/>
      <c r="D49" s="14"/>
      <c r="E49" s="14"/>
    </row>
    <row r="50" spans="1:5">
      <c r="A50" s="93" t="s">
        <v>267</v>
      </c>
      <c r="B50" s="14"/>
      <c r="C50" s="14"/>
      <c r="D50" s="14"/>
      <c r="E50" s="14"/>
    </row>
    <row r="51" spans="1:5" hidden="1">
      <c r="B51" s="14"/>
      <c r="C51" s="14"/>
      <c r="D51" s="14"/>
      <c r="E51" s="14"/>
    </row>
    <row r="52" spans="1:5" hidden="1">
      <c r="B52" s="14"/>
      <c r="C52" s="14"/>
      <c r="D52" s="14"/>
      <c r="E52" s="14"/>
    </row>
    <row r="53" spans="1:5" hidden="1">
      <c r="B53" s="14"/>
      <c r="C53" s="14"/>
      <c r="D53" s="14"/>
      <c r="E53" s="14"/>
    </row>
    <row r="54" spans="1:5" hidden="1">
      <c r="B54" s="14"/>
      <c r="C54" s="14"/>
      <c r="D54" s="14"/>
      <c r="E54" s="14"/>
    </row>
    <row r="55" spans="1:5" hidden="1">
      <c r="B55" s="14"/>
      <c r="C55" s="14"/>
      <c r="D55" s="14"/>
      <c r="E55" s="14"/>
    </row>
    <row r="56" spans="1:5" hidden="1">
      <c r="B56" s="14"/>
      <c r="C56" s="14"/>
      <c r="D56" s="14"/>
      <c r="E56" s="14"/>
    </row>
    <row r="57" spans="1:5" hidden="1">
      <c r="B57" s="14"/>
      <c r="C57" s="14"/>
      <c r="D57" s="14"/>
      <c r="E57" s="14"/>
    </row>
    <row r="58" spans="1:5" hidden="1">
      <c r="B58" s="14"/>
      <c r="C58" s="14"/>
      <c r="D58" s="14"/>
      <c r="E58" s="14"/>
    </row>
    <row r="59" spans="1:5" hidden="1">
      <c r="B59" s="14"/>
      <c r="C59" s="14"/>
      <c r="D59" s="14"/>
      <c r="E59" s="14"/>
    </row>
    <row r="60" spans="1:5" hidden="1">
      <c r="B60" s="14"/>
      <c r="C60" s="14"/>
      <c r="D60" s="14"/>
      <c r="E60" s="14"/>
    </row>
    <row r="61" spans="1:5" hidden="1">
      <c r="B61" s="14"/>
      <c r="C61" s="14"/>
      <c r="D61" s="14"/>
      <c r="E61" s="14"/>
    </row>
    <row r="62" spans="1:5" hidden="1">
      <c r="B62" s="14"/>
      <c r="C62" s="14"/>
      <c r="D62" s="14"/>
      <c r="E62" s="14"/>
    </row>
    <row r="63" spans="1:5" hidden="1">
      <c r="B63" s="14"/>
      <c r="C63" s="14"/>
      <c r="D63" s="14"/>
      <c r="E63" s="14"/>
    </row>
    <row r="64" spans="1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44.57031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BI5" s="16"/>
    </row>
    <row r="6" spans="1:61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E6" s="16"/>
      <c r="BI6" s="16"/>
    </row>
    <row r="7" spans="1:61" s="16" customFormat="1" ht="20.25">
      <c r="A7" s="40" t="s">
        <v>47</v>
      </c>
      <c r="B7" s="41" t="s">
        <v>48</v>
      </c>
      <c r="C7" s="110" t="s">
        <v>69</v>
      </c>
      <c r="D7" s="110" t="s">
        <v>82</v>
      </c>
      <c r="E7" s="110" t="s">
        <v>49</v>
      </c>
      <c r="F7" s="110" t="s">
        <v>83</v>
      </c>
      <c r="G7" s="110" t="s">
        <v>52</v>
      </c>
      <c r="H7" s="101" t="s">
        <v>186</v>
      </c>
      <c r="I7" s="101" t="s">
        <v>187</v>
      </c>
      <c r="J7" s="101" t="s">
        <v>191</v>
      </c>
      <c r="K7" s="101" t="s">
        <v>55</v>
      </c>
      <c r="L7" s="101" t="s">
        <v>72</v>
      </c>
      <c r="M7" s="10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8569632.2899999991</v>
      </c>
      <c r="I10" s="7"/>
      <c r="J10" s="63">
        <v>10.889609999999999</v>
      </c>
      <c r="K10" s="63">
        <v>135016.42707992651</v>
      </c>
      <c r="L10" s="7"/>
      <c r="M10" s="64">
        <f>K10/$K$10</f>
        <v>1</v>
      </c>
      <c r="N10" s="64">
        <f>K10/'סכום נכסי הקרן'!$C$41</f>
        <v>0.3604237335513269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8209516.29</v>
      </c>
      <c r="J11" s="69">
        <v>4.7001400000000002</v>
      </c>
      <c r="K11" s="69">
        <v>106074.21785272252</v>
      </c>
      <c r="M11" s="68">
        <f t="shared" ref="M11:M74" si="0">K11/$K$10</f>
        <v>0.78563934883219144</v>
      </c>
      <c r="N11" s="68">
        <f>K11/'סכום נכסי הקרן'!$C$41</f>
        <v>0.28316306733093172</v>
      </c>
    </row>
    <row r="12" spans="1:61">
      <c r="A12" s="67" t="s">
        <v>377</v>
      </c>
      <c r="D12" s="14"/>
      <c r="E12" s="14"/>
      <c r="F12" s="14"/>
      <c r="H12" s="69">
        <v>994852.1</v>
      </c>
      <c r="J12" s="69">
        <v>4.7001400000000002</v>
      </c>
      <c r="K12" s="69">
        <v>30166.048028000001</v>
      </c>
      <c r="M12" s="68">
        <f t="shared" si="0"/>
        <v>0.22342502079500606</v>
      </c>
      <c r="N12" s="68">
        <f>K12/'סכום נכסי הקרן'!$C$41</f>
        <v>8.0527680163718945E-2</v>
      </c>
    </row>
    <row r="13" spans="1:61">
      <c r="A13" t="s">
        <v>378</v>
      </c>
      <c r="B13" t="s">
        <v>379</v>
      </c>
      <c r="C13" t="s">
        <v>99</v>
      </c>
      <c r="D13" t="s">
        <v>122</v>
      </c>
      <c r="E13" t="s">
        <v>380</v>
      </c>
      <c r="F13" t="s">
        <v>345</v>
      </c>
      <c r="G13" t="s">
        <v>101</v>
      </c>
      <c r="H13" s="65">
        <v>2700</v>
      </c>
      <c r="I13" s="65">
        <v>22570</v>
      </c>
      <c r="J13" s="65">
        <v>0</v>
      </c>
      <c r="K13" s="65">
        <v>609.39</v>
      </c>
      <c r="L13" s="66">
        <v>0</v>
      </c>
      <c r="M13" s="66">
        <f t="shared" si="0"/>
        <v>4.5134507939486182E-3</v>
      </c>
      <c r="N13" s="66">
        <f>K13/'סכום נכסי הקרן'!$C$41</f>
        <v>1.6267547863551615E-3</v>
      </c>
    </row>
    <row r="14" spans="1:61">
      <c r="A14" t="s">
        <v>381</v>
      </c>
      <c r="B14" t="s">
        <v>382</v>
      </c>
      <c r="C14" t="s">
        <v>99</v>
      </c>
      <c r="D14" t="s">
        <v>122</v>
      </c>
      <c r="E14" t="s">
        <v>383</v>
      </c>
      <c r="F14" t="s">
        <v>384</v>
      </c>
      <c r="G14" t="s">
        <v>101</v>
      </c>
      <c r="H14" s="65">
        <v>16420</v>
      </c>
      <c r="I14" s="65">
        <v>3047</v>
      </c>
      <c r="J14" s="65">
        <v>0</v>
      </c>
      <c r="K14" s="65">
        <v>500.31740000000002</v>
      </c>
      <c r="L14" s="66">
        <v>1E-4</v>
      </c>
      <c r="M14" s="66">
        <f t="shared" si="0"/>
        <v>3.7056039092474582E-3</v>
      </c>
      <c r="N14" s="66">
        <f>K14/'סכום נכסי הקרן'!$C$41</f>
        <v>1.3355875960333612E-3</v>
      </c>
    </row>
    <row r="15" spans="1:61">
      <c r="A15" t="s">
        <v>385</v>
      </c>
      <c r="B15" t="s">
        <v>386</v>
      </c>
      <c r="C15" t="s">
        <v>99</v>
      </c>
      <c r="D15" t="s">
        <v>122</v>
      </c>
      <c r="E15" t="s">
        <v>387</v>
      </c>
      <c r="F15" t="s">
        <v>384</v>
      </c>
      <c r="G15" t="s">
        <v>101</v>
      </c>
      <c r="H15" s="65">
        <v>95830</v>
      </c>
      <c r="I15" s="65">
        <v>3230</v>
      </c>
      <c r="J15" s="65">
        <v>0</v>
      </c>
      <c r="K15" s="65">
        <v>3095.3090000000002</v>
      </c>
      <c r="L15" s="66">
        <v>4.0000000000000002E-4</v>
      </c>
      <c r="M15" s="66">
        <f t="shared" si="0"/>
        <v>2.2925425201539743E-2</v>
      </c>
      <c r="N15" s="66">
        <f>K15/'סכום נכסי הקרן'!$C$41</f>
        <v>8.2628673443906359E-3</v>
      </c>
    </row>
    <row r="16" spans="1:61">
      <c r="A16" t="s">
        <v>388</v>
      </c>
      <c r="B16" t="s">
        <v>389</v>
      </c>
      <c r="C16" t="s">
        <v>99</v>
      </c>
      <c r="D16" t="s">
        <v>122</v>
      </c>
      <c r="E16" t="s">
        <v>390</v>
      </c>
      <c r="F16" t="s">
        <v>336</v>
      </c>
      <c r="G16" t="s">
        <v>101</v>
      </c>
      <c r="H16" s="65">
        <v>790</v>
      </c>
      <c r="I16" s="65">
        <v>42200</v>
      </c>
      <c r="J16" s="65">
        <v>0</v>
      </c>
      <c r="K16" s="65">
        <v>333.38</v>
      </c>
      <c r="L16" s="66">
        <v>0</v>
      </c>
      <c r="M16" s="66">
        <f t="shared" si="0"/>
        <v>2.469181026414267E-3</v>
      </c>
      <c r="N16" s="66">
        <f>K16/'סכום נכסי הקרן'!$C$41</f>
        <v>8.8995144435432768E-4</v>
      </c>
    </row>
    <row r="17" spans="1:14">
      <c r="A17" t="s">
        <v>391</v>
      </c>
      <c r="B17" t="s">
        <v>392</v>
      </c>
      <c r="C17" t="s">
        <v>99</v>
      </c>
      <c r="D17" t="s">
        <v>122</v>
      </c>
      <c r="E17" t="s">
        <v>393</v>
      </c>
      <c r="F17" t="s">
        <v>350</v>
      </c>
      <c r="G17" t="s">
        <v>101</v>
      </c>
      <c r="H17" s="65">
        <v>13997.1</v>
      </c>
      <c r="I17" s="65">
        <v>2108</v>
      </c>
      <c r="J17" s="65">
        <v>0</v>
      </c>
      <c r="K17" s="65">
        <v>295.05886800000002</v>
      </c>
      <c r="L17" s="66">
        <v>0</v>
      </c>
      <c r="M17" s="66">
        <f t="shared" si="0"/>
        <v>2.1853553258769929E-3</v>
      </c>
      <c r="N17" s="66">
        <f>K17/'סכום נכסי הקרן'!$C$41</f>
        <v>7.876539256888624E-4</v>
      </c>
    </row>
    <row r="18" spans="1:14">
      <c r="A18" t="s">
        <v>394</v>
      </c>
      <c r="B18" t="s">
        <v>395</v>
      </c>
      <c r="C18" t="s">
        <v>99</v>
      </c>
      <c r="D18" t="s">
        <v>122</v>
      </c>
      <c r="E18" t="s">
        <v>396</v>
      </c>
      <c r="F18" t="s">
        <v>275</v>
      </c>
      <c r="G18" t="s">
        <v>101</v>
      </c>
      <c r="H18" s="65">
        <v>17640</v>
      </c>
      <c r="I18" s="65">
        <v>10440</v>
      </c>
      <c r="J18" s="65">
        <v>0</v>
      </c>
      <c r="K18" s="65">
        <v>1841.616</v>
      </c>
      <c r="L18" s="66">
        <v>2.0000000000000001E-4</v>
      </c>
      <c r="M18" s="66">
        <f t="shared" si="0"/>
        <v>1.3639940263785882E-2</v>
      </c>
      <c r="N18" s="66">
        <f>K18/'סכום נכסי הקרן'!$C$41</f>
        <v>4.9161581952907778E-3</v>
      </c>
    </row>
    <row r="19" spans="1:14">
      <c r="A19" t="s">
        <v>397</v>
      </c>
      <c r="B19" t="s">
        <v>398</v>
      </c>
      <c r="C19" t="s">
        <v>99</v>
      </c>
      <c r="D19" t="s">
        <v>122</v>
      </c>
      <c r="E19" t="s">
        <v>314</v>
      </c>
      <c r="F19" t="s">
        <v>275</v>
      </c>
      <c r="G19" t="s">
        <v>101</v>
      </c>
      <c r="H19" s="65">
        <v>113020</v>
      </c>
      <c r="I19" s="65">
        <v>1552</v>
      </c>
      <c r="J19" s="65">
        <v>0</v>
      </c>
      <c r="K19" s="65">
        <v>1754.0704000000001</v>
      </c>
      <c r="L19" s="66">
        <v>1E-4</v>
      </c>
      <c r="M19" s="66">
        <f t="shared" si="0"/>
        <v>1.2991533237371421E-2</v>
      </c>
      <c r="N19" s="66">
        <f>K19/'סכום נכסי הקרן'!$C$41</f>
        <v>4.6824569139695647E-3</v>
      </c>
    </row>
    <row r="20" spans="1:14">
      <c r="A20" t="s">
        <v>399</v>
      </c>
      <c r="B20" t="s">
        <v>400</v>
      </c>
      <c r="C20" t="s">
        <v>99</v>
      </c>
      <c r="D20" t="s">
        <v>122</v>
      </c>
      <c r="E20" t="s">
        <v>304</v>
      </c>
      <c r="F20" t="s">
        <v>275</v>
      </c>
      <c r="G20" t="s">
        <v>101</v>
      </c>
      <c r="H20" s="65">
        <v>114450</v>
      </c>
      <c r="I20" s="65">
        <v>2476</v>
      </c>
      <c r="J20" s="65">
        <v>0</v>
      </c>
      <c r="K20" s="65">
        <v>2833.7820000000002</v>
      </c>
      <c r="L20" s="66">
        <v>1E-4</v>
      </c>
      <c r="M20" s="66">
        <f t="shared" si="0"/>
        <v>2.098842386284203E-2</v>
      </c>
      <c r="N20" s="66">
        <f>K20/'סכום נכסי הקרן'!$C$41</f>
        <v>7.5647260900032869E-3</v>
      </c>
    </row>
    <row r="21" spans="1:14">
      <c r="A21" t="s">
        <v>401</v>
      </c>
      <c r="B21" t="s">
        <v>402</v>
      </c>
      <c r="C21" t="s">
        <v>99</v>
      </c>
      <c r="D21" t="s">
        <v>122</v>
      </c>
      <c r="E21" t="s">
        <v>403</v>
      </c>
      <c r="F21" t="s">
        <v>275</v>
      </c>
      <c r="G21" t="s">
        <v>101</v>
      </c>
      <c r="H21" s="65">
        <v>16245</v>
      </c>
      <c r="I21" s="65">
        <v>10040</v>
      </c>
      <c r="J21" s="65">
        <v>0</v>
      </c>
      <c r="K21" s="65">
        <v>1630.998</v>
      </c>
      <c r="L21" s="66">
        <v>1E-4</v>
      </c>
      <c r="M21" s="66">
        <f t="shared" si="0"/>
        <v>1.2079996747614185E-2</v>
      </c>
      <c r="N21" s="66">
        <f>K21/'סכום נכסי הקרן'!$C$41</f>
        <v>4.353917529062991E-3</v>
      </c>
    </row>
    <row r="22" spans="1:14">
      <c r="A22" t="s">
        <v>404</v>
      </c>
      <c r="B22" t="s">
        <v>405</v>
      </c>
      <c r="C22" t="s">
        <v>99</v>
      </c>
      <c r="D22" t="s">
        <v>122</v>
      </c>
      <c r="E22" t="s">
        <v>406</v>
      </c>
      <c r="F22" t="s">
        <v>275</v>
      </c>
      <c r="G22" t="s">
        <v>101</v>
      </c>
      <c r="H22" s="65">
        <v>156390</v>
      </c>
      <c r="I22" s="65">
        <v>2616</v>
      </c>
      <c r="J22" s="65">
        <v>0</v>
      </c>
      <c r="K22" s="65">
        <v>4091.1624000000002</v>
      </c>
      <c r="L22" s="66">
        <v>1E-4</v>
      </c>
      <c r="M22" s="66">
        <f t="shared" si="0"/>
        <v>3.0301219551441171E-2</v>
      </c>
      <c r="N22" s="66">
        <f>K22/'סכום נכסי הקרן'!$C$41</f>
        <v>1.092127868188889E-2</v>
      </c>
    </row>
    <row r="23" spans="1:14">
      <c r="A23" t="s">
        <v>407</v>
      </c>
      <c r="B23" t="s">
        <v>408</v>
      </c>
      <c r="C23" t="s">
        <v>99</v>
      </c>
      <c r="D23" t="s">
        <v>122</v>
      </c>
      <c r="E23" t="s">
        <v>331</v>
      </c>
      <c r="F23" t="s">
        <v>332</v>
      </c>
      <c r="G23" t="s">
        <v>101</v>
      </c>
      <c r="H23" s="65">
        <v>86170</v>
      </c>
      <c r="I23" s="65">
        <v>2211</v>
      </c>
      <c r="J23" s="65">
        <v>0</v>
      </c>
      <c r="K23" s="65">
        <v>1905.2186999999999</v>
      </c>
      <c r="L23" s="66">
        <v>1E-4</v>
      </c>
      <c r="M23" s="66">
        <f t="shared" si="0"/>
        <v>1.4111014053661454E-2</v>
      </c>
      <c r="N23" s="66">
        <f>K23/'סכום נכסי הקרן'!$C$41</f>
        <v>5.0859443694159052E-3</v>
      </c>
    </row>
    <row r="24" spans="1:14">
      <c r="A24" t="s">
        <v>409</v>
      </c>
      <c r="B24" t="s">
        <v>410</v>
      </c>
      <c r="C24" t="s">
        <v>99</v>
      </c>
      <c r="D24" t="s">
        <v>122</v>
      </c>
      <c r="E24" t="s">
        <v>411</v>
      </c>
      <c r="F24" t="s">
        <v>412</v>
      </c>
      <c r="G24" t="s">
        <v>101</v>
      </c>
      <c r="H24" s="65">
        <v>15868</v>
      </c>
      <c r="I24" s="65">
        <v>9622</v>
      </c>
      <c r="J24" s="65">
        <v>0</v>
      </c>
      <c r="K24" s="65">
        <v>1526.8189600000001</v>
      </c>
      <c r="L24" s="66">
        <v>1E-4</v>
      </c>
      <c r="M24" s="66">
        <f t="shared" si="0"/>
        <v>1.1308394045238359E-2</v>
      </c>
      <c r="N24" s="66">
        <f>K24/'סכום נכסי הקרן'!$C$41</f>
        <v>4.0758136022544019E-3</v>
      </c>
    </row>
    <row r="25" spans="1:14">
      <c r="A25" t="s">
        <v>413</v>
      </c>
      <c r="B25" t="s">
        <v>414</v>
      </c>
      <c r="C25" t="s">
        <v>99</v>
      </c>
      <c r="D25" t="s">
        <v>122</v>
      </c>
      <c r="E25" t="s">
        <v>415</v>
      </c>
      <c r="F25" t="s">
        <v>412</v>
      </c>
      <c r="G25" t="s">
        <v>101</v>
      </c>
      <c r="H25" s="65">
        <v>850</v>
      </c>
      <c r="I25" s="65">
        <v>33470</v>
      </c>
      <c r="J25" s="65">
        <v>0</v>
      </c>
      <c r="K25" s="65">
        <v>284.495</v>
      </c>
      <c r="L25" s="66">
        <v>0</v>
      </c>
      <c r="M25" s="66">
        <f t="shared" si="0"/>
        <v>2.1071139723730487E-3</v>
      </c>
      <c r="N25" s="66">
        <f>K25/'סכום נכסי הקרן'!$C$41</f>
        <v>7.5945388494086169E-4</v>
      </c>
    </row>
    <row r="26" spans="1:14">
      <c r="A26" t="s">
        <v>416</v>
      </c>
      <c r="B26" t="s">
        <v>417</v>
      </c>
      <c r="C26" t="s">
        <v>99</v>
      </c>
      <c r="D26" t="s">
        <v>122</v>
      </c>
      <c r="E26" t="s">
        <v>418</v>
      </c>
      <c r="F26" t="s">
        <v>419</v>
      </c>
      <c r="G26" t="s">
        <v>101</v>
      </c>
      <c r="H26" s="65">
        <v>123084</v>
      </c>
      <c r="I26" s="65">
        <v>2594</v>
      </c>
      <c r="J26" s="65">
        <v>0</v>
      </c>
      <c r="K26" s="65">
        <v>3192.7989600000001</v>
      </c>
      <c r="L26" s="66">
        <v>4.0000000000000002E-4</v>
      </c>
      <c r="M26" s="66">
        <f t="shared" si="0"/>
        <v>2.3647485191634787E-2</v>
      </c>
      <c r="N26" s="66">
        <f>K26/'סכום נכסי הקרן'!$C$41</f>
        <v>8.5231149018687256E-3</v>
      </c>
    </row>
    <row r="27" spans="1:14">
      <c r="A27" t="s">
        <v>420</v>
      </c>
      <c r="B27" t="s">
        <v>421</v>
      </c>
      <c r="C27" t="s">
        <v>99</v>
      </c>
      <c r="D27" t="s">
        <v>122</v>
      </c>
      <c r="E27" t="s">
        <v>422</v>
      </c>
      <c r="F27" t="s">
        <v>326</v>
      </c>
      <c r="G27" t="s">
        <v>101</v>
      </c>
      <c r="H27" s="65">
        <v>33943</v>
      </c>
      <c r="I27" s="65">
        <v>4540</v>
      </c>
      <c r="J27" s="65">
        <v>0</v>
      </c>
      <c r="K27" s="65">
        <v>1541.0121999999999</v>
      </c>
      <c r="L27" s="66">
        <v>2.0000000000000001E-4</v>
      </c>
      <c r="M27" s="66">
        <f t="shared" si="0"/>
        <v>1.1413516364847645E-2</v>
      </c>
      <c r="N27" s="66">
        <f>K27/'סכום נכסי הקרן'!$C$41</f>
        <v>4.113702181167557E-3</v>
      </c>
    </row>
    <row r="28" spans="1:14">
      <c r="A28" t="s">
        <v>423</v>
      </c>
      <c r="B28" t="s">
        <v>424</v>
      </c>
      <c r="C28" t="s">
        <v>99</v>
      </c>
      <c r="D28" t="s">
        <v>122</v>
      </c>
      <c r="E28" t="s">
        <v>425</v>
      </c>
      <c r="F28" t="s">
        <v>326</v>
      </c>
      <c r="G28" t="s">
        <v>101</v>
      </c>
      <c r="H28" s="65">
        <v>178500</v>
      </c>
      <c r="I28" s="65">
        <v>945</v>
      </c>
      <c r="J28" s="65">
        <v>0</v>
      </c>
      <c r="K28" s="65">
        <v>1686.825</v>
      </c>
      <c r="L28" s="66">
        <v>2.0000000000000001E-4</v>
      </c>
      <c r="M28" s="66">
        <f t="shared" si="0"/>
        <v>1.2493479767476293E-2</v>
      </c>
      <c r="N28" s="66">
        <f>K28/'סכום נכסי הקרן'!$C$41</f>
        <v>4.5029466228417693E-3</v>
      </c>
    </row>
    <row r="29" spans="1:14">
      <c r="A29" t="s">
        <v>426</v>
      </c>
      <c r="B29" t="s">
        <v>427</v>
      </c>
      <c r="C29" t="s">
        <v>99</v>
      </c>
      <c r="D29" t="s">
        <v>122</v>
      </c>
      <c r="E29" t="s">
        <v>428</v>
      </c>
      <c r="F29" t="s">
        <v>326</v>
      </c>
      <c r="G29" t="s">
        <v>101</v>
      </c>
      <c r="H29" s="65">
        <v>3380</v>
      </c>
      <c r="I29" s="65">
        <v>22300</v>
      </c>
      <c r="J29" s="65">
        <v>0</v>
      </c>
      <c r="K29" s="65">
        <v>753.74</v>
      </c>
      <c r="L29" s="66">
        <v>1E-4</v>
      </c>
      <c r="M29" s="66">
        <f t="shared" si="0"/>
        <v>5.5825799593541602E-3</v>
      </c>
      <c r="N29" s="66">
        <f>K29/'סכום נכסי הקרן'!$C$41</f>
        <v>2.0120943117992412E-3</v>
      </c>
    </row>
    <row r="30" spans="1:14">
      <c r="A30" t="s">
        <v>429</v>
      </c>
      <c r="B30" t="s">
        <v>430</v>
      </c>
      <c r="C30" t="s">
        <v>99</v>
      </c>
      <c r="D30" t="s">
        <v>122</v>
      </c>
      <c r="E30" t="s">
        <v>431</v>
      </c>
      <c r="F30" t="s">
        <v>326</v>
      </c>
      <c r="G30" t="s">
        <v>101</v>
      </c>
      <c r="H30" s="65">
        <v>3800</v>
      </c>
      <c r="I30" s="65">
        <v>22950</v>
      </c>
      <c r="J30" s="65">
        <v>4.7001400000000002</v>
      </c>
      <c r="K30" s="65">
        <v>876.80014000000006</v>
      </c>
      <c r="L30" s="66">
        <v>0</v>
      </c>
      <c r="M30" s="66">
        <f t="shared" si="0"/>
        <v>6.4940256453457721E-3</v>
      </c>
      <c r="N30" s="66">
        <f>K30/'סכום נכסי הקרן'!$C$41</f>
        <v>2.3406009688735881E-3</v>
      </c>
    </row>
    <row r="31" spans="1:14">
      <c r="A31" t="s">
        <v>432</v>
      </c>
      <c r="B31" t="s">
        <v>433</v>
      </c>
      <c r="C31" t="s">
        <v>99</v>
      </c>
      <c r="D31" t="s">
        <v>122</v>
      </c>
      <c r="E31" t="s">
        <v>434</v>
      </c>
      <c r="F31" t="s">
        <v>128</v>
      </c>
      <c r="G31" t="s">
        <v>101</v>
      </c>
      <c r="H31" s="65">
        <v>1775</v>
      </c>
      <c r="I31" s="65">
        <v>79620</v>
      </c>
      <c r="J31" s="65">
        <v>0</v>
      </c>
      <c r="K31" s="65">
        <v>1413.2550000000001</v>
      </c>
      <c r="L31" s="66">
        <v>0</v>
      </c>
      <c r="M31" s="66">
        <f t="shared" si="0"/>
        <v>1.0467281874992788E-2</v>
      </c>
      <c r="N31" s="66">
        <f>K31/'סכום נכסי הקרן'!$C$41</f>
        <v>3.7726568135190339E-3</v>
      </c>
    </row>
    <row r="32" spans="1:14">
      <c r="A32" s="67" t="s">
        <v>435</v>
      </c>
      <c r="D32" s="14"/>
      <c r="E32" s="14"/>
      <c r="F32" s="14"/>
      <c r="H32" s="69">
        <v>1657404</v>
      </c>
      <c r="J32" s="69">
        <v>0</v>
      </c>
      <c r="K32" s="69">
        <v>32738.843936000001</v>
      </c>
      <c r="M32" s="68">
        <f t="shared" si="0"/>
        <v>0.24248044955758891</v>
      </c>
      <c r="N32" s="68">
        <f>K32/'סכום נכסי הקרן'!$C$41</f>
        <v>8.7395708942750394E-2</v>
      </c>
    </row>
    <row r="33" spans="1:14">
      <c r="A33" t="s">
        <v>436</v>
      </c>
      <c r="B33" t="s">
        <v>437</v>
      </c>
      <c r="C33" t="s">
        <v>99</v>
      </c>
      <c r="D33" t="s">
        <v>122</v>
      </c>
      <c r="E33" t="s">
        <v>438</v>
      </c>
      <c r="F33" t="s">
        <v>100</v>
      </c>
      <c r="G33" t="s">
        <v>101</v>
      </c>
      <c r="H33" s="65">
        <v>3540</v>
      </c>
      <c r="I33" s="65">
        <v>37340</v>
      </c>
      <c r="J33" s="65">
        <v>0</v>
      </c>
      <c r="K33" s="65">
        <v>1321.836</v>
      </c>
      <c r="L33" s="66">
        <v>2.9999999999999997E-4</v>
      </c>
      <c r="M33" s="66">
        <f t="shared" si="0"/>
        <v>9.7901864875857263E-3</v>
      </c>
      <c r="N33" s="66">
        <f>K33/'סכום נכסי הקרן'!$C$41</f>
        <v>3.5286155660193986E-3</v>
      </c>
    </row>
    <row r="34" spans="1:14">
      <c r="A34" t="s">
        <v>439</v>
      </c>
      <c r="B34" t="s">
        <v>440</v>
      </c>
      <c r="C34" t="s">
        <v>99</v>
      </c>
      <c r="D34" t="s">
        <v>122</v>
      </c>
      <c r="E34" t="s">
        <v>441</v>
      </c>
      <c r="F34" t="s">
        <v>442</v>
      </c>
      <c r="G34" t="s">
        <v>101</v>
      </c>
      <c r="H34" s="65">
        <v>25400</v>
      </c>
      <c r="I34" s="65">
        <v>4042</v>
      </c>
      <c r="J34" s="65">
        <v>0</v>
      </c>
      <c r="K34" s="65">
        <v>1026.6679999999999</v>
      </c>
      <c r="L34" s="66">
        <v>8.9999999999999998E-4</v>
      </c>
      <c r="M34" s="66">
        <f t="shared" si="0"/>
        <v>7.6040228748775647E-3</v>
      </c>
      <c r="N34" s="66">
        <f>K34/'סכום נכסי הקרן'!$C$41</f>
        <v>2.7406703145730661E-3</v>
      </c>
    </row>
    <row r="35" spans="1:14">
      <c r="A35" t="s">
        <v>443</v>
      </c>
      <c r="B35" t="s">
        <v>444</v>
      </c>
      <c r="C35" t="s">
        <v>99</v>
      </c>
      <c r="D35" t="s">
        <v>122</v>
      </c>
      <c r="E35" t="s">
        <v>445</v>
      </c>
      <c r="F35" t="s">
        <v>320</v>
      </c>
      <c r="G35" t="s">
        <v>101</v>
      </c>
      <c r="H35" s="65">
        <v>801600</v>
      </c>
      <c r="I35" s="65">
        <v>107.6</v>
      </c>
      <c r="J35" s="65">
        <v>0</v>
      </c>
      <c r="K35" s="65">
        <v>862.52160000000003</v>
      </c>
      <c r="L35" s="66">
        <v>6.9999999999999999E-4</v>
      </c>
      <c r="M35" s="66">
        <f t="shared" si="0"/>
        <v>6.388271550760322E-3</v>
      </c>
      <c r="N35" s="66">
        <f>K35/'סכום נכסי הקרן'!$C$41</f>
        <v>2.3024846832647603E-3</v>
      </c>
    </row>
    <row r="36" spans="1:14">
      <c r="A36" t="s">
        <v>446</v>
      </c>
      <c r="B36" t="s">
        <v>447</v>
      </c>
      <c r="C36" t="s">
        <v>99</v>
      </c>
      <c r="D36" t="s">
        <v>122</v>
      </c>
      <c r="E36" t="s">
        <v>448</v>
      </c>
      <c r="F36" t="s">
        <v>345</v>
      </c>
      <c r="G36" t="s">
        <v>101</v>
      </c>
      <c r="H36" s="65">
        <v>247000</v>
      </c>
      <c r="I36" s="65">
        <v>699.5</v>
      </c>
      <c r="J36" s="65">
        <v>0</v>
      </c>
      <c r="K36" s="65">
        <v>1727.7650000000001</v>
      </c>
      <c r="L36" s="66">
        <v>2.9999999999999997E-4</v>
      </c>
      <c r="M36" s="66">
        <f t="shared" si="0"/>
        <v>1.2796702130009739E-2</v>
      </c>
      <c r="N36" s="66">
        <f>K36/'סכום נכסי הקרן'!$C$41</f>
        <v>4.6122351588423274E-3</v>
      </c>
    </row>
    <row r="37" spans="1:14">
      <c r="A37" t="s">
        <v>449</v>
      </c>
      <c r="B37" t="s">
        <v>450</v>
      </c>
      <c r="C37" t="s">
        <v>99</v>
      </c>
      <c r="D37" t="s">
        <v>122</v>
      </c>
      <c r="E37" t="s">
        <v>451</v>
      </c>
      <c r="F37" t="s">
        <v>345</v>
      </c>
      <c r="G37" t="s">
        <v>101</v>
      </c>
      <c r="H37" s="65">
        <v>11750</v>
      </c>
      <c r="I37" s="65">
        <v>10220</v>
      </c>
      <c r="J37" s="65">
        <v>0</v>
      </c>
      <c r="K37" s="65">
        <v>1200.8499999999999</v>
      </c>
      <c r="L37" s="66">
        <v>5.0000000000000001E-4</v>
      </c>
      <c r="M37" s="66">
        <f t="shared" si="0"/>
        <v>8.8941029322981962E-3</v>
      </c>
      <c r="N37" s="66">
        <f>K37/'סכום נכסי הקרן'!$C$41</f>
        <v>3.2056457854487204E-3</v>
      </c>
    </row>
    <row r="38" spans="1:14">
      <c r="A38" t="s">
        <v>452</v>
      </c>
      <c r="B38" t="s">
        <v>453</v>
      </c>
      <c r="C38" t="s">
        <v>99</v>
      </c>
      <c r="D38" t="s">
        <v>122</v>
      </c>
      <c r="E38" t="s">
        <v>454</v>
      </c>
      <c r="F38" t="s">
        <v>384</v>
      </c>
      <c r="G38" t="s">
        <v>101</v>
      </c>
      <c r="H38" s="65">
        <v>2000</v>
      </c>
      <c r="I38" s="65">
        <v>6450</v>
      </c>
      <c r="J38" s="65">
        <v>0</v>
      </c>
      <c r="K38" s="65">
        <v>129</v>
      </c>
      <c r="L38" s="66">
        <v>0</v>
      </c>
      <c r="M38" s="66">
        <f t="shared" si="0"/>
        <v>9.554392957209205E-4</v>
      </c>
      <c r="N38" s="66">
        <f>K38/'סכום נכסי הקרן'!$C$41</f>
        <v>3.4436299814538445E-4</v>
      </c>
    </row>
    <row r="39" spans="1:14">
      <c r="A39" t="s">
        <v>455</v>
      </c>
      <c r="B39" t="s">
        <v>456</v>
      </c>
      <c r="C39" t="s">
        <v>99</v>
      </c>
      <c r="D39" t="s">
        <v>122</v>
      </c>
      <c r="E39" t="s">
        <v>457</v>
      </c>
      <c r="F39" t="s">
        <v>350</v>
      </c>
      <c r="G39" t="s">
        <v>101</v>
      </c>
      <c r="H39" s="65">
        <v>3365</v>
      </c>
      <c r="I39" s="65">
        <v>1310</v>
      </c>
      <c r="J39" s="65">
        <v>0</v>
      </c>
      <c r="K39" s="65">
        <v>44.081499999999998</v>
      </c>
      <c r="L39" s="66">
        <v>0</v>
      </c>
      <c r="M39" s="66">
        <f t="shared" si="0"/>
        <v>3.2648990166140896E-4</v>
      </c>
      <c r="N39" s="66">
        <f>K39/'סכום נכסי הקרן'!$C$41</f>
        <v>1.1767470932361059E-4</v>
      </c>
    </row>
    <row r="40" spans="1:14">
      <c r="A40" t="s">
        <v>458</v>
      </c>
      <c r="B40" t="s">
        <v>459</v>
      </c>
      <c r="C40" t="s">
        <v>99</v>
      </c>
      <c r="D40" t="s">
        <v>122</v>
      </c>
      <c r="E40" t="s">
        <v>460</v>
      </c>
      <c r="F40" t="s">
        <v>350</v>
      </c>
      <c r="G40" t="s">
        <v>101</v>
      </c>
      <c r="H40" s="65">
        <v>11300</v>
      </c>
      <c r="I40" s="65">
        <v>7458</v>
      </c>
      <c r="J40" s="65">
        <v>0</v>
      </c>
      <c r="K40" s="65">
        <v>842.75400000000002</v>
      </c>
      <c r="L40" s="66">
        <v>4.0000000000000002E-4</v>
      </c>
      <c r="M40" s="66">
        <f t="shared" si="0"/>
        <v>6.2418626994262686E-3</v>
      </c>
      <c r="N40" s="66">
        <f>K40/'סכום נכסי הקרן'!$C$41</f>
        <v>2.2497154584419795E-3</v>
      </c>
    </row>
    <row r="41" spans="1:14">
      <c r="A41" t="s">
        <v>461</v>
      </c>
      <c r="B41" t="s">
        <v>462</v>
      </c>
      <c r="C41" t="s">
        <v>99</v>
      </c>
      <c r="D41" t="s">
        <v>122</v>
      </c>
      <c r="E41" t="s">
        <v>463</v>
      </c>
      <c r="F41" t="s">
        <v>350</v>
      </c>
      <c r="G41" t="s">
        <v>101</v>
      </c>
      <c r="H41" s="65">
        <v>23567</v>
      </c>
      <c r="I41" s="65">
        <v>1325</v>
      </c>
      <c r="J41" s="65">
        <v>0</v>
      </c>
      <c r="K41" s="65">
        <v>312.26274999999998</v>
      </c>
      <c r="L41" s="66">
        <v>1E-4</v>
      </c>
      <c r="M41" s="66">
        <f t="shared" si="0"/>
        <v>2.312775984030061E-3</v>
      </c>
      <c r="N41" s="66">
        <f>K41/'סכום נכסי הקרן'!$C$41</f>
        <v>8.3357935503195857E-4</v>
      </c>
    </row>
    <row r="42" spans="1:14">
      <c r="A42" t="s">
        <v>464</v>
      </c>
      <c r="B42" t="s">
        <v>465</v>
      </c>
      <c r="C42" t="s">
        <v>99</v>
      </c>
      <c r="D42" t="s">
        <v>122</v>
      </c>
      <c r="E42" t="s">
        <v>466</v>
      </c>
      <c r="F42" t="s">
        <v>295</v>
      </c>
      <c r="G42" t="s">
        <v>101</v>
      </c>
      <c r="H42" s="65">
        <v>3920</v>
      </c>
      <c r="I42" s="65">
        <v>23270</v>
      </c>
      <c r="J42" s="65">
        <v>0</v>
      </c>
      <c r="K42" s="65">
        <v>912.18399999999997</v>
      </c>
      <c r="L42" s="66">
        <v>4.0000000000000002E-4</v>
      </c>
      <c r="M42" s="66">
        <f t="shared" si="0"/>
        <v>6.7560964226968381E-3</v>
      </c>
      <c r="N42" s="66">
        <f>K42/'סכום נכסי הקרן'!$C$41</f>
        <v>2.4350574969011578E-3</v>
      </c>
    </row>
    <row r="43" spans="1:14">
      <c r="A43" t="s">
        <v>467</v>
      </c>
      <c r="B43" t="s">
        <v>468</v>
      </c>
      <c r="C43" t="s">
        <v>99</v>
      </c>
      <c r="D43" t="s">
        <v>122</v>
      </c>
      <c r="E43" t="s">
        <v>469</v>
      </c>
      <c r="F43" t="s">
        <v>295</v>
      </c>
      <c r="G43" t="s">
        <v>101</v>
      </c>
      <c r="H43" s="65">
        <v>600</v>
      </c>
      <c r="I43" s="65">
        <v>19400</v>
      </c>
      <c r="J43" s="65">
        <v>0</v>
      </c>
      <c r="K43" s="65">
        <v>116.4</v>
      </c>
      <c r="L43" s="66">
        <v>0</v>
      </c>
      <c r="M43" s="66">
        <f t="shared" si="0"/>
        <v>8.6211731799934227E-4</v>
      </c>
      <c r="N43" s="66">
        <f>K43/'סכום נכסי הקרן'!$C$41</f>
        <v>3.1072754251257952E-4</v>
      </c>
    </row>
    <row r="44" spans="1:14">
      <c r="A44" t="s">
        <v>470</v>
      </c>
      <c r="B44" t="s">
        <v>471</v>
      </c>
      <c r="C44" t="s">
        <v>99</v>
      </c>
      <c r="D44" t="s">
        <v>122</v>
      </c>
      <c r="E44" t="s">
        <v>374</v>
      </c>
      <c r="F44" t="s">
        <v>295</v>
      </c>
      <c r="G44" t="s">
        <v>101</v>
      </c>
      <c r="H44" s="65">
        <v>1382</v>
      </c>
      <c r="I44" s="65">
        <v>98760</v>
      </c>
      <c r="J44" s="65">
        <v>0</v>
      </c>
      <c r="K44" s="65">
        <v>1364.8632</v>
      </c>
      <c r="L44" s="66">
        <v>2.0000000000000001E-4</v>
      </c>
      <c r="M44" s="66">
        <f t="shared" si="0"/>
        <v>1.0108867709793813E-2</v>
      </c>
      <c r="N44" s="66">
        <f>K44/'סכום נכסי הקרן'!$C$41</f>
        <v>3.6434758419403375E-3</v>
      </c>
    </row>
    <row r="45" spans="1:14">
      <c r="A45" t="s">
        <v>472</v>
      </c>
      <c r="B45" t="s">
        <v>473</v>
      </c>
      <c r="C45" t="s">
        <v>99</v>
      </c>
      <c r="D45" t="s">
        <v>122</v>
      </c>
      <c r="E45" t="s">
        <v>474</v>
      </c>
      <c r="F45" t="s">
        <v>295</v>
      </c>
      <c r="G45" t="s">
        <v>101</v>
      </c>
      <c r="H45" s="65">
        <v>10787</v>
      </c>
      <c r="I45" s="65">
        <v>11240</v>
      </c>
      <c r="J45" s="65">
        <v>0</v>
      </c>
      <c r="K45" s="65">
        <v>1212.4588000000001</v>
      </c>
      <c r="L45" s="66">
        <v>2.0000000000000001E-4</v>
      </c>
      <c r="M45" s="66">
        <f t="shared" si="0"/>
        <v>8.980083581105679E-3</v>
      </c>
      <c r="N45" s="66">
        <f>K45/'סכום נכסי הקרן'!$C$41</f>
        <v>3.2366352519050787E-3</v>
      </c>
    </row>
    <row r="46" spans="1:14">
      <c r="A46" t="s">
        <v>475</v>
      </c>
      <c r="B46" t="s">
        <v>476</v>
      </c>
      <c r="C46" t="s">
        <v>99</v>
      </c>
      <c r="D46" t="s">
        <v>122</v>
      </c>
      <c r="E46" t="s">
        <v>477</v>
      </c>
      <c r="F46" t="s">
        <v>412</v>
      </c>
      <c r="G46" t="s">
        <v>101</v>
      </c>
      <c r="H46" s="65">
        <v>16630</v>
      </c>
      <c r="I46" s="65">
        <v>12360</v>
      </c>
      <c r="J46" s="65">
        <v>0</v>
      </c>
      <c r="K46" s="65">
        <v>2055.4679999999998</v>
      </c>
      <c r="L46" s="66">
        <v>4.0000000000000002E-4</v>
      </c>
      <c r="M46" s="66">
        <f t="shared" si="0"/>
        <v>1.5223836420906115E-2</v>
      </c>
      <c r="N46" s="66">
        <f>K46/'סכום נכסי הקרן'!$C$41</f>
        <v>5.4870319617976518E-3</v>
      </c>
    </row>
    <row r="47" spans="1:14">
      <c r="A47" t="s">
        <v>478</v>
      </c>
      <c r="B47" t="s">
        <v>479</v>
      </c>
      <c r="C47" t="s">
        <v>99</v>
      </c>
      <c r="D47" t="s">
        <v>122</v>
      </c>
      <c r="E47" t="s">
        <v>355</v>
      </c>
      <c r="F47" t="s">
        <v>356</v>
      </c>
      <c r="G47" t="s">
        <v>101</v>
      </c>
      <c r="H47" s="65">
        <v>4115</v>
      </c>
      <c r="I47" s="65">
        <v>30990</v>
      </c>
      <c r="J47" s="65">
        <v>0</v>
      </c>
      <c r="K47" s="65">
        <v>1275.2384999999999</v>
      </c>
      <c r="L47" s="66">
        <v>2.9999999999999997E-4</v>
      </c>
      <c r="M47" s="66">
        <f t="shared" si="0"/>
        <v>9.4450618164046742E-3</v>
      </c>
      <c r="N47" s="66">
        <f>K47/'סכום נכסי הקרן'!$C$41</f>
        <v>3.4042244434916501E-3</v>
      </c>
    </row>
    <row r="48" spans="1:14">
      <c r="A48" t="s">
        <v>480</v>
      </c>
      <c r="B48" t="s">
        <v>481</v>
      </c>
      <c r="C48" t="s">
        <v>99</v>
      </c>
      <c r="D48" t="s">
        <v>122</v>
      </c>
      <c r="E48" t="s">
        <v>482</v>
      </c>
      <c r="F48" t="s">
        <v>419</v>
      </c>
      <c r="G48" t="s">
        <v>101</v>
      </c>
      <c r="H48" s="65">
        <v>3900</v>
      </c>
      <c r="I48" s="65">
        <v>18730</v>
      </c>
      <c r="J48" s="65">
        <v>0</v>
      </c>
      <c r="K48" s="65">
        <v>730.47</v>
      </c>
      <c r="L48" s="66">
        <v>2.0000000000000001E-4</v>
      </c>
      <c r="M48" s="66">
        <f t="shared" si="0"/>
        <v>5.4102305608159755E-3</v>
      </c>
      <c r="N48" s="66">
        <f>K48/'סכום נכסי הקרן'!$C$41</f>
        <v>1.949975498102783E-3</v>
      </c>
    </row>
    <row r="49" spans="1:14">
      <c r="A49" t="s">
        <v>483</v>
      </c>
      <c r="B49" t="s">
        <v>484</v>
      </c>
      <c r="C49" t="s">
        <v>99</v>
      </c>
      <c r="D49" t="s">
        <v>122</v>
      </c>
      <c r="E49" t="s">
        <v>485</v>
      </c>
      <c r="F49" t="s">
        <v>419</v>
      </c>
      <c r="G49" t="s">
        <v>101</v>
      </c>
      <c r="H49" s="65">
        <v>20800</v>
      </c>
      <c r="I49" s="65">
        <v>6078</v>
      </c>
      <c r="J49" s="65">
        <v>0</v>
      </c>
      <c r="K49" s="65">
        <v>1264.2239999999999</v>
      </c>
      <c r="L49" s="66">
        <v>8.0000000000000004E-4</v>
      </c>
      <c r="M49" s="66">
        <f t="shared" si="0"/>
        <v>9.3634828542130608E-3</v>
      </c>
      <c r="N49" s="66">
        <f>K49/'סכום נכסי הקרן'!$C$41</f>
        <v>3.3748214493593063E-3</v>
      </c>
    </row>
    <row r="50" spans="1:14">
      <c r="A50" t="s">
        <v>486</v>
      </c>
      <c r="B50" t="s">
        <v>487</v>
      </c>
      <c r="C50" t="s">
        <v>99</v>
      </c>
      <c r="D50" t="s">
        <v>122</v>
      </c>
      <c r="E50" t="s">
        <v>488</v>
      </c>
      <c r="F50" t="s">
        <v>419</v>
      </c>
      <c r="G50" t="s">
        <v>101</v>
      </c>
      <c r="H50" s="65">
        <v>6550</v>
      </c>
      <c r="I50" s="65">
        <v>21900</v>
      </c>
      <c r="J50" s="65">
        <v>0</v>
      </c>
      <c r="K50" s="65">
        <v>1434.45</v>
      </c>
      <c r="L50" s="66">
        <v>5.0000000000000001E-4</v>
      </c>
      <c r="M50" s="66">
        <f t="shared" si="0"/>
        <v>1.0624262773231585E-2</v>
      </c>
      <c r="N50" s="66">
        <f>K50/'סכום נכסי הקרן'!$C$41</f>
        <v>3.829236454958502E-3</v>
      </c>
    </row>
    <row r="51" spans="1:14">
      <c r="A51" t="s">
        <v>489</v>
      </c>
      <c r="B51" t="s">
        <v>490</v>
      </c>
      <c r="C51" t="s">
        <v>99</v>
      </c>
      <c r="D51" t="s">
        <v>122</v>
      </c>
      <c r="E51" t="s">
        <v>491</v>
      </c>
      <c r="F51" t="s">
        <v>419</v>
      </c>
      <c r="G51" t="s">
        <v>101</v>
      </c>
      <c r="H51" s="65">
        <v>2852</v>
      </c>
      <c r="I51" s="65">
        <v>1235</v>
      </c>
      <c r="J51" s="65">
        <v>0</v>
      </c>
      <c r="K51" s="65">
        <v>35.222200000000001</v>
      </c>
      <c r="L51" s="66">
        <v>0</v>
      </c>
      <c r="M51" s="66">
        <f t="shared" si="0"/>
        <v>2.6087344156388686E-4</v>
      </c>
      <c r="N51" s="66">
        <f>K51/'סכום נכסי הקרן'!$C$41</f>
        <v>9.4024979792840007E-5</v>
      </c>
    </row>
    <row r="52" spans="1:14">
      <c r="A52" t="s">
        <v>492</v>
      </c>
      <c r="B52" t="s">
        <v>493</v>
      </c>
      <c r="C52" t="s">
        <v>99</v>
      </c>
      <c r="D52" t="s">
        <v>122</v>
      </c>
      <c r="E52" t="s">
        <v>494</v>
      </c>
      <c r="F52" t="s">
        <v>419</v>
      </c>
      <c r="G52" t="s">
        <v>101</v>
      </c>
      <c r="H52" s="65">
        <v>29879</v>
      </c>
      <c r="I52" s="65">
        <v>8000</v>
      </c>
      <c r="J52" s="65">
        <v>0</v>
      </c>
      <c r="K52" s="65">
        <v>2390.3200000000002</v>
      </c>
      <c r="L52" s="66">
        <v>1.4E-3</v>
      </c>
      <c r="M52" s="66">
        <f t="shared" si="0"/>
        <v>1.7703919824400238E-2</v>
      </c>
      <c r="N52" s="66">
        <f>K52/'סכום נכסי הקרן'!$C$41</f>
        <v>6.3809128816036858E-3</v>
      </c>
    </row>
    <row r="53" spans="1:14">
      <c r="A53" t="s">
        <v>495</v>
      </c>
      <c r="B53" t="s">
        <v>496</v>
      </c>
      <c r="C53" t="s">
        <v>99</v>
      </c>
      <c r="D53" t="s">
        <v>122</v>
      </c>
      <c r="E53" t="s">
        <v>497</v>
      </c>
      <c r="F53" t="s">
        <v>419</v>
      </c>
      <c r="G53" t="s">
        <v>101</v>
      </c>
      <c r="H53" s="65">
        <v>89253</v>
      </c>
      <c r="I53" s="65">
        <v>1220</v>
      </c>
      <c r="J53" s="65">
        <v>0</v>
      </c>
      <c r="K53" s="65">
        <v>1088.8866</v>
      </c>
      <c r="L53" s="66">
        <v>5.9999999999999995E-4</v>
      </c>
      <c r="M53" s="66">
        <f t="shared" si="0"/>
        <v>8.0648453195654862E-3</v>
      </c>
      <c r="N53" s="66">
        <f>K53/'סכום נכסי הקרן'!$C$41</f>
        <v>2.9067616605917366E-3</v>
      </c>
    </row>
    <row r="54" spans="1:14">
      <c r="A54" t="s">
        <v>498</v>
      </c>
      <c r="B54" t="s">
        <v>499</v>
      </c>
      <c r="C54" t="s">
        <v>99</v>
      </c>
      <c r="D54" t="s">
        <v>122</v>
      </c>
      <c r="E54" t="s">
        <v>500</v>
      </c>
      <c r="F54" t="s">
        <v>419</v>
      </c>
      <c r="G54" t="s">
        <v>101</v>
      </c>
      <c r="H54" s="65">
        <v>2360</v>
      </c>
      <c r="I54" s="65">
        <v>38700</v>
      </c>
      <c r="J54" s="65">
        <v>0</v>
      </c>
      <c r="K54" s="65">
        <v>913.32</v>
      </c>
      <c r="L54" s="66">
        <v>2.9999999999999997E-4</v>
      </c>
      <c r="M54" s="66">
        <f t="shared" si="0"/>
        <v>6.7645102137041174E-3</v>
      </c>
      <c r="N54" s="66">
        <f>K54/'סכום נכסי הקרן'!$C$41</f>
        <v>2.4380900268693223E-3</v>
      </c>
    </row>
    <row r="55" spans="1:14">
      <c r="A55" t="s">
        <v>501</v>
      </c>
      <c r="B55" t="s">
        <v>502</v>
      </c>
      <c r="C55" t="s">
        <v>99</v>
      </c>
      <c r="D55" t="s">
        <v>122</v>
      </c>
      <c r="E55" t="s">
        <v>503</v>
      </c>
      <c r="F55" t="s">
        <v>504</v>
      </c>
      <c r="G55" t="s">
        <v>101</v>
      </c>
      <c r="H55" s="65">
        <v>75553</v>
      </c>
      <c r="I55" s="65">
        <v>1500</v>
      </c>
      <c r="J55" s="65">
        <v>0</v>
      </c>
      <c r="K55" s="65">
        <v>1133.2950000000001</v>
      </c>
      <c r="L55" s="66">
        <v>5.9999999999999995E-4</v>
      </c>
      <c r="M55" s="66">
        <f t="shared" si="0"/>
        <v>8.3937564080933391E-3</v>
      </c>
      <c r="N55" s="66">
        <f>K55/'סכום נכסי הקרן'!$C$41</f>
        <v>3.0253090231253761E-3</v>
      </c>
    </row>
    <row r="56" spans="1:14">
      <c r="A56" t="s">
        <v>505</v>
      </c>
      <c r="B56" t="s">
        <v>506</v>
      </c>
      <c r="C56" t="s">
        <v>99</v>
      </c>
      <c r="D56" t="s">
        <v>122</v>
      </c>
      <c r="E56" t="s">
        <v>507</v>
      </c>
      <c r="F56" t="s">
        <v>508</v>
      </c>
      <c r="G56" t="s">
        <v>101</v>
      </c>
      <c r="H56" s="65">
        <v>24983</v>
      </c>
      <c r="I56" s="65">
        <v>633.20000000000005</v>
      </c>
      <c r="J56" s="65">
        <v>0</v>
      </c>
      <c r="K56" s="65">
        <v>158.19235599999999</v>
      </c>
      <c r="L56" s="66">
        <v>2.0000000000000001E-4</v>
      </c>
      <c r="M56" s="66">
        <f t="shared" si="0"/>
        <v>1.1716526605044428E-3</v>
      </c>
      <c r="N56" s="66">
        <f>K56/'סכום נכסי הקרן'!$C$41</f>
        <v>4.2229142632435655E-4</v>
      </c>
    </row>
    <row r="57" spans="1:14">
      <c r="A57" t="s">
        <v>509</v>
      </c>
      <c r="B57" t="s">
        <v>510</v>
      </c>
      <c r="C57" t="s">
        <v>99</v>
      </c>
      <c r="D57" t="s">
        <v>122</v>
      </c>
      <c r="E57" t="s">
        <v>511</v>
      </c>
      <c r="F57" t="s">
        <v>508</v>
      </c>
      <c r="G57" t="s">
        <v>101</v>
      </c>
      <c r="H57" s="65">
        <v>51532</v>
      </c>
      <c r="I57" s="65">
        <v>4913</v>
      </c>
      <c r="J57" s="65">
        <v>0</v>
      </c>
      <c r="K57" s="65">
        <v>2531.7671599999999</v>
      </c>
      <c r="L57" s="66">
        <v>6.9999999999999999E-4</v>
      </c>
      <c r="M57" s="66">
        <f t="shared" si="0"/>
        <v>1.8751549087439961E-2</v>
      </c>
      <c r="N57" s="66">
        <f>K57/'סכום נכסי הקרן'!$C$41</f>
        <v>6.7585033319660873E-3</v>
      </c>
    </row>
    <row r="58" spans="1:14">
      <c r="A58" t="s">
        <v>512</v>
      </c>
      <c r="B58" t="s">
        <v>513</v>
      </c>
      <c r="C58" t="s">
        <v>99</v>
      </c>
      <c r="D58" t="s">
        <v>122</v>
      </c>
      <c r="E58" t="s">
        <v>514</v>
      </c>
      <c r="F58" t="s">
        <v>326</v>
      </c>
      <c r="G58" t="s">
        <v>101</v>
      </c>
      <c r="H58" s="65">
        <v>3800</v>
      </c>
      <c r="I58" s="65">
        <v>41700</v>
      </c>
      <c r="J58" s="65">
        <v>0</v>
      </c>
      <c r="K58" s="65">
        <v>1584.6</v>
      </c>
      <c r="L58" s="66">
        <v>2.0000000000000001E-4</v>
      </c>
      <c r="M58" s="66">
        <f t="shared" si="0"/>
        <v>1.1736349674413725E-2</v>
      </c>
      <c r="N58" s="66">
        <f>K58/'סכום נכסי הקרן'!$C$41</f>
        <v>4.2300589679160946E-3</v>
      </c>
    </row>
    <row r="59" spans="1:14">
      <c r="A59" t="s">
        <v>515</v>
      </c>
      <c r="B59" t="s">
        <v>516</v>
      </c>
      <c r="C59" t="s">
        <v>99</v>
      </c>
      <c r="D59" t="s">
        <v>122</v>
      </c>
      <c r="E59" t="s">
        <v>517</v>
      </c>
      <c r="F59" t="s">
        <v>326</v>
      </c>
      <c r="G59" t="s">
        <v>101</v>
      </c>
      <c r="H59" s="65">
        <v>3500</v>
      </c>
      <c r="I59" s="65">
        <v>10500</v>
      </c>
      <c r="J59" s="65">
        <v>0</v>
      </c>
      <c r="K59" s="65">
        <v>367.5</v>
      </c>
      <c r="L59" s="66">
        <v>1E-4</v>
      </c>
      <c r="M59" s="66">
        <f t="shared" si="0"/>
        <v>2.7218910168793665E-3</v>
      </c>
      <c r="N59" s="66">
        <f>K59/'סכום נכסי הקרן'!$C$41</f>
        <v>9.8103412262347907E-4</v>
      </c>
    </row>
    <row r="60" spans="1:14">
      <c r="A60" t="s">
        <v>518</v>
      </c>
      <c r="B60" t="s">
        <v>519</v>
      </c>
      <c r="C60" t="s">
        <v>99</v>
      </c>
      <c r="D60" t="s">
        <v>122</v>
      </c>
      <c r="E60" t="s">
        <v>520</v>
      </c>
      <c r="F60" t="s">
        <v>326</v>
      </c>
      <c r="G60" t="s">
        <v>101</v>
      </c>
      <c r="H60" s="65">
        <v>21753</v>
      </c>
      <c r="I60" s="65">
        <v>1722</v>
      </c>
      <c r="J60" s="65">
        <v>0</v>
      </c>
      <c r="K60" s="65">
        <v>374.58665999999999</v>
      </c>
      <c r="L60" s="66">
        <v>1E-4</v>
      </c>
      <c r="M60" s="66">
        <f t="shared" si="0"/>
        <v>2.7743784078825729E-3</v>
      </c>
      <c r="N60" s="66">
        <f>K60/'סכום נכסי הקרן'!$C$41</f>
        <v>9.9995182405322302E-4</v>
      </c>
    </row>
    <row r="61" spans="1:14">
      <c r="A61" t="s">
        <v>521</v>
      </c>
      <c r="B61" t="s">
        <v>522</v>
      </c>
      <c r="C61" t="s">
        <v>99</v>
      </c>
      <c r="D61" t="s">
        <v>122</v>
      </c>
      <c r="E61" t="s">
        <v>523</v>
      </c>
      <c r="F61" t="s">
        <v>124</v>
      </c>
      <c r="G61" t="s">
        <v>101</v>
      </c>
      <c r="H61" s="65">
        <v>10155</v>
      </c>
      <c r="I61" s="65">
        <v>6797</v>
      </c>
      <c r="J61" s="65">
        <v>0</v>
      </c>
      <c r="K61" s="65">
        <v>690.23535000000004</v>
      </c>
      <c r="L61" s="66">
        <v>5.0000000000000001E-4</v>
      </c>
      <c r="M61" s="66">
        <f t="shared" si="0"/>
        <v>5.1122323774083957E-3</v>
      </c>
      <c r="N61" s="66">
        <f>K61/'סכום נכסי הקרן'!$C$41</f>
        <v>1.8425698802475101E-3</v>
      </c>
    </row>
    <row r="62" spans="1:14">
      <c r="A62" t="s">
        <v>524</v>
      </c>
      <c r="B62" t="s">
        <v>525</v>
      </c>
      <c r="C62" t="s">
        <v>99</v>
      </c>
      <c r="D62" t="s">
        <v>122</v>
      </c>
      <c r="E62" t="s">
        <v>526</v>
      </c>
      <c r="F62" t="s">
        <v>124</v>
      </c>
      <c r="G62" t="s">
        <v>101</v>
      </c>
      <c r="H62" s="65">
        <v>5700</v>
      </c>
      <c r="I62" s="65">
        <v>19670</v>
      </c>
      <c r="J62" s="65">
        <v>0</v>
      </c>
      <c r="K62" s="65">
        <v>1121.19</v>
      </c>
      <c r="L62" s="66">
        <v>5.9999999999999995E-4</v>
      </c>
      <c r="M62" s="66">
        <f t="shared" si="0"/>
        <v>8.3041006509251072E-3</v>
      </c>
      <c r="N62" s="66">
        <f>K62/'סכום נכסי הקרן'!$C$41</f>
        <v>2.9929949603924315E-3</v>
      </c>
    </row>
    <row r="63" spans="1:14">
      <c r="A63" t="s">
        <v>527</v>
      </c>
      <c r="B63" t="s">
        <v>528</v>
      </c>
      <c r="C63" t="s">
        <v>99</v>
      </c>
      <c r="D63" t="s">
        <v>122</v>
      </c>
      <c r="E63" t="s">
        <v>529</v>
      </c>
      <c r="F63" t="s">
        <v>124</v>
      </c>
      <c r="G63" t="s">
        <v>101</v>
      </c>
      <c r="H63" s="65">
        <v>102500</v>
      </c>
      <c r="I63" s="65">
        <v>1130</v>
      </c>
      <c r="J63" s="65">
        <v>0</v>
      </c>
      <c r="K63" s="65">
        <v>1158.25</v>
      </c>
      <c r="L63" s="66">
        <v>1.1000000000000001E-3</v>
      </c>
      <c r="M63" s="66">
        <f t="shared" si="0"/>
        <v>8.5785857695252418E-3</v>
      </c>
      <c r="N63" s="66">
        <f>K63/'סכום נכסי הקרן'!$C$41</f>
        <v>3.0919259116425702E-3</v>
      </c>
    </row>
    <row r="64" spans="1:14">
      <c r="A64" t="s">
        <v>530</v>
      </c>
      <c r="B64" t="s">
        <v>531</v>
      </c>
      <c r="C64" t="s">
        <v>99</v>
      </c>
      <c r="D64" t="s">
        <v>122</v>
      </c>
      <c r="E64" t="s">
        <v>532</v>
      </c>
      <c r="F64" t="s">
        <v>341</v>
      </c>
      <c r="G64" t="s">
        <v>101</v>
      </c>
      <c r="H64" s="65">
        <v>4775</v>
      </c>
      <c r="I64" s="65">
        <v>4886</v>
      </c>
      <c r="J64" s="65">
        <v>0</v>
      </c>
      <c r="K64" s="65">
        <v>233.3065</v>
      </c>
      <c r="L64" s="66">
        <v>1E-4</v>
      </c>
      <c r="M64" s="66">
        <f t="shared" si="0"/>
        <v>1.7279860313729686E-3</v>
      </c>
      <c r="N64" s="66">
        <f>K64/'סכום נכסי הקרן'!$C$41</f>
        <v>6.2280717695198558E-4</v>
      </c>
    </row>
    <row r="65" spans="1:14">
      <c r="A65" t="s">
        <v>533</v>
      </c>
      <c r="B65" t="s">
        <v>534</v>
      </c>
      <c r="C65" t="s">
        <v>99</v>
      </c>
      <c r="D65" t="s">
        <v>122</v>
      </c>
      <c r="E65" t="s">
        <v>535</v>
      </c>
      <c r="F65" t="s">
        <v>536</v>
      </c>
      <c r="G65" t="s">
        <v>101</v>
      </c>
      <c r="H65" s="65">
        <v>1000</v>
      </c>
      <c r="I65" s="65">
        <v>68300</v>
      </c>
      <c r="J65" s="65">
        <v>0</v>
      </c>
      <c r="K65" s="65">
        <v>683</v>
      </c>
      <c r="L65" s="66">
        <v>2.0000000000000001E-4</v>
      </c>
      <c r="M65" s="66">
        <f t="shared" si="0"/>
        <v>5.0586437130030132E-3</v>
      </c>
      <c r="N65" s="66">
        <f>K65/'סכום נכסי הקרן'!$C$41</f>
        <v>1.823255253746493E-3</v>
      </c>
    </row>
    <row r="66" spans="1:14">
      <c r="A66" t="s">
        <v>537</v>
      </c>
      <c r="B66" t="s">
        <v>538</v>
      </c>
      <c r="C66" t="s">
        <v>99</v>
      </c>
      <c r="D66" t="s">
        <v>122</v>
      </c>
      <c r="E66" t="s">
        <v>539</v>
      </c>
      <c r="F66" t="s">
        <v>131</v>
      </c>
      <c r="G66" t="s">
        <v>101</v>
      </c>
      <c r="H66" s="65">
        <v>29603</v>
      </c>
      <c r="I66" s="65">
        <v>1492</v>
      </c>
      <c r="J66" s="65">
        <v>0</v>
      </c>
      <c r="K66" s="65">
        <v>441.67676</v>
      </c>
      <c r="L66" s="66">
        <v>2.0000000000000001E-4</v>
      </c>
      <c r="M66" s="66">
        <f t="shared" si="0"/>
        <v>3.271281647369752E-3</v>
      </c>
      <c r="N66" s="66">
        <f>K66/'סכום נכסי הקרן'!$C$41</f>
        <v>1.1790475448429413E-3</v>
      </c>
    </row>
    <row r="67" spans="1:14">
      <c r="A67" s="67" t="s">
        <v>540</v>
      </c>
      <c r="D67" s="14"/>
      <c r="E67" s="14"/>
      <c r="F67" s="14"/>
      <c r="H67" s="69">
        <v>5557260.1900000004</v>
      </c>
      <c r="J67" s="69">
        <v>0</v>
      </c>
      <c r="K67" s="69">
        <v>43169.325888722517</v>
      </c>
      <c r="M67" s="68">
        <f t="shared" si="0"/>
        <v>0.31973387847959645</v>
      </c>
      <c r="N67" s="68">
        <f>K67/'סכום נכסי הקרן'!$C$41</f>
        <v>0.11523967822446241</v>
      </c>
    </row>
    <row r="68" spans="1:14" s="75" customFormat="1">
      <c r="A68" s="72" t="s">
        <v>541</v>
      </c>
      <c r="B68" s="72">
        <v>4240100</v>
      </c>
      <c r="C68" s="72" t="s">
        <v>99</v>
      </c>
      <c r="D68" s="72" t="s">
        <v>122</v>
      </c>
      <c r="E68" s="72" t="s">
        <v>542</v>
      </c>
      <c r="F68" s="72" t="s">
        <v>442</v>
      </c>
      <c r="G68" s="72" t="s">
        <v>101</v>
      </c>
      <c r="H68" s="73">
        <v>75760</v>
      </c>
      <c r="I68" s="73">
        <f>K68*1000/H68*100</f>
        <v>321.78665299103852</v>
      </c>
      <c r="J68" s="73">
        <v>0</v>
      </c>
      <c r="K68" s="73">
        <f>325.768-81.9824316939892</f>
        <v>243.78556830601076</v>
      </c>
      <c r="L68" s="74">
        <v>1.5E-3</v>
      </c>
      <c r="M68" s="74">
        <f t="shared" si="0"/>
        <v>1.8055993154203044E-3</v>
      </c>
      <c r="N68" s="74">
        <f>K68/'סכום נכסי הקרן'!$C$41</f>
        <v>6.5078084656150612E-4</v>
      </c>
    </row>
    <row r="69" spans="1:14">
      <c r="A69" t="s">
        <v>543</v>
      </c>
      <c r="B69" t="s">
        <v>544</v>
      </c>
      <c r="C69" t="s">
        <v>99</v>
      </c>
      <c r="D69" t="s">
        <v>122</v>
      </c>
      <c r="E69" t="s">
        <v>545</v>
      </c>
      <c r="F69" t="s">
        <v>442</v>
      </c>
      <c r="G69" t="s">
        <v>101</v>
      </c>
      <c r="H69" s="65">
        <v>8900</v>
      </c>
      <c r="I69" s="65">
        <v>4157</v>
      </c>
      <c r="J69" s="65">
        <v>0</v>
      </c>
      <c r="K69" s="65">
        <v>369.97300000000001</v>
      </c>
      <c r="L69" s="66">
        <v>1.8E-3</v>
      </c>
      <c r="M69" s="66">
        <f t="shared" si="0"/>
        <v>2.7402073066337684E-3</v>
      </c>
      <c r="N69" s="66">
        <f>K69/'סכום נכסי הקרן'!$C$41</f>
        <v>9.8763574816156845E-4</v>
      </c>
    </row>
    <row r="70" spans="1:14">
      <c r="A70" t="s">
        <v>546</v>
      </c>
      <c r="B70" t="s">
        <v>547</v>
      </c>
      <c r="C70" t="s">
        <v>99</v>
      </c>
      <c r="D70" t="s">
        <v>122</v>
      </c>
      <c r="E70" t="s">
        <v>548</v>
      </c>
      <c r="F70" t="s">
        <v>442</v>
      </c>
      <c r="G70" t="s">
        <v>101</v>
      </c>
      <c r="H70" s="65">
        <v>155556</v>
      </c>
      <c r="I70" s="65">
        <v>581.20000000000005</v>
      </c>
      <c r="J70" s="65">
        <v>0</v>
      </c>
      <c r="K70" s="65">
        <v>904.09147199999995</v>
      </c>
      <c r="L70" s="66">
        <v>2.0999999999999999E-3</v>
      </c>
      <c r="M70" s="66">
        <f t="shared" si="0"/>
        <v>6.6961590641470567E-3</v>
      </c>
      <c r="N70" s="66">
        <f>K70/'סכום נכסי הקרן'!$C$41</f>
        <v>2.413454650353441E-3</v>
      </c>
    </row>
    <row r="71" spans="1:14">
      <c r="A71" t="s">
        <v>549</v>
      </c>
      <c r="B71" t="s">
        <v>550</v>
      </c>
      <c r="C71" t="s">
        <v>99</v>
      </c>
      <c r="D71" t="s">
        <v>122</v>
      </c>
      <c r="E71" t="s">
        <v>551</v>
      </c>
      <c r="F71" t="s">
        <v>442</v>
      </c>
      <c r="G71" t="s">
        <v>101</v>
      </c>
      <c r="H71" s="65">
        <v>6200</v>
      </c>
      <c r="I71" s="65">
        <v>1284</v>
      </c>
      <c r="J71" s="65">
        <v>0</v>
      </c>
      <c r="K71" s="65">
        <v>79.608000000000004</v>
      </c>
      <c r="L71" s="66">
        <v>4.0000000000000002E-4</v>
      </c>
      <c r="M71" s="66">
        <f t="shared" si="0"/>
        <v>5.8961714305233361E-4</v>
      </c>
      <c r="N71" s="66">
        <f>K71/'סכום נכסי הקרן'!$C$41</f>
        <v>2.1251201206478891E-4</v>
      </c>
    </row>
    <row r="72" spans="1:14">
      <c r="A72" t="s">
        <v>552</v>
      </c>
      <c r="B72" t="s">
        <v>553</v>
      </c>
      <c r="C72" t="s">
        <v>99</v>
      </c>
      <c r="D72" t="s">
        <v>122</v>
      </c>
      <c r="E72" t="s">
        <v>554</v>
      </c>
      <c r="F72" t="s">
        <v>555</v>
      </c>
      <c r="G72" t="s">
        <v>101</v>
      </c>
      <c r="H72" s="65">
        <v>68759</v>
      </c>
      <c r="I72" s="65">
        <v>350.9</v>
      </c>
      <c r="J72" s="65">
        <v>0</v>
      </c>
      <c r="K72" s="65">
        <v>241.27533099999999</v>
      </c>
      <c r="L72" s="66">
        <v>6.9999999999999999E-4</v>
      </c>
      <c r="M72" s="66">
        <f t="shared" si="0"/>
        <v>1.78700722732924E-3</v>
      </c>
      <c r="N72" s="66">
        <f>K72/'סכום נכסי הקרן'!$C$41</f>
        <v>6.4407981675720948E-4</v>
      </c>
    </row>
    <row r="73" spans="1:14">
      <c r="A73" t="s">
        <v>556</v>
      </c>
      <c r="B73" t="s">
        <v>557</v>
      </c>
      <c r="C73" t="s">
        <v>99</v>
      </c>
      <c r="D73" t="s">
        <v>122</v>
      </c>
      <c r="E73" t="s">
        <v>558</v>
      </c>
      <c r="F73" t="s">
        <v>555</v>
      </c>
      <c r="G73" t="s">
        <v>101</v>
      </c>
      <c r="H73" s="65">
        <v>107012</v>
      </c>
      <c r="I73" s="65">
        <v>1179</v>
      </c>
      <c r="J73" s="65">
        <v>0</v>
      </c>
      <c r="K73" s="65">
        <v>1261.67148</v>
      </c>
      <c r="L73" s="66">
        <v>4.5999999999999999E-3</v>
      </c>
      <c r="M73" s="66">
        <f t="shared" si="0"/>
        <v>9.3445775990881504E-3</v>
      </c>
      <c r="N73" s="66">
        <f>K73/'סכום נכסי הקרן'!$C$41</f>
        <v>3.3680075467234457E-3</v>
      </c>
    </row>
    <row r="74" spans="1:14">
      <c r="A74" t="s">
        <v>559</v>
      </c>
      <c r="B74" t="s">
        <v>560</v>
      </c>
      <c r="C74" t="s">
        <v>99</v>
      </c>
      <c r="D74" t="s">
        <v>122</v>
      </c>
      <c r="E74" t="s">
        <v>561</v>
      </c>
      <c r="F74" t="s">
        <v>555</v>
      </c>
      <c r="G74" t="s">
        <v>101</v>
      </c>
      <c r="H74" s="65">
        <v>99273</v>
      </c>
      <c r="I74" s="65">
        <v>1052</v>
      </c>
      <c r="J74" s="65">
        <v>0</v>
      </c>
      <c r="K74" s="65">
        <v>1044.35196</v>
      </c>
      <c r="L74" s="66">
        <v>1.6000000000000001E-3</v>
      </c>
      <c r="M74" s="66">
        <f t="shared" si="0"/>
        <v>7.7349992336989372E-3</v>
      </c>
      <c r="N74" s="66">
        <f>K74/'סכום נכסי הקרן'!$C$41</f>
        <v>2.7878773028264235E-3</v>
      </c>
    </row>
    <row r="75" spans="1:14">
      <c r="A75" t="s">
        <v>562</v>
      </c>
      <c r="B75" t="s">
        <v>563</v>
      </c>
      <c r="C75" t="s">
        <v>99</v>
      </c>
      <c r="D75" t="s">
        <v>122</v>
      </c>
      <c r="E75" t="s">
        <v>564</v>
      </c>
      <c r="F75" t="s">
        <v>384</v>
      </c>
      <c r="G75" t="s">
        <v>101</v>
      </c>
      <c r="H75" s="65">
        <v>7102</v>
      </c>
      <c r="I75" s="65">
        <v>1484</v>
      </c>
      <c r="J75" s="65">
        <v>0</v>
      </c>
      <c r="K75" s="65">
        <v>105.39368</v>
      </c>
      <c r="L75" s="66">
        <v>2.0000000000000001E-4</v>
      </c>
      <c r="M75" s="66">
        <f t="shared" ref="M75:M138" si="1">K75/$K$10</f>
        <v>7.8059894102818655E-4</v>
      </c>
      <c r="N75" s="66">
        <f>K75/'סכום נכסי הקרן'!$C$41</f>
        <v>2.8134638473159107E-4</v>
      </c>
    </row>
    <row r="76" spans="1:14">
      <c r="A76" t="s">
        <v>565</v>
      </c>
      <c r="B76" t="s">
        <v>566</v>
      </c>
      <c r="C76" t="s">
        <v>99</v>
      </c>
      <c r="D76" t="s">
        <v>122</v>
      </c>
      <c r="E76" t="s">
        <v>349</v>
      </c>
      <c r="F76" t="s">
        <v>350</v>
      </c>
      <c r="G76" t="s">
        <v>101</v>
      </c>
      <c r="H76" s="65">
        <v>38258</v>
      </c>
      <c r="I76" s="65">
        <v>1967</v>
      </c>
      <c r="J76" s="65">
        <v>0</v>
      </c>
      <c r="K76" s="65">
        <v>752.53485999999998</v>
      </c>
      <c r="L76" s="66">
        <v>6.9999999999999999E-4</v>
      </c>
      <c r="M76" s="66">
        <f t="shared" si="1"/>
        <v>5.5736540825103995E-3</v>
      </c>
      <c r="N76" s="66">
        <f>K76/'סכום נכסי הקרן'!$C$41</f>
        <v>2.0088772139419935E-3</v>
      </c>
    </row>
    <row r="77" spans="1:14">
      <c r="A77" t="s">
        <v>567</v>
      </c>
      <c r="B77" t="s">
        <v>568</v>
      </c>
      <c r="C77" t="s">
        <v>99</v>
      </c>
      <c r="D77" t="s">
        <v>122</v>
      </c>
      <c r="E77" t="s">
        <v>569</v>
      </c>
      <c r="F77" t="s">
        <v>570</v>
      </c>
      <c r="G77" t="s">
        <v>101</v>
      </c>
      <c r="H77" s="65">
        <v>64385</v>
      </c>
      <c r="I77" s="65">
        <v>1103</v>
      </c>
      <c r="J77" s="65">
        <v>0</v>
      </c>
      <c r="K77" s="65">
        <v>710.16655000000003</v>
      </c>
      <c r="L77" s="66">
        <v>7.4000000000000003E-3</v>
      </c>
      <c r="M77" s="66">
        <f t="shared" si="1"/>
        <v>5.2598529331515965E-3</v>
      </c>
      <c r="N77" s="66">
        <f>K77/'סכום נכסי הקרן'!$C$41</f>
        <v>1.8957758320973961E-3</v>
      </c>
    </row>
    <row r="78" spans="1:14">
      <c r="A78" t="s">
        <v>571</v>
      </c>
      <c r="B78" t="s">
        <v>572</v>
      </c>
      <c r="C78" t="s">
        <v>99</v>
      </c>
      <c r="D78" t="s">
        <v>122</v>
      </c>
      <c r="E78" t="s">
        <v>573</v>
      </c>
      <c r="F78" t="s">
        <v>570</v>
      </c>
      <c r="G78" t="s">
        <v>101</v>
      </c>
      <c r="H78" s="65">
        <v>1025000</v>
      </c>
      <c r="I78" s="65">
        <v>172</v>
      </c>
      <c r="J78" s="65">
        <v>0</v>
      </c>
      <c r="K78" s="65">
        <v>1763</v>
      </c>
      <c r="L78" s="66">
        <v>2.93E-2</v>
      </c>
      <c r="M78" s="66">
        <f t="shared" si="1"/>
        <v>1.305767037485258E-2</v>
      </c>
      <c r="N78" s="66">
        <f>K78/'סכום נכסי הקרן'!$C$41</f>
        <v>4.7062943079869213E-3</v>
      </c>
    </row>
    <row r="79" spans="1:14">
      <c r="A79" t="s">
        <v>574</v>
      </c>
      <c r="B79" t="s">
        <v>575</v>
      </c>
      <c r="C79" t="s">
        <v>99</v>
      </c>
      <c r="D79" t="s">
        <v>122</v>
      </c>
      <c r="E79" t="s">
        <v>576</v>
      </c>
      <c r="F79" t="s">
        <v>577</v>
      </c>
      <c r="G79" t="s">
        <v>101</v>
      </c>
      <c r="H79" s="65">
        <v>45000</v>
      </c>
      <c r="I79" s="65">
        <v>679.8</v>
      </c>
      <c r="J79" s="65">
        <v>0</v>
      </c>
      <c r="K79" s="65">
        <v>305.91000000000003</v>
      </c>
      <c r="L79" s="66">
        <v>6.4999999999999997E-3</v>
      </c>
      <c r="M79" s="66">
        <f t="shared" si="1"/>
        <v>2.2657243019688902E-3</v>
      </c>
      <c r="N79" s="66">
        <f>K79/'סכום נכסי הקרן'!$C$41</f>
        <v>8.1662081211360141E-4</v>
      </c>
    </row>
    <row r="80" spans="1:14">
      <c r="A80" t="s">
        <v>578</v>
      </c>
      <c r="B80" t="s">
        <v>579</v>
      </c>
      <c r="C80" t="s">
        <v>99</v>
      </c>
      <c r="D80" t="s">
        <v>122</v>
      </c>
      <c r="E80" t="s">
        <v>580</v>
      </c>
      <c r="F80" t="s">
        <v>332</v>
      </c>
      <c r="G80" t="s">
        <v>101</v>
      </c>
      <c r="H80" s="65">
        <v>1580</v>
      </c>
      <c r="I80" s="65">
        <v>32140</v>
      </c>
      <c r="J80" s="65">
        <v>0</v>
      </c>
      <c r="K80" s="65">
        <v>507.81200000000001</v>
      </c>
      <c r="L80" s="66">
        <v>1E-4</v>
      </c>
      <c r="M80" s="66">
        <f t="shared" si="1"/>
        <v>3.761112710376993E-3</v>
      </c>
      <c r="N80" s="66">
        <f>K80/'סכום נכסי הקרן'!$C$41</f>
        <v>1.3555942853814263E-3</v>
      </c>
    </row>
    <row r="81" spans="1:14">
      <c r="A81" t="s">
        <v>581</v>
      </c>
      <c r="B81" t="s">
        <v>582</v>
      </c>
      <c r="C81" t="s">
        <v>99</v>
      </c>
      <c r="D81" t="s">
        <v>122</v>
      </c>
      <c r="E81" t="s">
        <v>583</v>
      </c>
      <c r="F81" t="s">
        <v>332</v>
      </c>
      <c r="G81" t="s">
        <v>101</v>
      </c>
      <c r="H81" s="65">
        <v>203532</v>
      </c>
      <c r="I81" s="65">
        <v>1156</v>
      </c>
      <c r="J81" s="65">
        <v>0</v>
      </c>
      <c r="K81" s="65">
        <v>2352.8299200000001</v>
      </c>
      <c r="L81" s="66">
        <v>2E-3</v>
      </c>
      <c r="M81" s="66">
        <f t="shared" si="1"/>
        <v>1.742624931562721E-2</v>
      </c>
      <c r="N81" s="66">
        <f>K81/'סכום נכסי הקרן'!$C$41</f>
        <v>6.2808338401346133E-3</v>
      </c>
    </row>
    <row r="82" spans="1:14">
      <c r="A82" t="s">
        <v>584</v>
      </c>
      <c r="B82" t="s">
        <v>585</v>
      </c>
      <c r="C82" t="s">
        <v>99</v>
      </c>
      <c r="D82" t="s">
        <v>122</v>
      </c>
      <c r="E82" t="s">
        <v>586</v>
      </c>
      <c r="F82" t="s">
        <v>332</v>
      </c>
      <c r="G82" t="s">
        <v>101</v>
      </c>
      <c r="H82" s="65">
        <v>46300</v>
      </c>
      <c r="I82" s="65">
        <v>980</v>
      </c>
      <c r="J82" s="65">
        <v>0</v>
      </c>
      <c r="K82" s="65">
        <v>453.74</v>
      </c>
      <c r="L82" s="66">
        <v>5.0000000000000001E-4</v>
      </c>
      <c r="M82" s="66">
        <f t="shared" si="1"/>
        <v>3.3606281088403912E-3</v>
      </c>
      <c r="N82" s="66">
        <f>K82/'סכום נכסי הקרן'!$C$41</f>
        <v>1.2112501300657887E-3</v>
      </c>
    </row>
    <row r="83" spans="1:14">
      <c r="A83" t="s">
        <v>587</v>
      </c>
      <c r="B83" t="s">
        <v>588</v>
      </c>
      <c r="C83" t="s">
        <v>99</v>
      </c>
      <c r="D83" t="s">
        <v>122</v>
      </c>
      <c r="E83" t="s">
        <v>589</v>
      </c>
      <c r="F83" t="s">
        <v>590</v>
      </c>
      <c r="G83" t="s">
        <v>101</v>
      </c>
      <c r="H83" s="65">
        <v>55000</v>
      </c>
      <c r="I83" s="65">
        <v>1472</v>
      </c>
      <c r="J83" s="65">
        <v>0</v>
      </c>
      <c r="K83" s="65">
        <v>809.6</v>
      </c>
      <c r="L83" s="66">
        <v>2.0999999999999999E-3</v>
      </c>
      <c r="M83" s="66">
        <f t="shared" si="1"/>
        <v>5.996307393919824E-3</v>
      </c>
      <c r="N83" s="66">
        <f>K83/'סכום נכסי הקרן'!$C$41</f>
        <v>2.1612114984380097E-3</v>
      </c>
    </row>
    <row r="84" spans="1:14">
      <c r="A84" t="s">
        <v>591</v>
      </c>
      <c r="B84" t="s">
        <v>592</v>
      </c>
      <c r="C84" t="s">
        <v>99</v>
      </c>
      <c r="D84" t="s">
        <v>122</v>
      </c>
      <c r="E84" t="s">
        <v>593</v>
      </c>
      <c r="F84" t="s">
        <v>419</v>
      </c>
      <c r="G84" t="s">
        <v>101</v>
      </c>
      <c r="H84" s="65">
        <v>70130</v>
      </c>
      <c r="I84" s="65">
        <v>2088</v>
      </c>
      <c r="J84" s="65">
        <v>0</v>
      </c>
      <c r="K84" s="65">
        <v>1464.3144</v>
      </c>
      <c r="L84" s="66">
        <v>3.0000000000000001E-3</v>
      </c>
      <c r="M84" s="66">
        <f t="shared" si="1"/>
        <v>1.0845453636046529E-2</v>
      </c>
      <c r="N84" s="66">
        <f>K84/'סכום נכסי הקרן'!$C$41</f>
        <v>3.9089588915617035E-3</v>
      </c>
    </row>
    <row r="85" spans="1:14">
      <c r="A85" t="s">
        <v>594</v>
      </c>
      <c r="B85" t="s">
        <v>595</v>
      </c>
      <c r="C85" t="s">
        <v>99</v>
      </c>
      <c r="D85" t="s">
        <v>122</v>
      </c>
      <c r="E85" t="s">
        <v>596</v>
      </c>
      <c r="F85" t="s">
        <v>419</v>
      </c>
      <c r="G85" t="s">
        <v>101</v>
      </c>
      <c r="H85" s="65">
        <v>233578</v>
      </c>
      <c r="I85" s="65">
        <v>585.70000000000005</v>
      </c>
      <c r="J85" s="65">
        <v>0</v>
      </c>
      <c r="K85" s="65">
        <v>1368.0663460000001</v>
      </c>
      <c r="L85" s="66">
        <v>1.6000000000000001E-3</v>
      </c>
      <c r="M85" s="66">
        <f t="shared" si="1"/>
        <v>1.0132591830401032E-2</v>
      </c>
      <c r="N85" s="66">
        <f>K85/'סכום נכסי הקרן'!$C$41</f>
        <v>3.6520265780648135E-3</v>
      </c>
    </row>
    <row r="86" spans="1:14">
      <c r="A86" t="s">
        <v>597</v>
      </c>
      <c r="B86" t="s">
        <v>598</v>
      </c>
      <c r="C86" t="s">
        <v>99</v>
      </c>
      <c r="D86" t="s">
        <v>122</v>
      </c>
      <c r="E86" t="s">
        <v>599</v>
      </c>
      <c r="F86" t="s">
        <v>419</v>
      </c>
      <c r="G86" t="s">
        <v>101</v>
      </c>
      <c r="H86" s="65">
        <v>3075</v>
      </c>
      <c r="I86" s="65">
        <v>40160</v>
      </c>
      <c r="J86" s="65">
        <v>0</v>
      </c>
      <c r="K86" s="65">
        <v>1234.92</v>
      </c>
      <c r="L86" s="66">
        <v>2.5000000000000001E-3</v>
      </c>
      <c r="M86" s="66">
        <f t="shared" si="1"/>
        <v>9.1464425974548784E-3</v>
      </c>
      <c r="N86" s="66">
        <f>K86/'סכום נכסי הקרן'!$C$41</f>
        <v>3.2965949896875831E-3</v>
      </c>
    </row>
    <row r="87" spans="1:14">
      <c r="A87" t="s">
        <v>600</v>
      </c>
      <c r="B87" t="s">
        <v>601</v>
      </c>
      <c r="C87" t="s">
        <v>99</v>
      </c>
      <c r="D87" t="s">
        <v>122</v>
      </c>
      <c r="E87" t="s">
        <v>602</v>
      </c>
      <c r="F87" t="s">
        <v>419</v>
      </c>
      <c r="G87" t="s">
        <v>101</v>
      </c>
      <c r="H87" s="65">
        <v>4000</v>
      </c>
      <c r="I87" s="65">
        <v>902.2</v>
      </c>
      <c r="J87" s="65">
        <v>0</v>
      </c>
      <c r="K87" s="65">
        <v>36.088000000000001</v>
      </c>
      <c r="L87" s="66">
        <v>0</v>
      </c>
      <c r="M87" s="66">
        <f t="shared" si="1"/>
        <v>2.6728599460446961E-4</v>
      </c>
      <c r="N87" s="66">
        <f>K87/'סכום נכסי הקרן'!$C$41</f>
        <v>9.6336216101322757E-5</v>
      </c>
    </row>
    <row r="88" spans="1:14">
      <c r="A88" t="s">
        <v>603</v>
      </c>
      <c r="B88" t="s">
        <v>604</v>
      </c>
      <c r="C88" t="s">
        <v>99</v>
      </c>
      <c r="D88" t="s">
        <v>122</v>
      </c>
      <c r="E88" t="s">
        <v>605</v>
      </c>
      <c r="F88" t="s">
        <v>419</v>
      </c>
      <c r="G88" t="s">
        <v>101</v>
      </c>
      <c r="H88" s="65">
        <v>12573</v>
      </c>
      <c r="I88" s="65">
        <v>9871</v>
      </c>
      <c r="J88" s="65">
        <v>0</v>
      </c>
      <c r="K88" s="65">
        <v>1241.0808300000001</v>
      </c>
      <c r="L88" s="66">
        <v>1.1000000000000001E-3</v>
      </c>
      <c r="M88" s="66">
        <f t="shared" si="1"/>
        <v>9.1920728228522142E-3</v>
      </c>
      <c r="N88" s="66">
        <f>K88/'סכום נכסי הקרן'!$C$41</f>
        <v>3.3130412058880797E-3</v>
      </c>
    </row>
    <row r="89" spans="1:14">
      <c r="A89" t="s">
        <v>606</v>
      </c>
      <c r="B89" t="s">
        <v>607</v>
      </c>
      <c r="C89" t="s">
        <v>99</v>
      </c>
      <c r="D89" t="s">
        <v>122</v>
      </c>
      <c r="E89" t="s">
        <v>608</v>
      </c>
      <c r="F89" t="s">
        <v>419</v>
      </c>
      <c r="G89" t="s">
        <v>101</v>
      </c>
      <c r="H89" s="65">
        <v>42560</v>
      </c>
      <c r="I89" s="65">
        <v>685.1</v>
      </c>
      <c r="J89" s="65">
        <v>0</v>
      </c>
      <c r="K89" s="65">
        <v>291.57855999999998</v>
      </c>
      <c r="L89" s="66">
        <v>2E-3</v>
      </c>
      <c r="M89" s="66">
        <f t="shared" si="1"/>
        <v>2.1595784032071327E-3</v>
      </c>
      <c r="N89" s="66">
        <f>K89/'סכום נכסי הקרן'!$C$41</f>
        <v>7.7836331098072773E-4</v>
      </c>
    </row>
    <row r="90" spans="1:14">
      <c r="A90" t="s">
        <v>609</v>
      </c>
      <c r="B90" t="s">
        <v>610</v>
      </c>
      <c r="C90" t="s">
        <v>99</v>
      </c>
      <c r="D90" t="s">
        <v>122</v>
      </c>
      <c r="E90" t="s">
        <v>611</v>
      </c>
      <c r="F90" t="s">
        <v>419</v>
      </c>
      <c r="G90" t="s">
        <v>101</v>
      </c>
      <c r="H90" s="65">
        <v>20020</v>
      </c>
      <c r="I90" s="65">
        <v>2645</v>
      </c>
      <c r="J90" s="65">
        <v>0</v>
      </c>
      <c r="K90" s="65">
        <v>529.529</v>
      </c>
      <c r="L90" s="66">
        <v>1.4E-3</v>
      </c>
      <c r="M90" s="66">
        <f t="shared" si="1"/>
        <v>3.9219598048356842E-3</v>
      </c>
      <c r="N90" s="66">
        <f>K90/'סכום נכסי הקרן'!$C$41</f>
        <v>1.4135673956971108E-3</v>
      </c>
    </row>
    <row r="91" spans="1:14">
      <c r="A91" t="s">
        <v>612</v>
      </c>
      <c r="B91" t="s">
        <v>613</v>
      </c>
      <c r="C91" t="s">
        <v>99</v>
      </c>
      <c r="D91" t="s">
        <v>122</v>
      </c>
      <c r="E91" t="s">
        <v>614</v>
      </c>
      <c r="F91" t="s">
        <v>419</v>
      </c>
      <c r="G91" t="s">
        <v>101</v>
      </c>
      <c r="H91" s="65">
        <v>38470</v>
      </c>
      <c r="I91" s="65">
        <v>6294</v>
      </c>
      <c r="J91" s="65">
        <v>0</v>
      </c>
      <c r="K91" s="65">
        <v>2421.3018000000002</v>
      </c>
      <c r="L91" s="66">
        <v>8.0000000000000004E-4</v>
      </c>
      <c r="M91" s="66">
        <f t="shared" si="1"/>
        <v>1.793338671720773E-2</v>
      </c>
      <c r="N91" s="66">
        <f>K91/'סכום נכסי הקרן'!$C$41</f>
        <v>6.4636181958357842E-3</v>
      </c>
    </row>
    <row r="92" spans="1:14">
      <c r="A92" t="s">
        <v>615</v>
      </c>
      <c r="B92" t="s">
        <v>616</v>
      </c>
      <c r="C92" t="s">
        <v>99</v>
      </c>
      <c r="D92" t="s">
        <v>122</v>
      </c>
      <c r="E92" t="s">
        <v>617</v>
      </c>
      <c r="F92" t="s">
        <v>508</v>
      </c>
      <c r="G92" t="s">
        <v>101</v>
      </c>
      <c r="H92" s="65">
        <v>14000</v>
      </c>
      <c r="I92" s="65">
        <v>9359</v>
      </c>
      <c r="J92" s="65">
        <v>0</v>
      </c>
      <c r="K92" s="65">
        <v>1310.26</v>
      </c>
      <c r="L92" s="66">
        <v>8.0000000000000004E-4</v>
      </c>
      <c r="M92" s="66">
        <f t="shared" si="1"/>
        <v>9.7044487721805687E-3</v>
      </c>
      <c r="N92" s="66">
        <f>K92/'סכום נכסי הקרן'!$C$41</f>
        <v>3.4977136585269105E-3</v>
      </c>
    </row>
    <row r="93" spans="1:14">
      <c r="A93" t="s">
        <v>618</v>
      </c>
      <c r="B93" t="s">
        <v>619</v>
      </c>
      <c r="C93" t="s">
        <v>99</v>
      </c>
      <c r="D93" t="s">
        <v>122</v>
      </c>
      <c r="E93" t="s">
        <v>620</v>
      </c>
      <c r="F93" t="s">
        <v>326</v>
      </c>
      <c r="G93" t="s">
        <v>101</v>
      </c>
      <c r="H93" s="65">
        <v>144970</v>
      </c>
      <c r="I93" s="65">
        <v>685.1</v>
      </c>
      <c r="J93" s="65">
        <v>0</v>
      </c>
      <c r="K93" s="65">
        <v>993.18947000000003</v>
      </c>
      <c r="L93" s="66">
        <v>1.2999999999999999E-3</v>
      </c>
      <c r="M93" s="66">
        <f t="shared" si="1"/>
        <v>7.3560639359242968E-3</v>
      </c>
      <c r="N93" s="66">
        <f>K93/'סכום נכסי הקרן'!$C$41</f>
        <v>2.6513000280281038E-3</v>
      </c>
    </row>
    <row r="94" spans="1:14">
      <c r="A94" t="s">
        <v>621</v>
      </c>
      <c r="B94" t="s">
        <v>622</v>
      </c>
      <c r="C94" t="s">
        <v>99</v>
      </c>
      <c r="D94" t="s">
        <v>122</v>
      </c>
      <c r="E94" t="s">
        <v>623</v>
      </c>
      <c r="F94" t="s">
        <v>326</v>
      </c>
      <c r="G94" t="s">
        <v>101</v>
      </c>
      <c r="H94" s="65">
        <v>551391</v>
      </c>
      <c r="I94" s="65">
        <v>494.4</v>
      </c>
      <c r="J94" s="65">
        <v>0</v>
      </c>
      <c r="K94" s="65">
        <v>2726.077104</v>
      </c>
      <c r="L94" s="66">
        <v>3.8E-3</v>
      </c>
      <c r="M94" s="66">
        <f t="shared" si="1"/>
        <v>2.0190706886253382E-2</v>
      </c>
      <c r="N94" s="66">
        <f>K94/'סכום נכסי הקרן'!$C$41</f>
        <v>7.2772099589839311E-3</v>
      </c>
    </row>
    <row r="95" spans="1:14">
      <c r="A95" t="s">
        <v>624</v>
      </c>
      <c r="B95" t="s">
        <v>625</v>
      </c>
      <c r="C95" t="s">
        <v>99</v>
      </c>
      <c r="D95" t="s">
        <v>122</v>
      </c>
      <c r="E95" t="s">
        <v>626</v>
      </c>
      <c r="F95" t="s">
        <v>627</v>
      </c>
      <c r="G95" t="s">
        <v>101</v>
      </c>
      <c r="H95" s="65">
        <v>115109</v>
      </c>
      <c r="I95" s="65">
        <v>220.9</v>
      </c>
      <c r="J95" s="65">
        <v>0</v>
      </c>
      <c r="K95" s="65">
        <v>254.27578099999999</v>
      </c>
      <c r="L95" s="66">
        <v>8.9999999999999998E-4</v>
      </c>
      <c r="M95" s="66">
        <f t="shared" si="1"/>
        <v>1.8832951404459458E-3</v>
      </c>
      <c r="N95" s="66">
        <f>K95/'סכום נכסי הקרן'!$C$41</f>
        <v>6.7878426589859837E-4</v>
      </c>
    </row>
    <row r="96" spans="1:14">
      <c r="A96" t="s">
        <v>628</v>
      </c>
      <c r="B96" t="s">
        <v>629</v>
      </c>
      <c r="C96" t="s">
        <v>99</v>
      </c>
      <c r="D96" t="s">
        <v>122</v>
      </c>
      <c r="E96" t="s">
        <v>630</v>
      </c>
      <c r="F96" t="s">
        <v>627</v>
      </c>
      <c r="G96" t="s">
        <v>101</v>
      </c>
      <c r="H96" s="65">
        <v>2000</v>
      </c>
      <c r="I96" s="65">
        <v>7230</v>
      </c>
      <c r="J96" s="65">
        <v>0</v>
      </c>
      <c r="K96" s="65">
        <v>144.6</v>
      </c>
      <c r="L96" s="66">
        <v>1E-3</v>
      </c>
      <c r="M96" s="66">
        <f t="shared" si="1"/>
        <v>1.0709807919476364E-3</v>
      </c>
      <c r="N96" s="66">
        <f>K96/'סכום נכסי הקרן'!$C$41</f>
        <v>3.86006895595524E-4</v>
      </c>
    </row>
    <row r="97" spans="1:14">
      <c r="A97" t="s">
        <v>631</v>
      </c>
      <c r="B97" t="s">
        <v>632</v>
      </c>
      <c r="C97" t="s">
        <v>99</v>
      </c>
      <c r="D97" t="s">
        <v>122</v>
      </c>
      <c r="E97" t="s">
        <v>633</v>
      </c>
      <c r="F97" t="s">
        <v>634</v>
      </c>
      <c r="G97" t="s">
        <v>101</v>
      </c>
      <c r="H97" s="65">
        <v>14218</v>
      </c>
      <c r="I97" s="65">
        <v>2576</v>
      </c>
      <c r="J97" s="65">
        <v>0</v>
      </c>
      <c r="K97" s="65">
        <v>366.25567999999998</v>
      </c>
      <c r="L97" s="66">
        <v>1.8E-3</v>
      </c>
      <c r="M97" s="66">
        <f t="shared" si="1"/>
        <v>2.7126749531239287E-3</v>
      </c>
      <c r="N97" s="66">
        <f>K97/'סכום נכסי הקרן'!$C$41</f>
        <v>9.7771243451609709E-4</v>
      </c>
    </row>
    <row r="98" spans="1:14" s="76" customFormat="1">
      <c r="A98" s="77" t="s">
        <v>635</v>
      </c>
      <c r="B98" s="77">
        <v>10821140</v>
      </c>
      <c r="C98" s="77" t="s">
        <v>99</v>
      </c>
      <c r="D98" s="77" t="s">
        <v>122</v>
      </c>
      <c r="E98" s="77" t="s">
        <v>636</v>
      </c>
      <c r="F98" s="77" t="s">
        <v>124</v>
      </c>
      <c r="G98" s="77" t="s">
        <v>101</v>
      </c>
      <c r="H98" s="78">
        <v>19750</v>
      </c>
      <c r="I98" s="78">
        <f>K98*1000/H98*100</f>
        <v>4454.0806391367496</v>
      </c>
      <c r="J98" s="78">
        <v>0</v>
      </c>
      <c r="K98" s="78">
        <f>879680.926229508/1000</f>
        <v>879.68092622950803</v>
      </c>
      <c r="L98" s="79">
        <v>8.0000000000000004E-4</v>
      </c>
      <c r="M98" s="79">
        <f t="shared" si="1"/>
        <v>6.5153622063244048E-3</v>
      </c>
      <c r="N98" s="79">
        <f>K98/'סכום נכסי הקרן'!$C$41</f>
        <v>2.3482911718426527E-3</v>
      </c>
    </row>
    <row r="99" spans="1:14" s="76" customFormat="1">
      <c r="A99" s="77" t="s">
        <v>635</v>
      </c>
      <c r="B99" s="77">
        <v>1082114</v>
      </c>
      <c r="C99" s="77" t="s">
        <v>99</v>
      </c>
      <c r="D99" s="77" t="s">
        <v>122</v>
      </c>
      <c r="E99" s="77" t="s">
        <v>636</v>
      </c>
      <c r="F99" s="77" t="s">
        <v>124</v>
      </c>
      <c r="G99" s="77" t="s">
        <v>101</v>
      </c>
      <c r="H99" s="78">
        <v>9875</v>
      </c>
      <c r="I99" s="78">
        <f>K99*1000/H99*100</f>
        <v>4527</v>
      </c>
      <c r="J99" s="78">
        <v>0</v>
      </c>
      <c r="K99" s="78">
        <f>447041.25/1000</f>
        <v>447.04124999999999</v>
      </c>
      <c r="L99" s="79">
        <v>0</v>
      </c>
      <c r="M99" s="79">
        <f t="shared" si="1"/>
        <v>3.3110137756449608E-3</v>
      </c>
      <c r="N99" s="79">
        <f>K99/'סכום נכסי הקרן'!$C$41</f>
        <v>1.1933679468578322E-3</v>
      </c>
    </row>
    <row r="100" spans="1:14">
      <c r="A100" t="s">
        <v>637</v>
      </c>
      <c r="B100" t="s">
        <v>638</v>
      </c>
      <c r="C100" t="s">
        <v>99</v>
      </c>
      <c r="D100" t="s">
        <v>122</v>
      </c>
      <c r="E100" t="s">
        <v>639</v>
      </c>
      <c r="F100" t="s">
        <v>124</v>
      </c>
      <c r="G100" t="s">
        <v>101</v>
      </c>
      <c r="H100" s="65">
        <v>85000</v>
      </c>
      <c r="I100" s="65">
        <v>3899</v>
      </c>
      <c r="J100" s="65">
        <v>0</v>
      </c>
      <c r="K100" s="65">
        <v>3314.15</v>
      </c>
      <c r="L100" s="66">
        <v>8.0000000000000004E-4</v>
      </c>
      <c r="M100" s="66">
        <f t="shared" si="1"/>
        <v>2.4546272417934022E-2</v>
      </c>
      <c r="N100" s="66">
        <f>K100/'סכום נכסי הקרן'!$C$41</f>
        <v>8.8470591496397372E-3</v>
      </c>
    </row>
    <row r="101" spans="1:14">
      <c r="A101" t="s">
        <v>640</v>
      </c>
      <c r="B101" t="s">
        <v>641</v>
      </c>
      <c r="C101" t="s">
        <v>99</v>
      </c>
      <c r="D101" t="s">
        <v>122</v>
      </c>
      <c r="E101" t="s">
        <v>642</v>
      </c>
      <c r="F101" t="s">
        <v>643</v>
      </c>
      <c r="G101" t="s">
        <v>101</v>
      </c>
      <c r="H101" s="65">
        <v>104000</v>
      </c>
      <c r="I101" s="65">
        <v>171.7</v>
      </c>
      <c r="J101" s="65">
        <v>0</v>
      </c>
      <c r="K101" s="65">
        <v>178.56800000000001</v>
      </c>
      <c r="L101" s="66">
        <v>6.9999999999999999E-4</v>
      </c>
      <c r="M101" s="66">
        <f t="shared" si="1"/>
        <v>1.3225649934751422E-3</v>
      </c>
      <c r="N101" s="66">
        <f>K101/'סכום נכסי הקרן'!$C$41</f>
        <v>4.7668381281259706E-4</v>
      </c>
    </row>
    <row r="102" spans="1:14">
      <c r="A102" t="s">
        <v>644</v>
      </c>
      <c r="B102" t="s">
        <v>645</v>
      </c>
      <c r="C102" t="s">
        <v>99</v>
      </c>
      <c r="D102" t="s">
        <v>122</v>
      </c>
      <c r="E102" t="s">
        <v>646</v>
      </c>
      <c r="F102" t="s">
        <v>643</v>
      </c>
      <c r="G102" t="s">
        <v>101</v>
      </c>
      <c r="H102" s="65">
        <v>1317637</v>
      </c>
      <c r="I102" s="65">
        <v>55.1</v>
      </c>
      <c r="J102" s="65">
        <v>0</v>
      </c>
      <c r="K102" s="65">
        <v>726.01798699999995</v>
      </c>
      <c r="L102" s="66">
        <v>3.8999999999999998E-3</v>
      </c>
      <c r="M102" s="66">
        <f t="shared" si="1"/>
        <v>5.3772566990697704E-3</v>
      </c>
      <c r="N102" s="66">
        <f>K102/'סכום נכסי הקרן'!$C$41</f>
        <v>1.9380909357426105E-3</v>
      </c>
    </row>
    <row r="103" spans="1:14">
      <c r="A103" t="s">
        <v>647</v>
      </c>
      <c r="B103" t="s">
        <v>648</v>
      </c>
      <c r="C103" t="s">
        <v>99</v>
      </c>
      <c r="D103" t="s">
        <v>122</v>
      </c>
      <c r="E103" t="s">
        <v>649</v>
      </c>
      <c r="F103" t="s">
        <v>650</v>
      </c>
      <c r="G103" t="s">
        <v>101</v>
      </c>
      <c r="H103" s="65">
        <v>97700</v>
      </c>
      <c r="I103" s="65">
        <v>500.3</v>
      </c>
      <c r="J103" s="65">
        <v>0</v>
      </c>
      <c r="K103" s="65">
        <v>488.79309999999998</v>
      </c>
      <c r="L103" s="66">
        <v>1.4E-3</v>
      </c>
      <c r="M103" s="66">
        <f t="shared" si="1"/>
        <v>3.620249110211205E-3</v>
      </c>
      <c r="N103" s="66">
        <f>K103/'סכום נכסי הקרן'!$C$41</f>
        <v>1.3048237006881916E-3</v>
      </c>
    </row>
    <row r="104" spans="1:14">
      <c r="A104" t="s">
        <v>651</v>
      </c>
      <c r="B104" t="s">
        <v>652</v>
      </c>
      <c r="C104" t="s">
        <v>99</v>
      </c>
      <c r="D104" t="s">
        <v>122</v>
      </c>
      <c r="E104" t="s">
        <v>653</v>
      </c>
      <c r="F104" t="s">
        <v>650</v>
      </c>
      <c r="G104" t="s">
        <v>101</v>
      </c>
      <c r="H104" s="65">
        <v>59700</v>
      </c>
      <c r="I104" s="65">
        <v>1966</v>
      </c>
      <c r="J104" s="65">
        <v>0</v>
      </c>
      <c r="K104" s="65">
        <v>1173.702</v>
      </c>
      <c r="L104" s="66">
        <v>2.8E-3</v>
      </c>
      <c r="M104" s="66">
        <f t="shared" si="1"/>
        <v>8.693031102839038E-3</v>
      </c>
      <c r="N104" s="66">
        <f>K104/'סכום נכסי הקרן'!$C$41</f>
        <v>3.1331747259630547E-3</v>
      </c>
    </row>
    <row r="105" spans="1:14">
      <c r="A105" t="s">
        <v>654</v>
      </c>
      <c r="B105" t="s">
        <v>655</v>
      </c>
      <c r="C105" t="s">
        <v>99</v>
      </c>
      <c r="D105" t="s">
        <v>122</v>
      </c>
      <c r="E105" t="s">
        <v>656</v>
      </c>
      <c r="F105" t="s">
        <v>650</v>
      </c>
      <c r="G105" t="s">
        <v>101</v>
      </c>
      <c r="H105" s="65">
        <v>6385</v>
      </c>
      <c r="I105" s="65">
        <v>474.4</v>
      </c>
      <c r="J105" s="65">
        <v>0</v>
      </c>
      <c r="K105" s="65">
        <v>30.29044</v>
      </c>
      <c r="L105" s="66">
        <v>1E-4</v>
      </c>
      <c r="M105" s="66">
        <f t="shared" si="1"/>
        <v>2.2434633070292094E-4</v>
      </c>
      <c r="N105" s="66">
        <f>K105/'סכום נכסי הקרן'!$C$41</f>
        <v>8.0859742120487437E-5</v>
      </c>
    </row>
    <row r="106" spans="1:14">
      <c r="A106" t="s">
        <v>657</v>
      </c>
      <c r="B106" t="s">
        <v>658</v>
      </c>
      <c r="C106" t="s">
        <v>99</v>
      </c>
      <c r="D106" t="s">
        <v>122</v>
      </c>
      <c r="E106" t="s">
        <v>659</v>
      </c>
      <c r="F106" t="s">
        <v>650</v>
      </c>
      <c r="G106" t="s">
        <v>101</v>
      </c>
      <c r="H106" s="65">
        <v>16693</v>
      </c>
      <c r="I106" s="65">
        <v>1371</v>
      </c>
      <c r="J106" s="65">
        <v>0</v>
      </c>
      <c r="K106" s="65">
        <v>228.86103</v>
      </c>
      <c r="L106" s="66">
        <v>2E-3</v>
      </c>
      <c r="M106" s="66">
        <f t="shared" si="1"/>
        <v>1.6950606303966238E-3</v>
      </c>
      <c r="N106" s="66">
        <f>K106/'סכום נכסי הקרן'!$C$41</f>
        <v>6.1094008100341689E-4</v>
      </c>
    </row>
    <row r="107" spans="1:14">
      <c r="A107" t="s">
        <v>660</v>
      </c>
      <c r="B107" t="s">
        <v>661</v>
      </c>
      <c r="C107" t="s">
        <v>99</v>
      </c>
      <c r="D107" t="s">
        <v>122</v>
      </c>
      <c r="E107" t="s">
        <v>662</v>
      </c>
      <c r="F107" t="s">
        <v>341</v>
      </c>
      <c r="G107" t="s">
        <v>101</v>
      </c>
      <c r="H107" s="65">
        <v>105442.19</v>
      </c>
      <c r="I107" s="65">
        <v>378.6</v>
      </c>
      <c r="J107" s="65">
        <v>0</v>
      </c>
      <c r="K107" s="65">
        <v>399.20413134</v>
      </c>
      <c r="L107" s="66">
        <v>1.1000000000000001E-3</v>
      </c>
      <c r="M107" s="66">
        <f t="shared" si="1"/>
        <v>2.9567078612121817E-3</v>
      </c>
      <c r="N107" s="66">
        <f>K107/'סכום נכסי הקרן'!$C$41</f>
        <v>1.065667686358653E-3</v>
      </c>
    </row>
    <row r="108" spans="1:14">
      <c r="A108" t="s">
        <v>663</v>
      </c>
      <c r="B108" t="s">
        <v>664</v>
      </c>
      <c r="C108" t="s">
        <v>99</v>
      </c>
      <c r="D108" t="s">
        <v>122</v>
      </c>
      <c r="E108" t="s">
        <v>665</v>
      </c>
      <c r="F108" t="s">
        <v>536</v>
      </c>
      <c r="G108" t="s">
        <v>101</v>
      </c>
      <c r="H108" s="65">
        <v>37359</v>
      </c>
      <c r="I108" s="65">
        <v>3895</v>
      </c>
      <c r="J108" s="65">
        <v>0</v>
      </c>
      <c r="K108" s="65">
        <v>1455.1330499999999</v>
      </c>
      <c r="L108" s="66">
        <v>2.2000000000000001E-3</v>
      </c>
      <c r="M108" s="66">
        <f t="shared" si="1"/>
        <v>1.0777451910637481E-2</v>
      </c>
      <c r="N108" s="66">
        <f>K108/'סכום נכסי הקרן'!$C$41</f>
        <v>3.8844494558018419E-3</v>
      </c>
    </row>
    <row r="109" spans="1:14">
      <c r="A109" t="s">
        <v>666</v>
      </c>
      <c r="B109" t="s">
        <v>667</v>
      </c>
      <c r="C109" t="s">
        <v>99</v>
      </c>
      <c r="D109" t="s">
        <v>122</v>
      </c>
      <c r="E109" t="s">
        <v>668</v>
      </c>
      <c r="F109" t="s">
        <v>536</v>
      </c>
      <c r="G109" t="s">
        <v>101</v>
      </c>
      <c r="H109" s="65">
        <v>24000</v>
      </c>
      <c r="I109" s="65">
        <v>2064</v>
      </c>
      <c r="J109" s="65">
        <v>0</v>
      </c>
      <c r="K109" s="65">
        <v>495.36</v>
      </c>
      <c r="L109" s="66">
        <v>1.1000000000000001E-3</v>
      </c>
      <c r="M109" s="66">
        <f t="shared" si="1"/>
        <v>3.6688868955683349E-3</v>
      </c>
      <c r="N109" s="66">
        <f>K109/'סכום נכסי הקרן'!$C$41</f>
        <v>1.3223539128782765E-3</v>
      </c>
    </row>
    <row r="110" spans="1:14">
      <c r="A110" t="s">
        <v>669</v>
      </c>
      <c r="B110" t="s">
        <v>670</v>
      </c>
      <c r="C110" t="s">
        <v>99</v>
      </c>
      <c r="D110" t="s">
        <v>122</v>
      </c>
      <c r="E110" t="s">
        <v>671</v>
      </c>
      <c r="F110" t="s">
        <v>536</v>
      </c>
      <c r="G110" t="s">
        <v>101</v>
      </c>
      <c r="H110" s="65">
        <v>55089</v>
      </c>
      <c r="I110" s="65">
        <v>414.4</v>
      </c>
      <c r="J110" s="65">
        <v>0</v>
      </c>
      <c r="K110" s="65">
        <v>228.288816</v>
      </c>
      <c r="L110" s="66">
        <v>5.9999999999999995E-4</v>
      </c>
      <c r="M110" s="66">
        <f t="shared" si="1"/>
        <v>1.6908225238759908E-3</v>
      </c>
      <c r="N110" s="66">
        <f>K110/'סכום נכסי הקרן'!$C$41</f>
        <v>6.0941256682806217E-4</v>
      </c>
    </row>
    <row r="111" spans="1:14" s="80" customFormat="1">
      <c r="A111" s="81" t="s">
        <v>672</v>
      </c>
      <c r="B111" s="81">
        <v>11383790</v>
      </c>
      <c r="C111" s="81" t="s">
        <v>99</v>
      </c>
      <c r="D111" s="81" t="s">
        <v>122</v>
      </c>
      <c r="E111" s="81" t="s">
        <v>673</v>
      </c>
      <c r="F111" s="81" t="s">
        <v>536</v>
      </c>
      <c r="G111" s="81" t="s">
        <v>101</v>
      </c>
      <c r="H111" s="82">
        <v>35000</v>
      </c>
      <c r="I111" s="82">
        <f t="shared" ref="I111:I112" si="2">K111*1000/H111*100</f>
        <v>1730.2677595628427</v>
      </c>
      <c r="J111" s="82">
        <v>0</v>
      </c>
      <c r="K111" s="82">
        <f>605593.715846995/1000</f>
        <v>605.593715846995</v>
      </c>
      <c r="L111" s="83">
        <v>5.7999999999999996E-3</v>
      </c>
      <c r="M111" s="83">
        <f t="shared" si="1"/>
        <v>4.4853335919524664E-3</v>
      </c>
      <c r="N111" s="83">
        <f>K111/'סכום נכסי הקרן'!$C$41</f>
        <v>1.6166206794346917E-3</v>
      </c>
    </row>
    <row r="112" spans="1:14" s="80" customFormat="1">
      <c r="A112" s="81" t="s">
        <v>672</v>
      </c>
      <c r="B112" s="81">
        <v>1138379</v>
      </c>
      <c r="C112" s="81" t="s">
        <v>99</v>
      </c>
      <c r="D112" s="81" t="s">
        <v>122</v>
      </c>
      <c r="E112" s="81" t="s">
        <v>673</v>
      </c>
      <c r="F112" s="81" t="s">
        <v>536</v>
      </c>
      <c r="G112" s="81" t="s">
        <v>101</v>
      </c>
      <c r="H112" s="82">
        <v>21139</v>
      </c>
      <c r="I112" s="82">
        <f t="shared" si="2"/>
        <v>1802.9999999999998</v>
      </c>
      <c r="J112" s="82">
        <v>0</v>
      </c>
      <c r="K112" s="82">
        <f>381136.17/1000</f>
        <v>381.13616999999999</v>
      </c>
      <c r="L112" s="83">
        <v>0</v>
      </c>
      <c r="M112" s="83">
        <f t="shared" si="1"/>
        <v>2.8228873940974344E-3</v>
      </c>
      <c r="N112" s="83">
        <f>K112/'סכום נכסי הקרן'!$C$41</f>
        <v>1.0174356139755732E-3</v>
      </c>
    </row>
    <row r="113" spans="1:14">
      <c r="A113" t="s">
        <v>674</v>
      </c>
      <c r="B113" t="s">
        <v>675</v>
      </c>
      <c r="C113" t="s">
        <v>99</v>
      </c>
      <c r="D113" t="s">
        <v>122</v>
      </c>
      <c r="E113" t="s">
        <v>676</v>
      </c>
      <c r="F113" t="s">
        <v>677</v>
      </c>
      <c r="G113" t="s">
        <v>101</v>
      </c>
      <c r="H113" s="65">
        <v>226310</v>
      </c>
      <c r="I113" s="65">
        <v>620</v>
      </c>
      <c r="J113" s="65">
        <v>0</v>
      </c>
      <c r="K113" s="65">
        <v>1403.1220000000001</v>
      </c>
      <c r="L113" s="66">
        <v>3.2000000000000002E-3</v>
      </c>
      <c r="M113" s="66">
        <f t="shared" si="1"/>
        <v>1.03922317479886E-2</v>
      </c>
      <c r="N113" s="66">
        <f>K113/'סכום נכסי הקרן'!$C$41</f>
        <v>3.7456069665406837E-3</v>
      </c>
    </row>
    <row r="114" spans="1:14">
      <c r="A114" t="s">
        <v>678</v>
      </c>
      <c r="B114" t="s">
        <v>679</v>
      </c>
      <c r="C114" t="s">
        <v>99</v>
      </c>
      <c r="D114" t="s">
        <v>122</v>
      </c>
      <c r="E114" t="s">
        <v>680</v>
      </c>
      <c r="F114" t="s">
        <v>128</v>
      </c>
      <c r="G114" t="s">
        <v>101</v>
      </c>
      <c r="H114" s="65">
        <v>14250</v>
      </c>
      <c r="I114" s="65">
        <v>3476</v>
      </c>
      <c r="J114" s="65">
        <v>0</v>
      </c>
      <c r="K114" s="65">
        <v>495.33</v>
      </c>
      <c r="L114" s="66">
        <v>1.2999999999999999E-3</v>
      </c>
      <c r="M114" s="66">
        <f t="shared" si="1"/>
        <v>3.6686647003832834E-3</v>
      </c>
      <c r="N114" s="66">
        <f>K114/'סכום נכסי הקרן'!$C$41</f>
        <v>1.3222738284601029E-3</v>
      </c>
    </row>
    <row r="115" spans="1:14">
      <c r="A115" t="s">
        <v>681</v>
      </c>
      <c r="B115" t="s">
        <v>682</v>
      </c>
      <c r="C115" t="s">
        <v>99</v>
      </c>
      <c r="D115" t="s">
        <v>122</v>
      </c>
      <c r="E115" t="s">
        <v>683</v>
      </c>
      <c r="F115" t="s">
        <v>128</v>
      </c>
      <c r="G115" t="s">
        <v>101</v>
      </c>
      <c r="H115" s="65">
        <v>30000</v>
      </c>
      <c r="I115" s="65">
        <v>751.9</v>
      </c>
      <c r="J115" s="65">
        <v>0</v>
      </c>
      <c r="K115" s="65">
        <v>225.57</v>
      </c>
      <c r="L115" s="66">
        <v>2.3999999999999998E-3</v>
      </c>
      <c r="M115" s="66">
        <f t="shared" si="1"/>
        <v>1.6706855964013026E-3</v>
      </c>
      <c r="N115" s="66">
        <f>K115/'סכום נכסי הקרן'!$C$41</f>
        <v>6.0215474024538271E-4</v>
      </c>
    </row>
    <row r="116" spans="1:14">
      <c r="A116" t="s">
        <v>684</v>
      </c>
      <c r="B116" t="s">
        <v>685</v>
      </c>
      <c r="C116" t="s">
        <v>99</v>
      </c>
      <c r="D116" t="s">
        <v>122</v>
      </c>
      <c r="E116" t="s">
        <v>686</v>
      </c>
      <c r="F116" t="s">
        <v>128</v>
      </c>
      <c r="G116" t="s">
        <v>101</v>
      </c>
      <c r="H116" s="65">
        <v>2000</v>
      </c>
      <c r="I116" s="65">
        <v>1694</v>
      </c>
      <c r="J116" s="65">
        <v>0</v>
      </c>
      <c r="K116" s="65">
        <v>33.880000000000003</v>
      </c>
      <c r="L116" s="66">
        <v>2.0000000000000001E-4</v>
      </c>
      <c r="M116" s="66">
        <f t="shared" si="1"/>
        <v>2.5093242898468831E-4</v>
      </c>
      <c r="N116" s="66">
        <f>K116/'סכום נכסי הקרן'!$C$41</f>
        <v>9.0442002923764555E-5</v>
      </c>
    </row>
    <row r="117" spans="1:14">
      <c r="A117" t="s">
        <v>687</v>
      </c>
      <c r="B117" t="s">
        <v>688</v>
      </c>
      <c r="C117" t="s">
        <v>99</v>
      </c>
      <c r="D117" t="s">
        <v>122</v>
      </c>
      <c r="E117" t="s">
        <v>689</v>
      </c>
      <c r="F117" t="s">
        <v>128</v>
      </c>
      <c r="G117" t="s">
        <v>101</v>
      </c>
      <c r="H117" s="65">
        <v>8000</v>
      </c>
      <c r="I117" s="65">
        <v>263.10000000000002</v>
      </c>
      <c r="J117" s="65">
        <v>0</v>
      </c>
      <c r="K117" s="65">
        <v>21.047999999999998</v>
      </c>
      <c r="L117" s="66">
        <v>2.0000000000000001E-4</v>
      </c>
      <c r="M117" s="66">
        <f t="shared" si="1"/>
        <v>1.55892141832046E-4</v>
      </c>
      <c r="N117" s="66">
        <f>K117/'סכום נכסי הקרן'!$C$41</f>
        <v>5.618722779041901E-5</v>
      </c>
    </row>
    <row r="118" spans="1:14">
      <c r="A118" t="s">
        <v>690</v>
      </c>
      <c r="B118" t="s">
        <v>691</v>
      </c>
      <c r="C118" t="s">
        <v>99</v>
      </c>
      <c r="D118" t="s">
        <v>122</v>
      </c>
      <c r="E118" t="s">
        <v>692</v>
      </c>
      <c r="F118" t="s">
        <v>128</v>
      </c>
      <c r="G118" t="s">
        <v>101</v>
      </c>
      <c r="H118" s="65">
        <v>4212</v>
      </c>
      <c r="I118" s="65">
        <v>9495</v>
      </c>
      <c r="J118" s="65">
        <v>0</v>
      </c>
      <c r="K118" s="65">
        <v>399.92939999999999</v>
      </c>
      <c r="L118" s="66">
        <v>4.0000000000000002E-4</v>
      </c>
      <c r="M118" s="66">
        <f t="shared" si="1"/>
        <v>2.9620795680162038E-3</v>
      </c>
      <c r="N118" s="66">
        <f>K118/'סכום נכסי הקרן'!$C$41</f>
        <v>1.0676037769805017E-3</v>
      </c>
    </row>
    <row r="119" spans="1:14">
      <c r="A119" t="s">
        <v>693</v>
      </c>
      <c r="B119" t="s">
        <v>694</v>
      </c>
      <c r="C119" t="s">
        <v>99</v>
      </c>
      <c r="D119" t="s">
        <v>122</v>
      </c>
      <c r="E119" t="s">
        <v>695</v>
      </c>
      <c r="F119" t="s">
        <v>128</v>
      </c>
      <c r="G119" t="s">
        <v>101</v>
      </c>
      <c r="H119" s="65">
        <v>37000</v>
      </c>
      <c r="I119" s="65">
        <v>364.5</v>
      </c>
      <c r="J119" s="65">
        <v>0</v>
      </c>
      <c r="K119" s="65">
        <v>134.86500000000001</v>
      </c>
      <c r="L119" s="66">
        <v>5.0000000000000001E-4</v>
      </c>
      <c r="M119" s="66">
        <f t="shared" si="1"/>
        <v>9.9887845439846474E-4</v>
      </c>
      <c r="N119" s="66">
        <f>K119/'סכום נכסי הקרן'!$C$41</f>
        <v>3.6001950189827348E-4</v>
      </c>
    </row>
    <row r="120" spans="1:14">
      <c r="A120" t="s">
        <v>696</v>
      </c>
      <c r="B120" t="s">
        <v>697</v>
      </c>
      <c r="C120" t="s">
        <v>99</v>
      </c>
      <c r="D120" t="s">
        <v>122</v>
      </c>
      <c r="E120" t="s">
        <v>698</v>
      </c>
      <c r="F120" t="s">
        <v>128</v>
      </c>
      <c r="G120" t="s">
        <v>101</v>
      </c>
      <c r="H120" s="65">
        <v>24220</v>
      </c>
      <c r="I120" s="65">
        <v>941.9</v>
      </c>
      <c r="J120" s="65">
        <v>0</v>
      </c>
      <c r="K120" s="65">
        <v>228.12817999999999</v>
      </c>
      <c r="L120" s="66">
        <v>1.1000000000000001E-3</v>
      </c>
      <c r="M120" s="66">
        <f t="shared" si="1"/>
        <v>1.6896327723511268E-3</v>
      </c>
      <c r="N120" s="66">
        <f>K120/'סכום נכסי הקרן'!$C$41</f>
        <v>6.0898375214147238E-4</v>
      </c>
    </row>
    <row r="121" spans="1:14">
      <c r="A121" t="s">
        <v>699</v>
      </c>
      <c r="B121" t="s">
        <v>700</v>
      </c>
      <c r="C121" t="s">
        <v>99</v>
      </c>
      <c r="D121" t="s">
        <v>122</v>
      </c>
      <c r="E121" t="s">
        <v>701</v>
      </c>
      <c r="F121" t="s">
        <v>128</v>
      </c>
      <c r="G121" t="s">
        <v>101</v>
      </c>
      <c r="H121" s="65">
        <v>55300</v>
      </c>
      <c r="I121" s="65">
        <v>673.3</v>
      </c>
      <c r="J121" s="65">
        <v>0</v>
      </c>
      <c r="K121" s="65">
        <v>372.3349</v>
      </c>
      <c r="L121" s="66">
        <v>3.0999999999999999E-3</v>
      </c>
      <c r="M121" s="66">
        <f t="shared" si="1"/>
        <v>2.7577007335528635E-3</v>
      </c>
      <c r="N121" s="66">
        <f>K121/'סכום נכסי הקרן'!$C$41</f>
        <v>9.939407944043559E-4</v>
      </c>
    </row>
    <row r="122" spans="1:14">
      <c r="A122" t="s">
        <v>702</v>
      </c>
      <c r="B122" t="s">
        <v>703</v>
      </c>
      <c r="C122" t="s">
        <v>99</v>
      </c>
      <c r="D122" t="s">
        <v>122</v>
      </c>
      <c r="E122" t="s">
        <v>704</v>
      </c>
      <c r="F122" t="s">
        <v>128</v>
      </c>
      <c r="G122" t="s">
        <v>101</v>
      </c>
      <c r="H122" s="65">
        <v>11045</v>
      </c>
      <c r="I122" s="65">
        <v>960</v>
      </c>
      <c r="J122" s="65">
        <v>0</v>
      </c>
      <c r="K122" s="65">
        <v>106.032</v>
      </c>
      <c r="L122" s="66">
        <v>0</v>
      </c>
      <c r="M122" s="66">
        <f t="shared" si="1"/>
        <v>7.8532666204558636E-4</v>
      </c>
      <c r="N122" s="66">
        <f>K122/'סכום נכסי הקרן'!$C$41</f>
        <v>2.8305036759187135E-4</v>
      </c>
    </row>
    <row r="123" spans="1:14">
      <c r="A123" t="s">
        <v>705</v>
      </c>
      <c r="B123" t="s">
        <v>706</v>
      </c>
      <c r="C123" t="s">
        <v>99</v>
      </c>
      <c r="D123" t="s">
        <v>122</v>
      </c>
      <c r="E123" t="s">
        <v>707</v>
      </c>
      <c r="F123" t="s">
        <v>128</v>
      </c>
      <c r="G123" t="s">
        <v>101</v>
      </c>
      <c r="H123" s="65">
        <v>59300</v>
      </c>
      <c r="I123" s="65">
        <v>2818</v>
      </c>
      <c r="J123" s="65">
        <v>0</v>
      </c>
      <c r="K123" s="65">
        <v>1671.0740000000001</v>
      </c>
      <c r="L123" s="66">
        <v>5.1999999999999998E-3</v>
      </c>
      <c r="M123" s="66">
        <f t="shared" si="1"/>
        <v>1.2376819888818152E-2</v>
      </c>
      <c r="N123" s="66">
        <f>K123/'סכום נכסי הקרן'!$C$41</f>
        <v>4.4608996338201569E-3</v>
      </c>
    </row>
    <row r="124" spans="1:14">
      <c r="A124" t="s">
        <v>708</v>
      </c>
      <c r="B124" t="s">
        <v>709</v>
      </c>
      <c r="C124" t="s">
        <v>99</v>
      </c>
      <c r="D124" t="s">
        <v>122</v>
      </c>
      <c r="E124" t="s">
        <v>710</v>
      </c>
      <c r="F124" t="s">
        <v>128</v>
      </c>
      <c r="G124" t="s">
        <v>101</v>
      </c>
      <c r="H124" s="65">
        <v>6681</v>
      </c>
      <c r="I124" s="65">
        <v>5700</v>
      </c>
      <c r="J124" s="65">
        <v>0</v>
      </c>
      <c r="K124" s="65">
        <v>380.81700000000001</v>
      </c>
      <c r="L124" s="66">
        <v>2.3999999999999998E-3</v>
      </c>
      <c r="M124" s="66">
        <f t="shared" si="1"/>
        <v>2.8205234595236727E-3</v>
      </c>
      <c r="N124" s="66">
        <f>K124/'סכום נכסי הקרן'!$C$41</f>
        <v>1.016583595850627E-3</v>
      </c>
    </row>
    <row r="125" spans="1:14">
      <c r="A125" t="s">
        <v>711</v>
      </c>
      <c r="B125" t="s">
        <v>712</v>
      </c>
      <c r="C125" t="s">
        <v>99</v>
      </c>
      <c r="D125" t="s">
        <v>122</v>
      </c>
      <c r="E125" t="s">
        <v>713</v>
      </c>
      <c r="F125" t="s">
        <v>128</v>
      </c>
      <c r="G125" t="s">
        <v>101</v>
      </c>
      <c r="H125" s="65">
        <v>15800</v>
      </c>
      <c r="I125" s="65">
        <v>2393</v>
      </c>
      <c r="J125" s="65">
        <v>0</v>
      </c>
      <c r="K125" s="65">
        <v>378.09399999999999</v>
      </c>
      <c r="L125" s="66">
        <v>2.3999999999999998E-3</v>
      </c>
      <c r="M125" s="66">
        <f t="shared" si="1"/>
        <v>2.8003555432271759E-3</v>
      </c>
      <c r="N125" s="66">
        <f>K125/'סכום נכסי הקרן'!$C$41</f>
        <v>1.009314600161093E-3</v>
      </c>
    </row>
    <row r="126" spans="1:14">
      <c r="A126" s="67" t="s">
        <v>714</v>
      </c>
      <c r="D126" s="14"/>
      <c r="E126" s="14"/>
      <c r="F126" s="14"/>
      <c r="H126" s="69">
        <v>0</v>
      </c>
      <c r="J126" s="69">
        <v>0</v>
      </c>
      <c r="K126" s="69">
        <v>0</v>
      </c>
      <c r="M126" s="68">
        <f t="shared" si="1"/>
        <v>0</v>
      </c>
      <c r="N126" s="68">
        <f>K126/'סכום נכסי הקרן'!$C$41</f>
        <v>0</v>
      </c>
    </row>
    <row r="127" spans="1:14">
      <c r="A127" t="s">
        <v>222</v>
      </c>
      <c r="B127" t="s">
        <v>222</v>
      </c>
      <c r="D127" s="14"/>
      <c r="E127" s="14"/>
      <c r="F127" t="s">
        <v>222</v>
      </c>
      <c r="G127" t="s">
        <v>222</v>
      </c>
      <c r="H127" s="65">
        <v>0</v>
      </c>
      <c r="I127" s="65">
        <v>0</v>
      </c>
      <c r="K127" s="65">
        <v>0</v>
      </c>
      <c r="L127" s="66">
        <v>0</v>
      </c>
      <c r="M127" s="66">
        <f t="shared" si="1"/>
        <v>0</v>
      </c>
      <c r="N127" s="66">
        <f>K127/'סכום נכסי הקרן'!$C$41</f>
        <v>0</v>
      </c>
    </row>
    <row r="128" spans="1:14">
      <c r="A128" s="67" t="s">
        <v>227</v>
      </c>
      <c r="D128" s="14"/>
      <c r="E128" s="14"/>
      <c r="F128" s="14"/>
      <c r="H128" s="69">
        <v>360116</v>
      </c>
      <c r="J128" s="69">
        <v>6.18947</v>
      </c>
      <c r="K128" s="69">
        <v>28942.209227203999</v>
      </c>
      <c r="M128" s="68">
        <f t="shared" si="1"/>
        <v>0.21436065116780864</v>
      </c>
      <c r="N128" s="68">
        <f>K128/'סכום נכסי הקרן'!$C$41</f>
        <v>7.7260666220395194E-2</v>
      </c>
    </row>
    <row r="129" spans="1:14">
      <c r="A129" s="67" t="s">
        <v>270</v>
      </c>
      <c r="D129" s="14"/>
      <c r="E129" s="14"/>
      <c r="F129" s="14"/>
      <c r="H129" s="69">
        <v>116581</v>
      </c>
      <c r="J129" s="69">
        <v>0</v>
      </c>
      <c r="K129" s="69">
        <v>6745.9494236</v>
      </c>
      <c r="M129" s="68">
        <f t="shared" si="1"/>
        <v>4.9963916017467705E-2</v>
      </c>
      <c r="N129" s="68">
        <f>K129/'סכום נכסי הקרן'!$C$41</f>
        <v>1.8008181153860655E-2</v>
      </c>
    </row>
    <row r="130" spans="1:14">
      <c r="A130" t="s">
        <v>715</v>
      </c>
      <c r="B130" t="s">
        <v>716</v>
      </c>
      <c r="C130" t="s">
        <v>717</v>
      </c>
      <c r="D130" t="s">
        <v>718</v>
      </c>
      <c r="E130" t="s">
        <v>719</v>
      </c>
      <c r="F130" t="s">
        <v>720</v>
      </c>
      <c r="G130" t="s">
        <v>105</v>
      </c>
      <c r="H130" s="65">
        <v>17150</v>
      </c>
      <c r="I130" s="65">
        <v>1218</v>
      </c>
      <c r="J130" s="65">
        <v>0</v>
      </c>
      <c r="K130" s="65">
        <v>680.97162000000003</v>
      </c>
      <c r="L130" s="66">
        <v>2.9999999999999997E-4</v>
      </c>
      <c r="M130" s="66">
        <f t="shared" si="1"/>
        <v>5.0436205040211967E-3</v>
      </c>
      <c r="N130" s="66">
        <f>K130/'סכום נכסי הקרן'!$C$41</f>
        <v>1.8178405326753448E-3</v>
      </c>
    </row>
    <row r="131" spans="1:14">
      <c r="A131" t="s">
        <v>721</v>
      </c>
      <c r="B131" t="s">
        <v>722</v>
      </c>
      <c r="C131" t="s">
        <v>717</v>
      </c>
      <c r="D131" t="s">
        <v>718</v>
      </c>
      <c r="E131" t="s">
        <v>723</v>
      </c>
      <c r="F131" t="s">
        <v>724</v>
      </c>
      <c r="G131" t="s">
        <v>105</v>
      </c>
      <c r="H131" s="65">
        <v>36</v>
      </c>
      <c r="I131" s="65">
        <v>2221</v>
      </c>
      <c r="J131" s="65">
        <v>0</v>
      </c>
      <c r="K131" s="65">
        <v>2.6065656000000001</v>
      </c>
      <c r="L131" s="66">
        <v>0</v>
      </c>
      <c r="M131" s="66">
        <f t="shared" si="1"/>
        <v>1.9305544194685106E-5</v>
      </c>
      <c r="N131" s="66">
        <f>K131/'סכום נכסי הקרן'!$C$41</f>
        <v>6.9581763168885509E-6</v>
      </c>
    </row>
    <row r="132" spans="1:14">
      <c r="A132" t="s">
        <v>725</v>
      </c>
      <c r="B132" t="s">
        <v>726</v>
      </c>
      <c r="C132" t="s">
        <v>122</v>
      </c>
      <c r="D132" t="s">
        <v>718</v>
      </c>
      <c r="E132" t="s">
        <v>727</v>
      </c>
      <c r="F132" t="s">
        <v>728</v>
      </c>
      <c r="G132" t="s">
        <v>199</v>
      </c>
      <c r="H132" s="65">
        <v>46115</v>
      </c>
      <c r="I132" s="65">
        <v>1690</v>
      </c>
      <c r="J132" s="65">
        <v>0</v>
      </c>
      <c r="K132" s="65">
        <v>2752.6412420000001</v>
      </c>
      <c r="L132" s="66">
        <v>3.2000000000000002E-3</v>
      </c>
      <c r="M132" s="66">
        <f t="shared" si="1"/>
        <v>2.0387454338208062E-2</v>
      </c>
      <c r="N132" s="66">
        <f>K132/'סכום נכסי הקרן'!$C$41</f>
        <v>7.3481224101841465E-3</v>
      </c>
    </row>
    <row r="133" spans="1:14">
      <c r="A133" t="s">
        <v>729</v>
      </c>
      <c r="B133" t="s">
        <v>730</v>
      </c>
      <c r="C133" t="s">
        <v>717</v>
      </c>
      <c r="D133" t="s">
        <v>718</v>
      </c>
      <c r="E133" t="s">
        <v>731</v>
      </c>
      <c r="F133" t="s">
        <v>728</v>
      </c>
      <c r="G133" t="s">
        <v>105</v>
      </c>
      <c r="H133" s="65">
        <v>4300</v>
      </c>
      <c r="I133" s="65">
        <v>2355</v>
      </c>
      <c r="J133" s="65">
        <v>0</v>
      </c>
      <c r="K133" s="65">
        <v>330.12389999999999</v>
      </c>
      <c r="L133" s="66">
        <v>2.9999999999999997E-4</v>
      </c>
      <c r="M133" s="66">
        <f t="shared" si="1"/>
        <v>2.4450647016794076E-3</v>
      </c>
      <c r="N133" s="66">
        <f>K133/'סכום נכסי הקרן'!$C$41</f>
        <v>8.8125934855385344E-4</v>
      </c>
    </row>
    <row r="134" spans="1:14">
      <c r="A134" t="s">
        <v>732</v>
      </c>
      <c r="B134" t="s">
        <v>733</v>
      </c>
      <c r="C134" t="s">
        <v>734</v>
      </c>
      <c r="D134" t="s">
        <v>718</v>
      </c>
      <c r="E134" t="s">
        <v>735</v>
      </c>
      <c r="F134" t="s">
        <v>736</v>
      </c>
      <c r="G134" t="s">
        <v>105</v>
      </c>
      <c r="H134" s="65">
        <v>3500</v>
      </c>
      <c r="I134" s="65">
        <v>12433</v>
      </c>
      <c r="J134" s="65">
        <v>0</v>
      </c>
      <c r="K134" s="65">
        <v>1418.6052999999999</v>
      </c>
      <c r="L134" s="66">
        <v>1E-4</v>
      </c>
      <c r="M134" s="66">
        <f t="shared" si="1"/>
        <v>1.0506908904945466E-2</v>
      </c>
      <c r="N134" s="66">
        <f>K134/'סכום נכסי הקרן'!$C$41</f>
        <v>3.7869393356041283E-3</v>
      </c>
    </row>
    <row r="135" spans="1:14">
      <c r="A135" t="s">
        <v>737</v>
      </c>
      <c r="B135" t="s">
        <v>738</v>
      </c>
      <c r="C135" t="s">
        <v>734</v>
      </c>
      <c r="D135" t="s">
        <v>718</v>
      </c>
      <c r="E135" t="s">
        <v>739</v>
      </c>
      <c r="F135" t="s">
        <v>740</v>
      </c>
      <c r="G135" t="s">
        <v>105</v>
      </c>
      <c r="H135" s="65">
        <v>39000</v>
      </c>
      <c r="I135" s="65">
        <v>191</v>
      </c>
      <c r="J135" s="65">
        <v>0</v>
      </c>
      <c r="K135" s="65">
        <v>242.8374</v>
      </c>
      <c r="L135" s="66">
        <v>8.9999999999999998E-4</v>
      </c>
      <c r="M135" s="66">
        <f t="shared" si="1"/>
        <v>1.798576701013174E-3</v>
      </c>
      <c r="N135" s="66">
        <f>K135/'סכום נכסי הקרן'!$C$41</f>
        <v>6.4824972965759687E-4</v>
      </c>
    </row>
    <row r="136" spans="1:14">
      <c r="A136" t="s">
        <v>741</v>
      </c>
      <c r="B136" t="s">
        <v>742</v>
      </c>
      <c r="C136" t="s">
        <v>734</v>
      </c>
      <c r="D136" t="s">
        <v>718</v>
      </c>
      <c r="E136" t="s">
        <v>743</v>
      </c>
      <c r="F136" t="s">
        <v>744</v>
      </c>
      <c r="G136" t="s">
        <v>105</v>
      </c>
      <c r="H136" s="65">
        <v>1500</v>
      </c>
      <c r="I136" s="65">
        <v>7196</v>
      </c>
      <c r="J136" s="65">
        <v>0</v>
      </c>
      <c r="K136" s="65">
        <v>351.88440000000003</v>
      </c>
      <c r="L136" s="66">
        <v>0</v>
      </c>
      <c r="M136" s="66">
        <f t="shared" si="1"/>
        <v>2.6062339791564242E-3</v>
      </c>
      <c r="N136" s="66">
        <f>K136/'סכום נכסי הקרן'!$C$41</f>
        <v>9.3934858127588941E-4</v>
      </c>
    </row>
    <row r="137" spans="1:14">
      <c r="A137" t="s">
        <v>745</v>
      </c>
      <c r="B137" t="s">
        <v>746</v>
      </c>
      <c r="C137" t="s">
        <v>717</v>
      </c>
      <c r="D137" t="s">
        <v>718</v>
      </c>
      <c r="E137" t="s">
        <v>747</v>
      </c>
      <c r="F137" t="s">
        <v>748</v>
      </c>
      <c r="G137" t="s">
        <v>105</v>
      </c>
      <c r="H137" s="65">
        <v>4000</v>
      </c>
      <c r="I137" s="65">
        <v>1970</v>
      </c>
      <c r="J137" s="65">
        <v>0</v>
      </c>
      <c r="K137" s="65">
        <v>256.88799999999998</v>
      </c>
      <c r="L137" s="66">
        <v>0</v>
      </c>
      <c r="M137" s="66">
        <f t="shared" si="1"/>
        <v>1.9026425565826031E-3</v>
      </c>
      <c r="N137" s="66">
        <f>K137/'סכום נכסי הקרן'!$C$41</f>
        <v>6.8575753385714355E-4</v>
      </c>
    </row>
    <row r="138" spans="1:14">
      <c r="A138" t="s">
        <v>749</v>
      </c>
      <c r="B138" t="s">
        <v>750</v>
      </c>
      <c r="C138" t="s">
        <v>734</v>
      </c>
      <c r="D138" t="s">
        <v>718</v>
      </c>
      <c r="E138" t="s">
        <v>751</v>
      </c>
      <c r="F138" t="s">
        <v>752</v>
      </c>
      <c r="G138" t="s">
        <v>105</v>
      </c>
      <c r="H138" s="65">
        <v>780</v>
      </c>
      <c r="I138" s="65">
        <v>27637</v>
      </c>
      <c r="J138" s="65">
        <v>0</v>
      </c>
      <c r="K138" s="65">
        <v>702.75363600000003</v>
      </c>
      <c r="L138" s="66">
        <v>0</v>
      </c>
      <c r="M138" s="66">
        <f t="shared" si="1"/>
        <v>5.2049491398849313E-3</v>
      </c>
      <c r="N138" s="66">
        <f>K138/'סכום נכסי הקרן'!$C$41</f>
        <v>1.8759872019420947E-3</v>
      </c>
    </row>
    <row r="139" spans="1:14">
      <c r="A139" t="s">
        <v>753</v>
      </c>
      <c r="B139" t="s">
        <v>754</v>
      </c>
      <c r="C139" t="s">
        <v>717</v>
      </c>
      <c r="D139" t="s">
        <v>718</v>
      </c>
      <c r="E139" t="s">
        <v>755</v>
      </c>
      <c r="F139" t="s">
        <v>752</v>
      </c>
      <c r="G139" t="s">
        <v>105</v>
      </c>
      <c r="H139" s="65">
        <v>200</v>
      </c>
      <c r="I139" s="65">
        <v>1018</v>
      </c>
      <c r="J139" s="65">
        <v>0</v>
      </c>
      <c r="K139" s="65">
        <v>6.6373600000000001</v>
      </c>
      <c r="L139" s="66">
        <v>0</v>
      </c>
      <c r="M139" s="66">
        <f t="shared" ref="M139:M164" si="3">K139/$K$10</f>
        <v>4.9159647781753559E-5</v>
      </c>
      <c r="N139" s="66">
        <f>K139/'סכום נכסי הקרן'!$C$41</f>
        <v>1.7718303793567822E-5</v>
      </c>
    </row>
    <row r="140" spans="1:14">
      <c r="A140" s="67" t="s">
        <v>271</v>
      </c>
      <c r="D140" s="14"/>
      <c r="E140" s="14"/>
      <c r="F140" s="14"/>
      <c r="H140" s="69">
        <v>243535</v>
      </c>
      <c r="J140" s="69">
        <v>6.18947</v>
      </c>
      <c r="K140" s="69">
        <v>22196.259803604</v>
      </c>
      <c r="M140" s="68">
        <f t="shared" si="3"/>
        <v>0.16439673515034095</v>
      </c>
      <c r="N140" s="68">
        <f>K140/'סכום נכסי הקרן'!$C$41</f>
        <v>5.9252485066534542E-2</v>
      </c>
    </row>
    <row r="141" spans="1:14">
      <c r="A141" t="s">
        <v>756</v>
      </c>
      <c r="B141" t="s">
        <v>757</v>
      </c>
      <c r="C141" t="s">
        <v>717</v>
      </c>
      <c r="D141" t="s">
        <v>718</v>
      </c>
      <c r="E141" t="s">
        <v>758</v>
      </c>
      <c r="F141" t="s">
        <v>759</v>
      </c>
      <c r="G141" t="s">
        <v>105</v>
      </c>
      <c r="H141" s="65">
        <v>850</v>
      </c>
      <c r="I141" s="65">
        <v>45866</v>
      </c>
      <c r="J141" s="65">
        <v>0</v>
      </c>
      <c r="K141" s="65">
        <v>1270.94686</v>
      </c>
      <c r="L141" s="66">
        <v>0</v>
      </c>
      <c r="M141" s="66">
        <f t="shared" si="3"/>
        <v>9.4132757582722128E-3</v>
      </c>
      <c r="N141" s="66">
        <f>K141/'סכום נכסי הקרן'!$C$41</f>
        <v>3.3927679937446687E-3</v>
      </c>
    </row>
    <row r="142" spans="1:14">
      <c r="A142" t="s">
        <v>760</v>
      </c>
      <c r="B142" t="s">
        <v>761</v>
      </c>
      <c r="C142" t="s">
        <v>122</v>
      </c>
      <c r="D142" t="s">
        <v>718</v>
      </c>
      <c r="E142" t="s">
        <v>762</v>
      </c>
      <c r="F142" t="s">
        <v>763</v>
      </c>
      <c r="G142" t="s">
        <v>109</v>
      </c>
      <c r="H142" s="65">
        <v>5250</v>
      </c>
      <c r="I142" s="65">
        <v>3788</v>
      </c>
      <c r="J142" s="65">
        <v>0</v>
      </c>
      <c r="K142" s="65">
        <v>770.58147599999995</v>
      </c>
      <c r="L142" s="66">
        <v>0</v>
      </c>
      <c r="M142" s="66">
        <f t="shared" si="3"/>
        <v>5.7073164552327704E-3</v>
      </c>
      <c r="N142" s="66">
        <f>K142/'סכום נכסי הקרן'!$C$41</f>
        <v>2.0570523053539194E-3</v>
      </c>
    </row>
    <row r="143" spans="1:14">
      <c r="A143" t="s">
        <v>764</v>
      </c>
      <c r="B143" t="s">
        <v>765</v>
      </c>
      <c r="C143" t="s">
        <v>122</v>
      </c>
      <c r="D143" t="s">
        <v>718</v>
      </c>
      <c r="E143" t="s">
        <v>766</v>
      </c>
      <c r="F143" t="s">
        <v>763</v>
      </c>
      <c r="G143" t="s">
        <v>200</v>
      </c>
      <c r="H143" s="65">
        <v>900</v>
      </c>
      <c r="I143" s="65">
        <v>88000</v>
      </c>
      <c r="J143" s="65">
        <v>0</v>
      </c>
      <c r="K143" s="65">
        <v>412.63200000000001</v>
      </c>
      <c r="L143" s="66">
        <v>0</v>
      </c>
      <c r="M143" s="66">
        <f t="shared" si="3"/>
        <v>3.0561614532706579E-3</v>
      </c>
      <c r="N143" s="66">
        <f>K143/'סכום נכסי הקרן'!$C$41</f>
        <v>1.1015131213234597E-3</v>
      </c>
    </row>
    <row r="144" spans="1:14">
      <c r="A144" t="s">
        <v>767</v>
      </c>
      <c r="B144" t="s">
        <v>768</v>
      </c>
      <c r="C144" t="s">
        <v>122</v>
      </c>
      <c r="D144" t="s">
        <v>718</v>
      </c>
      <c r="E144" t="s">
        <v>769</v>
      </c>
      <c r="F144" t="s">
        <v>763</v>
      </c>
      <c r="G144" t="s">
        <v>109</v>
      </c>
      <c r="H144" s="65">
        <v>6000</v>
      </c>
      <c r="I144" s="65">
        <v>3058</v>
      </c>
      <c r="J144" s="65">
        <v>0</v>
      </c>
      <c r="K144" s="65">
        <v>710.94830400000001</v>
      </c>
      <c r="L144" s="66">
        <v>0</v>
      </c>
      <c r="M144" s="66">
        <f t="shared" si="3"/>
        <v>5.2656429989747511E-3</v>
      </c>
      <c r="N144" s="66">
        <f>K144/'סכום נכסי הקרן'!$C$41</f>
        <v>1.8978627092388857E-3</v>
      </c>
    </row>
    <row r="145" spans="1:14">
      <c r="A145" t="s">
        <v>770</v>
      </c>
      <c r="B145" t="s">
        <v>768</v>
      </c>
      <c r="C145" t="s">
        <v>122</v>
      </c>
      <c r="D145" t="s">
        <v>718</v>
      </c>
      <c r="E145" t="s">
        <v>769</v>
      </c>
      <c r="F145" t="s">
        <v>763</v>
      </c>
      <c r="G145" t="s">
        <v>109</v>
      </c>
      <c r="H145" s="65">
        <v>6000</v>
      </c>
      <c r="I145" s="65">
        <v>3056</v>
      </c>
      <c r="J145" s="65">
        <v>0</v>
      </c>
      <c r="K145" s="65">
        <v>710.48332800000003</v>
      </c>
      <c r="L145" s="66">
        <v>0</v>
      </c>
      <c r="M145" s="66">
        <f t="shared" si="3"/>
        <v>5.2621991513626025E-3</v>
      </c>
      <c r="N145" s="66">
        <f>K145/'סכום נכסי הקרן'!$C$41</f>
        <v>1.8966214648247334E-3</v>
      </c>
    </row>
    <row r="146" spans="1:14">
      <c r="A146" t="s">
        <v>771</v>
      </c>
      <c r="B146" t="s">
        <v>772</v>
      </c>
      <c r="C146" t="s">
        <v>122</v>
      </c>
      <c r="D146" t="s">
        <v>718</v>
      </c>
      <c r="E146" t="s">
        <v>773</v>
      </c>
      <c r="F146" t="s">
        <v>763</v>
      </c>
      <c r="G146" t="s">
        <v>109</v>
      </c>
      <c r="H146" s="65">
        <v>7168</v>
      </c>
      <c r="I146" s="65">
        <v>2615</v>
      </c>
      <c r="J146" s="65">
        <v>0</v>
      </c>
      <c r="K146" s="65">
        <v>726.30491136000001</v>
      </c>
      <c r="L146" s="66">
        <v>2.0000000000000001E-4</v>
      </c>
      <c r="M146" s="66">
        <f t="shared" si="3"/>
        <v>5.3793818061119688E-3</v>
      </c>
      <c r="N146" s="66">
        <f>K146/'סכום נכסי הקרן'!$C$41</f>
        <v>1.938856874756956E-3</v>
      </c>
    </row>
    <row r="147" spans="1:14">
      <c r="A147" t="s">
        <v>774</v>
      </c>
      <c r="B147" t="s">
        <v>775</v>
      </c>
      <c r="C147" t="s">
        <v>717</v>
      </c>
      <c r="D147" t="s">
        <v>718</v>
      </c>
      <c r="E147" t="s">
        <v>776</v>
      </c>
      <c r="F147" t="s">
        <v>728</v>
      </c>
      <c r="G147" t="s">
        <v>105</v>
      </c>
      <c r="H147" s="65">
        <v>28000</v>
      </c>
      <c r="I147" s="65">
        <v>2136</v>
      </c>
      <c r="J147" s="65">
        <v>0</v>
      </c>
      <c r="K147" s="65">
        <v>1949.7408</v>
      </c>
      <c r="L147" s="66">
        <v>1.8E-3</v>
      </c>
      <c r="M147" s="66">
        <f t="shared" si="3"/>
        <v>1.4440767261940652E-2</v>
      </c>
      <c r="N147" s="66">
        <f>K147/'סכום נכסי הקרן'!$C$41</f>
        <v>5.2047952518944219E-3</v>
      </c>
    </row>
    <row r="148" spans="1:14">
      <c r="A148" t="s">
        <v>777</v>
      </c>
      <c r="B148" t="s">
        <v>778</v>
      </c>
      <c r="C148" t="s">
        <v>734</v>
      </c>
      <c r="D148" t="s">
        <v>122</v>
      </c>
      <c r="E148" t="s">
        <v>779</v>
      </c>
      <c r="F148" t="s">
        <v>736</v>
      </c>
      <c r="G148" t="s">
        <v>105</v>
      </c>
      <c r="H148" s="65">
        <v>2500</v>
      </c>
      <c r="I148" s="65">
        <v>4246</v>
      </c>
      <c r="J148" s="65">
        <v>0</v>
      </c>
      <c r="K148" s="65">
        <v>346.04899999999998</v>
      </c>
      <c r="L148" s="66">
        <v>0</v>
      </c>
      <c r="M148" s="66">
        <f t="shared" si="3"/>
        <v>2.5630140530614634E-3</v>
      </c>
      <c r="N148" s="66">
        <f>K148/'סכום נכסי הקרן'!$C$41</f>
        <v>9.2377109414893137E-4</v>
      </c>
    </row>
    <row r="149" spans="1:14">
      <c r="A149" t="s">
        <v>780</v>
      </c>
      <c r="B149" t="s">
        <v>781</v>
      </c>
      <c r="C149" t="s">
        <v>734</v>
      </c>
      <c r="D149" t="s">
        <v>718</v>
      </c>
      <c r="E149" t="s">
        <v>782</v>
      </c>
      <c r="F149" t="s">
        <v>740</v>
      </c>
      <c r="G149" t="s">
        <v>105</v>
      </c>
      <c r="H149" s="65">
        <v>7500</v>
      </c>
      <c r="I149" s="65">
        <v>5990</v>
      </c>
      <c r="J149" s="65">
        <v>0</v>
      </c>
      <c r="K149" s="65">
        <v>1464.5550000000001</v>
      </c>
      <c r="L149" s="66">
        <v>0</v>
      </c>
      <c r="M149" s="66">
        <f t="shared" si="3"/>
        <v>1.0847235641430641E-2</v>
      </c>
      <c r="N149" s="66">
        <f>K149/'סכום נכסי הקרן'!$C$41</f>
        <v>3.909601168595454E-3</v>
      </c>
    </row>
    <row r="150" spans="1:14">
      <c r="A150" t="s">
        <v>783</v>
      </c>
      <c r="B150" t="s">
        <v>784</v>
      </c>
      <c r="C150" t="s">
        <v>734</v>
      </c>
      <c r="D150" t="s">
        <v>718</v>
      </c>
      <c r="E150" t="s">
        <v>785</v>
      </c>
      <c r="F150" t="s">
        <v>740</v>
      </c>
      <c r="G150" t="s">
        <v>105</v>
      </c>
      <c r="H150" s="65">
        <v>13200</v>
      </c>
      <c r="I150" s="65">
        <v>3916</v>
      </c>
      <c r="J150" s="65">
        <v>0</v>
      </c>
      <c r="K150" s="65">
        <v>1685.13312</v>
      </c>
      <c r="L150" s="66">
        <v>0</v>
      </c>
      <c r="M150" s="66">
        <f t="shared" si="3"/>
        <v>1.2480948847820134E-2</v>
      </c>
      <c r="N150" s="66">
        <f>K150/'סכום נכסי הקרן'!$C$41</f>
        <v>4.4984301819944649E-3</v>
      </c>
    </row>
    <row r="151" spans="1:14">
      <c r="A151" t="s">
        <v>786</v>
      </c>
      <c r="B151" t="s">
        <v>787</v>
      </c>
      <c r="C151" t="s">
        <v>734</v>
      </c>
      <c r="D151" t="s">
        <v>718</v>
      </c>
      <c r="E151" t="s">
        <v>788</v>
      </c>
      <c r="F151" t="s">
        <v>744</v>
      </c>
      <c r="G151" t="s">
        <v>105</v>
      </c>
      <c r="H151" s="65">
        <v>1800</v>
      </c>
      <c r="I151" s="65">
        <v>11264</v>
      </c>
      <c r="J151" s="65">
        <v>0</v>
      </c>
      <c r="K151" s="65">
        <v>660.97152000000006</v>
      </c>
      <c r="L151" s="66">
        <v>0</v>
      </c>
      <c r="M151" s="66">
        <f t="shared" si="3"/>
        <v>4.8954896400029953E-3</v>
      </c>
      <c r="N151" s="66">
        <f>K151/'סכום נכסי הקרן'!$C$41</f>
        <v>1.7644506536117208E-3</v>
      </c>
    </row>
    <row r="152" spans="1:14">
      <c r="A152" t="s">
        <v>789</v>
      </c>
      <c r="B152" t="s">
        <v>790</v>
      </c>
      <c r="C152" t="s">
        <v>791</v>
      </c>
      <c r="D152" t="s">
        <v>718</v>
      </c>
      <c r="E152" t="s">
        <v>792</v>
      </c>
      <c r="F152" t="s">
        <v>793</v>
      </c>
      <c r="G152" t="s">
        <v>109</v>
      </c>
      <c r="H152" s="65">
        <v>69400</v>
      </c>
      <c r="I152" s="65">
        <v>658</v>
      </c>
      <c r="J152" s="65">
        <v>0</v>
      </c>
      <c r="K152" s="65">
        <v>1769.4351696000001</v>
      </c>
      <c r="L152" s="66">
        <v>0</v>
      </c>
      <c r="M152" s="66">
        <f t="shared" si="3"/>
        <v>1.3105332498189548E-2</v>
      </c>
      <c r="N152" s="66">
        <f>K152/'סכום נכסי הקרן'!$C$41</f>
        <v>4.7234728684290147E-3</v>
      </c>
    </row>
    <row r="153" spans="1:14">
      <c r="A153" t="s">
        <v>794</v>
      </c>
      <c r="B153" t="s">
        <v>795</v>
      </c>
      <c r="C153" t="s">
        <v>734</v>
      </c>
      <c r="D153" t="s">
        <v>718</v>
      </c>
      <c r="E153" t="s">
        <v>796</v>
      </c>
      <c r="F153" t="s">
        <v>793</v>
      </c>
      <c r="G153" t="s">
        <v>105</v>
      </c>
      <c r="H153" s="65">
        <v>1500</v>
      </c>
      <c r="I153" s="65">
        <v>11459</v>
      </c>
      <c r="J153" s="65">
        <v>3.6084800000000001</v>
      </c>
      <c r="K153" s="65">
        <v>563.95357999999999</v>
      </c>
      <c r="L153" s="66">
        <v>0</v>
      </c>
      <c r="M153" s="66">
        <f t="shared" si="3"/>
        <v>4.1769256689495491E-3</v>
      </c>
      <c r="N153" s="66">
        <f>K153/'סכום נכסי הקרן'!$C$41</f>
        <v>1.5054631443691701E-3</v>
      </c>
    </row>
    <row r="154" spans="1:14">
      <c r="A154" t="s">
        <v>797</v>
      </c>
      <c r="B154" t="s">
        <v>798</v>
      </c>
      <c r="C154" t="s">
        <v>799</v>
      </c>
      <c r="D154" t="s">
        <v>718</v>
      </c>
      <c r="E154" t="s">
        <v>800</v>
      </c>
      <c r="F154" t="s">
        <v>793</v>
      </c>
      <c r="G154" t="s">
        <v>112</v>
      </c>
      <c r="H154" s="65">
        <v>3343</v>
      </c>
      <c r="I154" s="65">
        <v>1704</v>
      </c>
      <c r="J154" s="65">
        <v>0</v>
      </c>
      <c r="K154" s="65">
        <v>257.34951554399998</v>
      </c>
      <c r="L154" s="66">
        <v>1E-4</v>
      </c>
      <c r="M154" s="66">
        <f t="shared" si="3"/>
        <v>1.906060774306042E-3</v>
      </c>
      <c r="N154" s="66">
        <f>K154/'סכום נכסי הקרן'!$C$41</f>
        <v>6.869895406511168E-4</v>
      </c>
    </row>
    <row r="155" spans="1:14">
      <c r="A155" t="s">
        <v>801</v>
      </c>
      <c r="B155" t="s">
        <v>802</v>
      </c>
      <c r="C155" t="s">
        <v>122</v>
      </c>
      <c r="D155" t="s">
        <v>718</v>
      </c>
      <c r="E155" t="s">
        <v>803</v>
      </c>
      <c r="F155" t="s">
        <v>793</v>
      </c>
      <c r="G155" t="s">
        <v>105</v>
      </c>
      <c r="H155" s="65">
        <v>41559</v>
      </c>
      <c r="I155" s="65">
        <v>86.5</v>
      </c>
      <c r="J155" s="65">
        <v>0</v>
      </c>
      <c r="K155" s="65">
        <v>117.1922241</v>
      </c>
      <c r="L155" s="66">
        <v>0</v>
      </c>
      <c r="M155" s="66">
        <f t="shared" si="3"/>
        <v>8.6798493068273089E-4</v>
      </c>
      <c r="N155" s="66">
        <f>K155/'סכום נכסי הקרן'!$C$41</f>
        <v>3.1284236938295957E-4</v>
      </c>
    </row>
    <row r="156" spans="1:14">
      <c r="A156" t="s">
        <v>804</v>
      </c>
      <c r="B156" t="s">
        <v>805</v>
      </c>
      <c r="C156" t="s">
        <v>122</v>
      </c>
      <c r="D156" t="s">
        <v>718</v>
      </c>
      <c r="E156" s="14"/>
      <c r="F156" t="s">
        <v>806</v>
      </c>
      <c r="G156" t="s">
        <v>109</v>
      </c>
      <c r="H156" s="65">
        <v>3000</v>
      </c>
      <c r="I156" s="65">
        <v>1419</v>
      </c>
      <c r="J156" s="65">
        <v>0</v>
      </c>
      <c r="K156" s="65">
        <v>164.95023599999999</v>
      </c>
      <c r="L156" s="66">
        <v>0</v>
      </c>
      <c r="M156" s="66">
        <f t="shared" si="3"/>
        <v>1.2217049404096094E-3</v>
      </c>
      <c r="N156" s="66">
        <f>K156/'סכום נכסי הקרן'!$C$41</f>
        <v>4.403314559205328E-4</v>
      </c>
    </row>
    <row r="157" spans="1:14">
      <c r="A157" t="s">
        <v>807</v>
      </c>
      <c r="B157" t="s">
        <v>808</v>
      </c>
      <c r="C157" t="s">
        <v>122</v>
      </c>
      <c r="D157" t="s">
        <v>718</v>
      </c>
      <c r="E157" t="s">
        <v>809</v>
      </c>
      <c r="F157" t="s">
        <v>810</v>
      </c>
      <c r="G157" t="s">
        <v>109</v>
      </c>
      <c r="H157" s="65">
        <v>2065</v>
      </c>
      <c r="I157" s="65">
        <v>18590</v>
      </c>
      <c r="J157" s="65">
        <v>0</v>
      </c>
      <c r="K157" s="65">
        <v>1487.4717857999999</v>
      </c>
      <c r="L157" s="66">
        <v>1E-4</v>
      </c>
      <c r="M157" s="66">
        <f t="shared" si="3"/>
        <v>1.1016968956817766E-2</v>
      </c>
      <c r="N157" s="66">
        <f>K157/'סכום נכסי הקרן'!$C$41</f>
        <v>3.9707770838353267E-3</v>
      </c>
    </row>
    <row r="158" spans="1:14">
      <c r="A158" t="s">
        <v>811</v>
      </c>
      <c r="B158" t="s">
        <v>812</v>
      </c>
      <c r="C158" t="s">
        <v>734</v>
      </c>
      <c r="D158" t="s">
        <v>718</v>
      </c>
      <c r="E158" t="s">
        <v>813</v>
      </c>
      <c r="F158" t="s">
        <v>810</v>
      </c>
      <c r="G158" t="s">
        <v>105</v>
      </c>
      <c r="H158" s="65">
        <v>2800</v>
      </c>
      <c r="I158" s="65">
        <v>12016</v>
      </c>
      <c r="J158" s="65">
        <v>2.5809899999999999</v>
      </c>
      <c r="K158" s="65">
        <v>1099.40147</v>
      </c>
      <c r="L158" s="66">
        <v>0</v>
      </c>
      <c r="M158" s="66">
        <f t="shared" si="3"/>
        <v>8.1427237690801912E-3</v>
      </c>
      <c r="N158" s="66">
        <f>K158/'סכום נכסי הקרן'!$C$41</f>
        <v>2.9348309021290154E-3</v>
      </c>
    </row>
    <row r="159" spans="1:14">
      <c r="A159" t="s">
        <v>814</v>
      </c>
      <c r="B159" t="s">
        <v>815</v>
      </c>
      <c r="C159" t="s">
        <v>717</v>
      </c>
      <c r="D159" t="s">
        <v>718</v>
      </c>
      <c r="E159" t="s">
        <v>816</v>
      </c>
      <c r="F159" t="s">
        <v>748</v>
      </c>
      <c r="G159" t="s">
        <v>105</v>
      </c>
      <c r="H159" s="65">
        <v>1500</v>
      </c>
      <c r="I159" s="65">
        <v>27957</v>
      </c>
      <c r="J159" s="65">
        <v>0</v>
      </c>
      <c r="K159" s="65">
        <v>1367.0972999999999</v>
      </c>
      <c r="L159" s="66">
        <v>0</v>
      </c>
      <c r="M159" s="66">
        <f t="shared" si="3"/>
        <v>1.0125414585224589E-2</v>
      </c>
      <c r="N159" s="66">
        <f>K159/'סכום נכסי הקרן'!$C$41</f>
        <v>3.6494397285617062E-3</v>
      </c>
    </row>
    <row r="160" spans="1:14">
      <c r="A160" t="s">
        <v>817</v>
      </c>
      <c r="B160" t="s">
        <v>818</v>
      </c>
      <c r="C160" t="s">
        <v>734</v>
      </c>
      <c r="D160" t="s">
        <v>718</v>
      </c>
      <c r="E160" t="s">
        <v>819</v>
      </c>
      <c r="F160" t="s">
        <v>748</v>
      </c>
      <c r="G160" t="s">
        <v>105</v>
      </c>
      <c r="H160" s="65">
        <v>800</v>
      </c>
      <c r="I160" s="65">
        <v>37105</v>
      </c>
      <c r="J160" s="65">
        <v>0</v>
      </c>
      <c r="K160" s="65">
        <v>967.69839999999999</v>
      </c>
      <c r="L160" s="66">
        <v>0</v>
      </c>
      <c r="M160" s="66">
        <f t="shared" si="3"/>
        <v>7.1672641687307104E-3</v>
      </c>
      <c r="N160" s="66">
        <f>K160/'סכום נכסי הקרן'!$C$41</f>
        <v>2.58325211104257E-3</v>
      </c>
    </row>
    <row r="161" spans="1:14">
      <c r="A161" t="s">
        <v>820</v>
      </c>
      <c r="B161" t="s">
        <v>821</v>
      </c>
      <c r="C161" t="s">
        <v>717</v>
      </c>
      <c r="D161" t="s">
        <v>122</v>
      </c>
      <c r="E161" t="s">
        <v>822</v>
      </c>
      <c r="F161" t="s">
        <v>748</v>
      </c>
      <c r="G161" t="s">
        <v>105</v>
      </c>
      <c r="H161" s="65">
        <v>12000</v>
      </c>
      <c r="I161" s="65">
        <v>2107</v>
      </c>
      <c r="J161" s="65">
        <v>0</v>
      </c>
      <c r="K161" s="65">
        <v>824.25840000000005</v>
      </c>
      <c r="L161" s="66">
        <v>1E-4</v>
      </c>
      <c r="M161" s="66">
        <f t="shared" si="3"/>
        <v>6.1048749239383943E-3</v>
      </c>
      <c r="N161" s="66">
        <f>K161/'סכום נכסי הקרן'!$C$41</f>
        <v>2.2003418129497489E-3</v>
      </c>
    </row>
    <row r="162" spans="1:14">
      <c r="A162" t="s">
        <v>823</v>
      </c>
      <c r="B162" t="s">
        <v>824</v>
      </c>
      <c r="C162" t="s">
        <v>122</v>
      </c>
      <c r="D162" t="s">
        <v>718</v>
      </c>
      <c r="E162" t="s">
        <v>825</v>
      </c>
      <c r="F162" t="s">
        <v>752</v>
      </c>
      <c r="G162" t="s">
        <v>109</v>
      </c>
      <c r="H162" s="65">
        <v>2000</v>
      </c>
      <c r="I162" s="65">
        <v>5932</v>
      </c>
      <c r="J162" s="65">
        <v>0</v>
      </c>
      <c r="K162" s="65">
        <v>459.70627200000001</v>
      </c>
      <c r="L162" s="66">
        <v>0</v>
      </c>
      <c r="M162" s="66">
        <f t="shared" si="3"/>
        <v>3.4048173392106197E-3</v>
      </c>
      <c r="N162" s="66">
        <f>K162/'סכום נכסי הקרן'!$C$41</f>
        <v>1.2271769774585863E-3</v>
      </c>
    </row>
    <row r="163" spans="1:14">
      <c r="A163" t="s">
        <v>826</v>
      </c>
      <c r="B163" t="s">
        <v>827</v>
      </c>
      <c r="C163" t="s">
        <v>717</v>
      </c>
      <c r="D163" t="s">
        <v>718</v>
      </c>
      <c r="E163" t="s">
        <v>828</v>
      </c>
      <c r="F163" t="s">
        <v>829</v>
      </c>
      <c r="G163" t="s">
        <v>105</v>
      </c>
      <c r="H163" s="65">
        <v>7400</v>
      </c>
      <c r="I163" s="65">
        <v>7849</v>
      </c>
      <c r="J163" s="65">
        <v>0</v>
      </c>
      <c r="K163" s="65">
        <v>1893.4927600000001</v>
      </c>
      <c r="L163" s="66">
        <v>0</v>
      </c>
      <c r="M163" s="66">
        <f t="shared" si="3"/>
        <v>1.4024165806721412E-2</v>
      </c>
      <c r="N163" s="66">
        <f>K163/'סכום נכסי הקרן'!$C$41</f>
        <v>5.0546422000013877E-3</v>
      </c>
    </row>
    <row r="164" spans="1:14">
      <c r="A164" t="s">
        <v>830</v>
      </c>
      <c r="B164" t="s">
        <v>831</v>
      </c>
      <c r="C164" t="s">
        <v>122</v>
      </c>
      <c r="D164" t="s">
        <v>718</v>
      </c>
      <c r="E164" t="s">
        <v>832</v>
      </c>
      <c r="F164" t="s">
        <v>833</v>
      </c>
      <c r="G164" t="s">
        <v>109</v>
      </c>
      <c r="H164" s="65">
        <v>17000</v>
      </c>
      <c r="I164" s="65">
        <v>783.2</v>
      </c>
      <c r="J164" s="65">
        <v>0</v>
      </c>
      <c r="K164" s="65">
        <v>515.90637119999997</v>
      </c>
      <c r="L164" s="66">
        <v>0</v>
      </c>
      <c r="M164" s="66">
        <f t="shared" si="3"/>
        <v>3.8210637205989438E-3</v>
      </c>
      <c r="N164" s="66">
        <f>K164/'סכום נכסי הקרן'!$C$41</f>
        <v>1.3772020523157955E-3</v>
      </c>
    </row>
    <row r="165" spans="1:14">
      <c r="A165" s="93" t="s">
        <v>229</v>
      </c>
      <c r="D165" s="14"/>
      <c r="E165" s="14"/>
      <c r="F165" s="14"/>
    </row>
    <row r="166" spans="1:14">
      <c r="A166" s="93" t="s">
        <v>264</v>
      </c>
      <c r="D166" s="14"/>
      <c r="E166" s="14"/>
      <c r="F166" s="14"/>
    </row>
    <row r="167" spans="1:14">
      <c r="A167" s="93" t="s">
        <v>265</v>
      </c>
      <c r="D167" s="14"/>
      <c r="E167" s="14"/>
      <c r="F167" s="14"/>
    </row>
    <row r="168" spans="1:14">
      <c r="A168" s="93" t="s">
        <v>266</v>
      </c>
      <c r="D168" s="14"/>
      <c r="E168" s="14"/>
      <c r="F168" s="14"/>
    </row>
    <row r="169" spans="1:14">
      <c r="A169" s="93" t="s">
        <v>267</v>
      </c>
      <c r="D169" s="14"/>
      <c r="E169" s="14"/>
      <c r="F169" s="14"/>
    </row>
    <row r="170" spans="1:14" hidden="1">
      <c r="D170" s="14"/>
      <c r="E170" s="14"/>
      <c r="F170" s="14"/>
    </row>
    <row r="171" spans="1:14" hidden="1">
      <c r="D171" s="14"/>
      <c r="E171" s="14"/>
      <c r="F171" s="14"/>
    </row>
    <row r="172" spans="1:14" hidden="1">
      <c r="D172" s="14"/>
      <c r="E172" s="14"/>
      <c r="F172" s="14"/>
    </row>
    <row r="173" spans="1:14" hidden="1">
      <c r="D173" s="14"/>
      <c r="E173" s="14"/>
      <c r="F173" s="14"/>
    </row>
    <row r="174" spans="1:14" hidden="1">
      <c r="D174" s="14"/>
      <c r="E174" s="14"/>
      <c r="F174" s="14"/>
    </row>
    <row r="175" spans="1:14" hidden="1">
      <c r="D175" s="14"/>
      <c r="E175" s="14"/>
      <c r="F175" s="14"/>
    </row>
    <row r="176" spans="1:14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BJ5" s="16"/>
    </row>
    <row r="6" spans="1:62" ht="26.25" customHeight="1">
      <c r="A6" s="107" t="s">
        <v>193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109251.61</v>
      </c>
      <c r="H10" s="7"/>
      <c r="I10" s="63">
        <v>0</v>
      </c>
      <c r="J10" s="63">
        <v>6856.0847855499997</v>
      </c>
      <c r="K10" s="7"/>
      <c r="L10" s="64">
        <v>1</v>
      </c>
      <c r="M10" s="64">
        <v>1.84E-2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834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835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836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837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376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838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227</v>
      </c>
      <c r="C24" s="14"/>
      <c r="D24" s="14"/>
      <c r="E24" s="14"/>
      <c r="F24" s="14"/>
      <c r="G24" s="69">
        <v>109251.61</v>
      </c>
      <c r="I24" s="69">
        <v>0</v>
      </c>
      <c r="J24" s="69">
        <v>6856.0847855499997</v>
      </c>
      <c r="L24" s="68">
        <v>1</v>
      </c>
      <c r="M24" s="68">
        <v>1.84E-2</v>
      </c>
    </row>
    <row r="25" spans="1:13">
      <c r="A25" s="67" t="s">
        <v>839</v>
      </c>
      <c r="C25" s="14"/>
      <c r="D25" s="14"/>
      <c r="E25" s="14"/>
      <c r="F25" s="14"/>
      <c r="G25" s="69">
        <v>109251.61</v>
      </c>
      <c r="I25" s="69">
        <v>0</v>
      </c>
      <c r="J25" s="69">
        <v>6856.0847855499997</v>
      </c>
      <c r="L25" s="68">
        <v>1</v>
      </c>
      <c r="M25" s="68">
        <v>1.84E-2</v>
      </c>
    </row>
    <row r="26" spans="1:13">
      <c r="A26" t="s">
        <v>840</v>
      </c>
      <c r="B26" t="s">
        <v>841</v>
      </c>
      <c r="C26" t="s">
        <v>842</v>
      </c>
      <c r="D26" t="s">
        <v>843</v>
      </c>
      <c r="E26" t="s">
        <v>844</v>
      </c>
      <c r="F26" t="s">
        <v>105</v>
      </c>
      <c r="G26" s="65">
        <v>109251.61</v>
      </c>
      <c r="H26" s="65">
        <v>1925</v>
      </c>
      <c r="I26" s="65">
        <v>0</v>
      </c>
      <c r="J26" s="65">
        <v>6856.0847855499997</v>
      </c>
      <c r="K26" s="66">
        <v>1E-4</v>
      </c>
      <c r="L26" s="66">
        <v>1</v>
      </c>
      <c r="M26" s="66">
        <v>1.84E-2</v>
      </c>
    </row>
    <row r="27" spans="1:13">
      <c r="A27" s="67" t="s">
        <v>845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376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838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93" t="s">
        <v>229</v>
      </c>
      <c r="C33" s="14"/>
      <c r="D33" s="14"/>
      <c r="E33" s="14"/>
      <c r="F33" s="14"/>
    </row>
    <row r="34" spans="1:6">
      <c r="A34" s="93" t="s">
        <v>264</v>
      </c>
      <c r="C34" s="14"/>
      <c r="D34" s="14"/>
      <c r="E34" s="14"/>
      <c r="F34" s="14"/>
    </row>
    <row r="35" spans="1:6">
      <c r="A35" s="93" t="s">
        <v>265</v>
      </c>
      <c r="C35" s="14"/>
      <c r="D35" s="14"/>
      <c r="E35" s="14"/>
      <c r="F35" s="14"/>
    </row>
    <row r="36" spans="1:6">
      <c r="A36" s="93" t="s">
        <v>266</v>
      </c>
      <c r="C36" s="14"/>
      <c r="D36" s="14"/>
      <c r="E36" s="14"/>
      <c r="F36" s="14"/>
    </row>
    <row r="37" spans="1:6">
      <c r="A37" s="93" t="s">
        <v>267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4" ht="26.25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10769964.25</v>
      </c>
      <c r="J10" s="7"/>
      <c r="K10" s="63">
        <v>26124.1143514715</v>
      </c>
      <c r="L10" s="7"/>
      <c r="M10" s="64">
        <v>1</v>
      </c>
      <c r="N10" s="64">
        <v>7.0000000000000007E-2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10757300</v>
      </c>
      <c r="K11" s="69">
        <v>17890.254677000001</v>
      </c>
      <c r="M11" s="68">
        <v>0.68479999999999996</v>
      </c>
      <c r="N11" s="68">
        <v>4.7899999999999998E-2</v>
      </c>
    </row>
    <row r="12" spans="1:64">
      <c r="A12" s="67" t="s">
        <v>846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847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10757300</v>
      </c>
      <c r="K16" s="69">
        <v>17890.254677000001</v>
      </c>
      <c r="M16" s="68">
        <v>0.68479999999999996</v>
      </c>
      <c r="N16" s="68">
        <v>4.7899999999999998E-2</v>
      </c>
    </row>
    <row r="17" spans="1:14">
      <c r="A17" t="s">
        <v>848</v>
      </c>
      <c r="B17" t="s">
        <v>849</v>
      </c>
      <c r="C17" t="s">
        <v>99</v>
      </c>
      <c r="D17" t="s">
        <v>850</v>
      </c>
      <c r="E17" t="s">
        <v>844</v>
      </c>
      <c r="F17" t="s">
        <v>346</v>
      </c>
      <c r="G17" t="s">
        <v>207</v>
      </c>
      <c r="H17" t="s">
        <v>101</v>
      </c>
      <c r="I17" s="65">
        <v>3217810</v>
      </c>
      <c r="J17" s="65">
        <v>173.54</v>
      </c>
      <c r="K17" s="65">
        <v>5584.1874740000003</v>
      </c>
      <c r="L17" s="66">
        <v>0</v>
      </c>
      <c r="M17" s="66">
        <v>0.21379999999999999</v>
      </c>
      <c r="N17" s="66">
        <v>1.4999999999999999E-2</v>
      </c>
    </row>
    <row r="18" spans="1:14">
      <c r="A18" t="s">
        <v>851</v>
      </c>
      <c r="B18" t="s">
        <v>852</v>
      </c>
      <c r="C18" t="s">
        <v>99</v>
      </c>
      <c r="D18" t="s">
        <v>850</v>
      </c>
      <c r="E18" t="s">
        <v>844</v>
      </c>
      <c r="F18" t="s">
        <v>853</v>
      </c>
      <c r="G18" t="s">
        <v>207</v>
      </c>
      <c r="H18" t="s">
        <v>101</v>
      </c>
      <c r="I18" s="65">
        <v>1795490</v>
      </c>
      <c r="J18" s="65">
        <v>214.47</v>
      </c>
      <c r="K18" s="65">
        <v>3850.7874029999998</v>
      </c>
      <c r="L18" s="66">
        <v>0</v>
      </c>
      <c r="M18" s="66">
        <v>0.1474</v>
      </c>
      <c r="N18" s="66">
        <v>1.03E-2</v>
      </c>
    </row>
    <row r="19" spans="1:14">
      <c r="A19" t="s">
        <v>854</v>
      </c>
      <c r="B19" t="s">
        <v>855</v>
      </c>
      <c r="C19" t="s">
        <v>99</v>
      </c>
      <c r="D19" t="s">
        <v>850</v>
      </c>
      <c r="E19" t="s">
        <v>844</v>
      </c>
      <c r="F19" t="s">
        <v>222</v>
      </c>
      <c r="G19" t="s">
        <v>365</v>
      </c>
      <c r="H19" t="s">
        <v>101</v>
      </c>
      <c r="I19" s="65">
        <v>1891000</v>
      </c>
      <c r="J19" s="65">
        <v>162.08000000000001</v>
      </c>
      <c r="K19" s="65">
        <v>3064.9328</v>
      </c>
      <c r="L19" s="66">
        <v>0</v>
      </c>
      <c r="M19" s="66">
        <v>0.1173</v>
      </c>
      <c r="N19" s="66">
        <v>8.2000000000000007E-3</v>
      </c>
    </row>
    <row r="20" spans="1:14">
      <c r="A20" t="s">
        <v>856</v>
      </c>
      <c r="B20" t="s">
        <v>857</v>
      </c>
      <c r="C20" t="s">
        <v>99</v>
      </c>
      <c r="D20" t="s">
        <v>850</v>
      </c>
      <c r="E20" t="s">
        <v>844</v>
      </c>
      <c r="F20" t="s">
        <v>222</v>
      </c>
      <c r="G20" t="s">
        <v>365</v>
      </c>
      <c r="H20" t="s">
        <v>101</v>
      </c>
      <c r="I20" s="65">
        <v>3853000</v>
      </c>
      <c r="J20" s="65">
        <v>139.9</v>
      </c>
      <c r="K20" s="65">
        <v>5390.3469999999998</v>
      </c>
      <c r="L20" s="66">
        <v>0</v>
      </c>
      <c r="M20" s="66">
        <v>0.20630000000000001</v>
      </c>
      <c r="N20" s="66">
        <v>1.44E-2</v>
      </c>
    </row>
    <row r="21" spans="1:14">
      <c r="A21" s="67" t="s">
        <v>376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227</v>
      </c>
      <c r="B23" s="14"/>
      <c r="C23" s="14"/>
      <c r="D23" s="14"/>
      <c r="I23" s="69">
        <v>12664.25</v>
      </c>
      <c r="K23" s="69">
        <v>8233.8596744714996</v>
      </c>
      <c r="M23" s="68">
        <v>0.31519999999999998</v>
      </c>
      <c r="N23" s="68">
        <v>2.2100000000000002E-2</v>
      </c>
    </row>
    <row r="24" spans="1:14">
      <c r="A24" s="67" t="s">
        <v>846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H25" t="s">
        <v>222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847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H27" t="s">
        <v>222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91</v>
      </c>
      <c r="B28" s="14"/>
      <c r="C28" s="14"/>
      <c r="D28" s="14"/>
      <c r="I28" s="69">
        <v>12664.25</v>
      </c>
      <c r="K28" s="69">
        <v>8233.8596744714996</v>
      </c>
      <c r="M28" s="68">
        <v>0.31519999999999998</v>
      </c>
      <c r="N28" s="68">
        <v>2.2100000000000002E-2</v>
      </c>
    </row>
    <row r="29" spans="1:14">
      <c r="A29" t="s">
        <v>858</v>
      </c>
      <c r="B29" t="s">
        <v>859</v>
      </c>
      <c r="C29" t="s">
        <v>122</v>
      </c>
      <c r="D29" t="s">
        <v>860</v>
      </c>
      <c r="E29" t="s">
        <v>844</v>
      </c>
      <c r="F29" t="s">
        <v>222</v>
      </c>
      <c r="G29" t="s">
        <v>365</v>
      </c>
      <c r="H29" t="s">
        <v>105</v>
      </c>
      <c r="I29" s="65">
        <v>12664.25</v>
      </c>
      <c r="J29" s="65">
        <v>19943.73</v>
      </c>
      <c r="K29" s="65">
        <v>8233.8596744714996</v>
      </c>
      <c r="L29" s="66">
        <v>0</v>
      </c>
      <c r="M29" s="66">
        <v>0.31519999999999998</v>
      </c>
      <c r="N29" s="66">
        <v>2.2100000000000002E-2</v>
      </c>
    </row>
    <row r="30" spans="1:14">
      <c r="A30" s="67" t="s">
        <v>376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222</v>
      </c>
      <c r="B31" t="s">
        <v>222</v>
      </c>
      <c r="C31" s="14"/>
      <c r="D31" s="14"/>
      <c r="E31" t="s">
        <v>222</v>
      </c>
      <c r="F31" t="s">
        <v>222</v>
      </c>
      <c r="H31" t="s">
        <v>222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3" t="s">
        <v>229</v>
      </c>
      <c r="B32" s="14"/>
      <c r="C32" s="14"/>
      <c r="D32" s="14"/>
    </row>
    <row r="33" spans="1:4">
      <c r="A33" s="93" t="s">
        <v>264</v>
      </c>
      <c r="B33" s="14"/>
      <c r="C33" s="14"/>
      <c r="D33" s="14"/>
    </row>
    <row r="34" spans="1:4">
      <c r="A34" s="93" t="s">
        <v>265</v>
      </c>
      <c r="B34" s="14"/>
      <c r="C34" s="14"/>
      <c r="D34" s="14"/>
    </row>
    <row r="35" spans="1:4">
      <c r="A35" s="93" t="s">
        <v>266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9" ht="26.25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1362385</v>
      </c>
      <c r="G10" s="7"/>
      <c r="H10" s="63">
        <v>1692.733489</v>
      </c>
      <c r="I10" s="22"/>
      <c r="J10" s="64">
        <v>1</v>
      </c>
      <c r="K10" s="64">
        <v>4.4999999999999997E-3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1362385</v>
      </c>
      <c r="H11" s="69">
        <v>1692.733489</v>
      </c>
      <c r="J11" s="68">
        <v>1</v>
      </c>
      <c r="K11" s="68">
        <v>4.4999999999999997E-3</v>
      </c>
    </row>
    <row r="12" spans="1:59">
      <c r="A12" s="67" t="s">
        <v>861</v>
      </c>
      <c r="C12" s="14"/>
      <c r="D12" s="14"/>
      <c r="F12" s="69">
        <v>1362385</v>
      </c>
      <c r="H12" s="69">
        <v>1692.733489</v>
      </c>
      <c r="J12" s="68">
        <v>1</v>
      </c>
      <c r="K12" s="68">
        <v>4.4999999999999997E-3</v>
      </c>
    </row>
    <row r="13" spans="1:59">
      <c r="A13" t="s">
        <v>862</v>
      </c>
      <c r="B13" t="s">
        <v>863</v>
      </c>
      <c r="C13" t="s">
        <v>99</v>
      </c>
      <c r="D13" t="s">
        <v>570</v>
      </c>
      <c r="E13" t="s">
        <v>101</v>
      </c>
      <c r="F13" s="65">
        <v>21795</v>
      </c>
      <c r="G13" s="65">
        <v>295.5</v>
      </c>
      <c r="H13" s="65">
        <v>64.404224999999997</v>
      </c>
      <c r="I13" s="66">
        <v>9.4999999999999998E-3</v>
      </c>
      <c r="J13" s="66">
        <v>3.7999999999999999E-2</v>
      </c>
      <c r="K13" s="66">
        <v>2.0000000000000001E-4</v>
      </c>
    </row>
    <row r="14" spans="1:59">
      <c r="A14" t="s">
        <v>864</v>
      </c>
      <c r="B14" t="s">
        <v>865</v>
      </c>
      <c r="C14" t="s">
        <v>99</v>
      </c>
      <c r="D14" t="s">
        <v>570</v>
      </c>
      <c r="E14" t="s">
        <v>101</v>
      </c>
      <c r="F14" s="65">
        <v>525000</v>
      </c>
      <c r="G14" s="65">
        <v>17.3</v>
      </c>
      <c r="H14" s="65">
        <v>90.825000000000003</v>
      </c>
      <c r="I14" s="66">
        <v>0.03</v>
      </c>
      <c r="J14" s="66">
        <v>5.3699999999999998E-2</v>
      </c>
      <c r="K14" s="66">
        <v>2.0000000000000001E-4</v>
      </c>
    </row>
    <row r="15" spans="1:59">
      <c r="A15" t="s">
        <v>866</v>
      </c>
      <c r="B15" t="s">
        <v>867</v>
      </c>
      <c r="C15" t="s">
        <v>99</v>
      </c>
      <c r="D15" t="s">
        <v>570</v>
      </c>
      <c r="E15" t="s">
        <v>101</v>
      </c>
      <c r="F15" s="65">
        <v>535000</v>
      </c>
      <c r="G15" s="65">
        <v>61.7</v>
      </c>
      <c r="H15" s="65">
        <v>330.09500000000003</v>
      </c>
      <c r="I15" s="66">
        <v>3.0599999999999999E-2</v>
      </c>
      <c r="J15" s="66">
        <v>0.19500000000000001</v>
      </c>
      <c r="K15" s="66">
        <v>8.9999999999999998E-4</v>
      </c>
    </row>
    <row r="16" spans="1:59">
      <c r="A16" t="s">
        <v>868</v>
      </c>
      <c r="B16" t="s">
        <v>869</v>
      </c>
      <c r="C16" t="s">
        <v>99</v>
      </c>
      <c r="D16" t="s">
        <v>577</v>
      </c>
      <c r="E16" t="s">
        <v>101</v>
      </c>
      <c r="F16" s="65">
        <v>22500</v>
      </c>
      <c r="G16" s="65">
        <v>41.8</v>
      </c>
      <c r="H16" s="65">
        <v>9.4049999999999994</v>
      </c>
      <c r="I16" s="66">
        <v>6.4999999999999997E-3</v>
      </c>
      <c r="J16" s="66">
        <v>5.5999999999999999E-3</v>
      </c>
      <c r="K16" s="66">
        <v>0</v>
      </c>
    </row>
    <row r="17" spans="1:11">
      <c r="A17" t="s">
        <v>870</v>
      </c>
      <c r="B17" t="s">
        <v>871</v>
      </c>
      <c r="C17" t="s">
        <v>99</v>
      </c>
      <c r="D17" t="s">
        <v>577</v>
      </c>
      <c r="E17" t="s">
        <v>105</v>
      </c>
      <c r="F17" s="65">
        <v>22500</v>
      </c>
      <c r="G17" s="65">
        <v>199</v>
      </c>
      <c r="H17" s="65">
        <v>44.774999999999999</v>
      </c>
      <c r="I17" s="66">
        <v>6.4999999999999997E-3</v>
      </c>
      <c r="J17" s="66">
        <v>2.6499999999999999E-2</v>
      </c>
      <c r="K17" s="66">
        <v>1E-4</v>
      </c>
    </row>
    <row r="18" spans="1:11">
      <c r="A18" t="s">
        <v>872</v>
      </c>
      <c r="B18" t="s">
        <v>873</v>
      </c>
      <c r="C18" t="s">
        <v>99</v>
      </c>
      <c r="D18" t="s">
        <v>332</v>
      </c>
      <c r="E18" t="s">
        <v>101</v>
      </c>
      <c r="F18" s="65">
        <v>100000</v>
      </c>
      <c r="G18" s="65">
        <v>142.9</v>
      </c>
      <c r="H18" s="65">
        <v>142.9</v>
      </c>
      <c r="I18" s="66">
        <v>5.7999999999999996E-3</v>
      </c>
      <c r="J18" s="66">
        <v>8.4400000000000003E-2</v>
      </c>
      <c r="K18" s="66">
        <v>4.0000000000000002E-4</v>
      </c>
    </row>
    <row r="19" spans="1:11">
      <c r="A19" t="s">
        <v>874</v>
      </c>
      <c r="B19" t="s">
        <v>875</v>
      </c>
      <c r="C19" t="s">
        <v>99</v>
      </c>
      <c r="D19" t="s">
        <v>419</v>
      </c>
      <c r="E19" t="s">
        <v>101</v>
      </c>
      <c r="F19" s="65">
        <v>23450</v>
      </c>
      <c r="G19" s="65">
        <v>314.2</v>
      </c>
      <c r="H19" s="65">
        <v>73.679900000000004</v>
      </c>
      <c r="I19" s="66">
        <v>8.9999999999999993E-3</v>
      </c>
      <c r="J19" s="66">
        <v>4.3499999999999997E-2</v>
      </c>
      <c r="K19" s="66">
        <v>2.0000000000000001E-4</v>
      </c>
    </row>
    <row r="20" spans="1:11">
      <c r="A20" t="s">
        <v>876</v>
      </c>
      <c r="B20" t="s">
        <v>877</v>
      </c>
      <c r="C20" t="s">
        <v>99</v>
      </c>
      <c r="D20" t="s">
        <v>128</v>
      </c>
      <c r="E20" t="s">
        <v>101</v>
      </c>
      <c r="F20" s="65">
        <v>7125</v>
      </c>
      <c r="G20" s="65">
        <v>480</v>
      </c>
      <c r="H20" s="65">
        <v>34.200000000000003</v>
      </c>
      <c r="I20" s="66">
        <v>5.4999999999999997E-3</v>
      </c>
      <c r="J20" s="66">
        <v>2.0199999999999999E-2</v>
      </c>
      <c r="K20" s="66">
        <v>1E-4</v>
      </c>
    </row>
    <row r="21" spans="1:11">
      <c r="A21" t="s">
        <v>878</v>
      </c>
      <c r="B21" t="s">
        <v>879</v>
      </c>
      <c r="C21" t="s">
        <v>99</v>
      </c>
      <c r="D21" t="s">
        <v>128</v>
      </c>
      <c r="E21" t="s">
        <v>101</v>
      </c>
      <c r="F21" s="65">
        <v>12000</v>
      </c>
      <c r="G21" s="65">
        <v>195.6</v>
      </c>
      <c r="H21" s="65">
        <v>23.472000000000001</v>
      </c>
      <c r="I21" s="66">
        <v>8.3000000000000001E-3</v>
      </c>
      <c r="J21" s="66">
        <v>1.3899999999999999E-2</v>
      </c>
      <c r="K21" s="66">
        <v>1E-4</v>
      </c>
    </row>
    <row r="22" spans="1:11">
      <c r="A22" t="s">
        <v>880</v>
      </c>
      <c r="B22" t="s">
        <v>881</v>
      </c>
      <c r="C22" t="s">
        <v>99</v>
      </c>
      <c r="D22" t="s">
        <v>128</v>
      </c>
      <c r="E22" t="s">
        <v>101</v>
      </c>
      <c r="F22" s="65">
        <v>18000</v>
      </c>
      <c r="G22" s="65">
        <v>250</v>
      </c>
      <c r="H22" s="65">
        <v>45</v>
      </c>
      <c r="I22" s="66">
        <v>8.3000000000000001E-3</v>
      </c>
      <c r="J22" s="66">
        <v>2.6599999999999999E-2</v>
      </c>
      <c r="K22" s="66">
        <v>1E-4</v>
      </c>
    </row>
    <row r="23" spans="1:11">
      <c r="A23" t="s">
        <v>882</v>
      </c>
      <c r="B23" t="s">
        <v>883</v>
      </c>
      <c r="C23" t="s">
        <v>99</v>
      </c>
      <c r="D23" t="s">
        <v>128</v>
      </c>
      <c r="E23" t="s">
        <v>101</v>
      </c>
      <c r="F23" s="65">
        <v>27650</v>
      </c>
      <c r="G23" s="65">
        <v>299.8</v>
      </c>
      <c r="H23" s="65">
        <v>82.8947</v>
      </c>
      <c r="I23" s="66">
        <v>1.0999999999999999E-2</v>
      </c>
      <c r="J23" s="66">
        <v>4.9000000000000002E-2</v>
      </c>
      <c r="K23" s="66">
        <v>2.0000000000000001E-4</v>
      </c>
    </row>
    <row r="24" spans="1:11">
      <c r="A24" t="s">
        <v>884</v>
      </c>
      <c r="B24" t="s">
        <v>885</v>
      </c>
      <c r="C24" t="s">
        <v>99</v>
      </c>
      <c r="D24" t="s">
        <v>128</v>
      </c>
      <c r="E24" t="s">
        <v>101</v>
      </c>
      <c r="F24" s="65">
        <v>29150</v>
      </c>
      <c r="G24" s="65">
        <v>1619</v>
      </c>
      <c r="H24" s="65">
        <v>471.93849999999998</v>
      </c>
      <c r="I24" s="66">
        <v>1.2800000000000001E-2</v>
      </c>
      <c r="J24" s="66">
        <v>0.27879999999999999</v>
      </c>
      <c r="K24" s="66">
        <v>1.2999999999999999E-3</v>
      </c>
    </row>
    <row r="25" spans="1:11">
      <c r="A25" t="s">
        <v>886</v>
      </c>
      <c r="B25" t="s">
        <v>887</v>
      </c>
      <c r="C25" t="s">
        <v>99</v>
      </c>
      <c r="D25" t="s">
        <v>128</v>
      </c>
      <c r="E25" t="s">
        <v>101</v>
      </c>
      <c r="F25" s="65">
        <v>6681</v>
      </c>
      <c r="G25" s="65">
        <v>908.4</v>
      </c>
      <c r="H25" s="65">
        <v>60.690204000000001</v>
      </c>
      <c r="I25" s="66">
        <v>6.4999999999999997E-3</v>
      </c>
      <c r="J25" s="66">
        <v>3.5900000000000001E-2</v>
      </c>
      <c r="K25" s="66">
        <v>2.0000000000000001E-4</v>
      </c>
    </row>
    <row r="26" spans="1:11">
      <c r="A26" t="s">
        <v>888</v>
      </c>
      <c r="B26" t="s">
        <v>889</v>
      </c>
      <c r="C26" t="s">
        <v>99</v>
      </c>
      <c r="D26" t="s">
        <v>128</v>
      </c>
      <c r="E26" t="s">
        <v>101</v>
      </c>
      <c r="F26" s="65">
        <v>11534</v>
      </c>
      <c r="G26" s="65">
        <v>1894</v>
      </c>
      <c r="H26" s="65">
        <v>218.45396</v>
      </c>
      <c r="I26" s="66">
        <v>9.2999999999999992E-3</v>
      </c>
      <c r="J26" s="66">
        <v>0.12909999999999999</v>
      </c>
      <c r="K26" s="66">
        <v>5.9999999999999995E-4</v>
      </c>
    </row>
    <row r="27" spans="1:11">
      <c r="A27" s="67" t="s">
        <v>227</v>
      </c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s="67" t="s">
        <v>890</v>
      </c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93" t="s">
        <v>229</v>
      </c>
      <c r="C30" s="14"/>
      <c r="D30" s="14"/>
    </row>
    <row r="31" spans="1:11">
      <c r="A31" s="93" t="s">
        <v>264</v>
      </c>
      <c r="C31" s="14"/>
      <c r="D31" s="14"/>
    </row>
    <row r="32" spans="1:11">
      <c r="A32" s="93" t="s">
        <v>265</v>
      </c>
      <c r="C32" s="14"/>
      <c r="D32" s="14"/>
    </row>
    <row r="33" spans="1:4">
      <c r="A33" s="93" t="s">
        <v>266</v>
      </c>
      <c r="C33" s="14"/>
      <c r="D33" s="14"/>
    </row>
    <row r="34" spans="1:4" hidden="1">
      <c r="C34" s="14"/>
      <c r="D34" s="14"/>
    </row>
    <row r="35" spans="1:4" hidden="1">
      <c r="C35" s="14"/>
      <c r="D35" s="14"/>
    </row>
    <row r="36" spans="1:4" hidden="1">
      <c r="C36" s="14"/>
      <c r="D36" s="14"/>
    </row>
    <row r="37" spans="1:4" hidden="1">
      <c r="C37" s="14"/>
      <c r="D37" s="14"/>
    </row>
    <row r="38" spans="1:4" hidden="1">
      <c r="C38" s="14"/>
      <c r="D38" s="14"/>
    </row>
    <row r="39" spans="1:4" hidden="1">
      <c r="C39" s="14"/>
      <c r="D39" s="14"/>
    </row>
    <row r="40" spans="1:4" hidden="1">
      <c r="C40" s="14"/>
      <c r="D40" s="14"/>
    </row>
    <row r="41" spans="1:4" hidden="1">
      <c r="C41" s="14"/>
      <c r="D41" s="14"/>
    </row>
    <row r="42" spans="1:4" hidden="1">
      <c r="C42" s="14"/>
      <c r="D42" s="14"/>
    </row>
    <row r="43" spans="1:4" hidden="1">
      <c r="C43" s="14"/>
      <c r="D43" s="14"/>
    </row>
    <row r="44" spans="1:4" hidden="1">
      <c r="C44" s="14"/>
      <c r="D44" s="14"/>
    </row>
    <row r="45" spans="1:4" hidden="1">
      <c r="C45" s="14"/>
      <c r="D45" s="14"/>
    </row>
    <row r="46" spans="1:4" hidden="1">
      <c r="C46" s="14"/>
      <c r="D46" s="14"/>
    </row>
    <row r="47" spans="1:4" hidden="1">
      <c r="C47" s="14"/>
      <c r="D47" s="14"/>
    </row>
    <row r="48" spans="1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60" ht="26.25" customHeight="1">
      <c r="A6" s="107" t="s">
        <v>97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891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892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893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376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891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894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893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895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376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229</v>
      </c>
      <c r="B31" s="14"/>
      <c r="C31" s="14"/>
      <c r="D31" s="14"/>
    </row>
    <row r="32" spans="1:11">
      <c r="A32" s="93" t="s">
        <v>264</v>
      </c>
      <c r="B32" s="14"/>
      <c r="C32" s="14"/>
      <c r="D32" s="14"/>
    </row>
    <row r="33" spans="1:4">
      <c r="A33" s="93" t="s">
        <v>265</v>
      </c>
      <c r="B33" s="14"/>
      <c r="C33" s="14"/>
      <c r="D33" s="14"/>
    </row>
    <row r="34" spans="1:4">
      <c r="A34" s="93" t="s">
        <v>266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9"/>
      <c r="BC5" s="14" t="s">
        <v>99</v>
      </c>
      <c r="BE5" s="14" t="s">
        <v>100</v>
      </c>
      <c r="BG5" s="16" t="s">
        <v>101</v>
      </c>
    </row>
    <row r="6" spans="1:59" ht="26.25" customHeight="1">
      <c r="A6" s="107" t="s">
        <v>102</v>
      </c>
      <c r="B6" s="108"/>
      <c r="C6" s="108"/>
      <c r="D6" s="108"/>
      <c r="E6" s="108"/>
      <c r="F6" s="108"/>
      <c r="G6" s="108"/>
      <c r="H6" s="108"/>
      <c r="I6" s="108"/>
      <c r="J6" s="109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344725.88</v>
      </c>
      <c r="G10" s="22"/>
      <c r="H10" s="63">
        <v>1073.9113619450507</v>
      </c>
      <c r="I10" s="64">
        <v>1</v>
      </c>
      <c r="J10" s="64">
        <v>2.8999999999999998E-3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227</v>
      </c>
      <c r="B13" s="16"/>
      <c r="C13" s="16"/>
      <c r="D13" s="16"/>
      <c r="E13" s="16"/>
      <c r="F13" s="69">
        <v>344725.88</v>
      </c>
      <c r="G13" s="16"/>
      <c r="H13" s="69">
        <v>1073.9113619450507</v>
      </c>
      <c r="I13" s="68">
        <v>1</v>
      </c>
      <c r="J13" s="68">
        <v>2.8999999999999998E-3</v>
      </c>
      <c r="BE13" s="14" t="s">
        <v>125</v>
      </c>
    </row>
    <row r="14" spans="1:59">
      <c r="A14" t="s">
        <v>896</v>
      </c>
      <c r="B14" t="s">
        <v>897</v>
      </c>
      <c r="C14" t="s">
        <v>122</v>
      </c>
      <c r="D14" t="s">
        <v>898</v>
      </c>
      <c r="E14" t="s">
        <v>109</v>
      </c>
      <c r="F14" s="65">
        <v>68</v>
      </c>
      <c r="G14" s="65">
        <v>1.5528</v>
      </c>
      <c r="H14" s="65">
        <v>4.0914168192E-3</v>
      </c>
      <c r="I14" s="66">
        <v>0</v>
      </c>
      <c r="J14" s="66">
        <v>0</v>
      </c>
      <c r="BE14" s="14" t="s">
        <v>126</v>
      </c>
    </row>
    <row r="15" spans="1:59">
      <c r="A15" t="s">
        <v>899</v>
      </c>
      <c r="B15" t="s">
        <v>900</v>
      </c>
      <c r="C15" t="s">
        <v>122</v>
      </c>
      <c r="D15" t="s">
        <v>898</v>
      </c>
      <c r="E15" t="s">
        <v>105</v>
      </c>
      <c r="F15" s="65">
        <v>46</v>
      </c>
      <c r="G15" s="65">
        <v>3.4399000000000002</v>
      </c>
      <c r="H15" s="65">
        <v>5.1584740400000004E-3</v>
      </c>
      <c r="I15" s="66">
        <v>0</v>
      </c>
      <c r="J15" s="66">
        <v>0</v>
      </c>
      <c r="BE15" s="14" t="s">
        <v>127</v>
      </c>
    </row>
    <row r="16" spans="1:59">
      <c r="A16" t="s">
        <v>901</v>
      </c>
      <c r="B16" t="s">
        <v>902</v>
      </c>
      <c r="C16" t="s">
        <v>122</v>
      </c>
      <c r="D16" t="s">
        <v>898</v>
      </c>
      <c r="E16" t="s">
        <v>122</v>
      </c>
      <c r="F16" s="65">
        <v>50</v>
      </c>
      <c r="G16" s="65">
        <v>1.73</v>
      </c>
      <c r="H16" s="65">
        <v>4.3578699999999998E-4</v>
      </c>
      <c r="I16" s="66">
        <v>0</v>
      </c>
      <c r="J16" s="66">
        <v>0</v>
      </c>
      <c r="BE16" s="14" t="s">
        <v>128</v>
      </c>
    </row>
    <row r="17" spans="1:57">
      <c r="A17" t="s">
        <v>903</v>
      </c>
      <c r="B17" t="s">
        <v>904</v>
      </c>
      <c r="C17" t="s">
        <v>122</v>
      </c>
      <c r="D17" t="s">
        <v>898</v>
      </c>
      <c r="E17" t="s">
        <v>109</v>
      </c>
      <c r="F17" s="65">
        <v>-79337</v>
      </c>
      <c r="G17" s="65">
        <v>100</v>
      </c>
      <c r="H17" s="65">
        <v>-307.41500760000002</v>
      </c>
      <c r="I17" s="66">
        <v>-0.2863</v>
      </c>
      <c r="J17" s="66">
        <v>-8.0000000000000004E-4</v>
      </c>
      <c r="BE17" s="14" t="s">
        <v>129</v>
      </c>
    </row>
    <row r="18" spans="1:57">
      <c r="A18" t="s">
        <v>905</v>
      </c>
      <c r="B18" t="s">
        <v>906</v>
      </c>
      <c r="C18" t="s">
        <v>122</v>
      </c>
      <c r="D18" t="s">
        <v>898</v>
      </c>
      <c r="E18" t="s">
        <v>105</v>
      </c>
      <c r="F18" s="65">
        <v>423715.88</v>
      </c>
      <c r="G18" s="65">
        <v>100</v>
      </c>
      <c r="H18" s="65">
        <v>1381.3137687999999</v>
      </c>
      <c r="I18" s="66">
        <v>1.2862</v>
      </c>
      <c r="J18" s="66">
        <v>3.7000000000000002E-3</v>
      </c>
      <c r="BE18" s="14" t="s">
        <v>130</v>
      </c>
    </row>
    <row r="19" spans="1:57">
      <c r="A19" t="s">
        <v>907</v>
      </c>
      <c r="B19" t="s">
        <v>908</v>
      </c>
      <c r="C19" t="s">
        <v>122</v>
      </c>
      <c r="D19" t="s">
        <v>898</v>
      </c>
      <c r="E19" t="s">
        <v>109</v>
      </c>
      <c r="F19" s="65">
        <v>1</v>
      </c>
      <c r="G19" s="65">
        <v>3.4016000000000002</v>
      </c>
      <c r="H19" s="65">
        <v>1.3180519679999999E-4</v>
      </c>
      <c r="I19" s="66">
        <v>0</v>
      </c>
      <c r="J19" s="66">
        <v>0</v>
      </c>
      <c r="BE19" s="14" t="s">
        <v>131</v>
      </c>
    </row>
    <row r="20" spans="1:57">
      <c r="A20" t="s">
        <v>909</v>
      </c>
      <c r="B20" t="s">
        <v>910</v>
      </c>
      <c r="C20" t="s">
        <v>122</v>
      </c>
      <c r="D20" t="s">
        <v>898</v>
      </c>
      <c r="E20" t="s">
        <v>105</v>
      </c>
      <c r="F20" s="65">
        <v>13</v>
      </c>
      <c r="G20" s="65">
        <v>1.4549000000000001</v>
      </c>
      <c r="H20" s="65">
        <v>6.1658662000000004E-4</v>
      </c>
      <c r="I20" s="66">
        <v>0</v>
      </c>
      <c r="J20" s="66">
        <v>0</v>
      </c>
      <c r="BE20" s="14" t="s">
        <v>122</v>
      </c>
    </row>
    <row r="21" spans="1:57">
      <c r="A21" t="s">
        <v>911</v>
      </c>
      <c r="B21" t="s">
        <v>912</v>
      </c>
      <c r="C21" t="s">
        <v>122</v>
      </c>
      <c r="D21" t="s">
        <v>898</v>
      </c>
      <c r="E21" t="s">
        <v>105</v>
      </c>
      <c r="F21" s="65">
        <v>19</v>
      </c>
      <c r="G21" s="65">
        <v>0.23078000000000001</v>
      </c>
      <c r="H21" s="65">
        <v>1.42945132E-4</v>
      </c>
      <c r="I21" s="66">
        <v>0</v>
      </c>
      <c r="J21" s="66">
        <v>0</v>
      </c>
    </row>
    <row r="22" spans="1:57">
      <c r="A22" t="s">
        <v>913</v>
      </c>
      <c r="B22" t="s">
        <v>914</v>
      </c>
      <c r="C22" t="s">
        <v>122</v>
      </c>
      <c r="D22" t="s">
        <v>898</v>
      </c>
      <c r="E22" t="s">
        <v>105</v>
      </c>
      <c r="F22" s="65">
        <v>144</v>
      </c>
      <c r="G22" s="65">
        <v>0.42886000000000002</v>
      </c>
      <c r="H22" s="65">
        <v>2.0132403840000001E-3</v>
      </c>
      <c r="I22" s="66">
        <v>0</v>
      </c>
      <c r="J22" s="66">
        <v>0</v>
      </c>
    </row>
    <row r="23" spans="1:57">
      <c r="A23" t="s">
        <v>915</v>
      </c>
      <c r="B23" t="s">
        <v>916</v>
      </c>
      <c r="C23" t="s">
        <v>122</v>
      </c>
      <c r="D23" t="s">
        <v>898</v>
      </c>
      <c r="E23" t="s">
        <v>109</v>
      </c>
      <c r="F23" s="65">
        <v>6</v>
      </c>
      <c r="G23" s="65">
        <v>4.512E-2</v>
      </c>
      <c r="H23" s="65">
        <v>1.048985856E-5</v>
      </c>
      <c r="I23" s="66">
        <v>0</v>
      </c>
      <c r="J23" s="66">
        <v>0</v>
      </c>
    </row>
    <row r="24" spans="1:57">
      <c r="A24" s="93" t="s">
        <v>229</v>
      </c>
      <c r="B24" s="16"/>
      <c r="C24" s="16"/>
      <c r="D24" s="16"/>
      <c r="E24" s="16"/>
      <c r="F24" s="16"/>
      <c r="G24" s="16"/>
    </row>
    <row r="25" spans="1:57">
      <c r="A25" s="93" t="s">
        <v>264</v>
      </c>
      <c r="B25" s="16"/>
      <c r="C25" s="16"/>
      <c r="D25" s="16"/>
      <c r="E25" s="16"/>
      <c r="F25" s="16"/>
      <c r="G25" s="16"/>
    </row>
    <row r="26" spans="1:57">
      <c r="A26" s="93" t="s">
        <v>265</v>
      </c>
      <c r="B26" s="16"/>
      <c r="C26" s="16"/>
      <c r="D26" s="16"/>
      <c r="E26" s="16"/>
      <c r="F26" s="16"/>
      <c r="G26" s="16"/>
    </row>
    <row r="27" spans="1:57">
      <c r="A27" s="93" t="s">
        <v>266</v>
      </c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80" ht="26.25" customHeight="1">
      <c r="A6" s="107" t="s">
        <v>132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917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918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919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920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921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922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923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917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918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919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920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921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922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923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229</v>
      </c>
    </row>
    <row r="40" spans="1:16">
      <c r="A40" s="93" t="s">
        <v>264</v>
      </c>
    </row>
    <row r="41" spans="1:16">
      <c r="A41" s="93" t="s">
        <v>265</v>
      </c>
    </row>
    <row r="42" spans="1:16">
      <c r="A42" s="93" t="s">
        <v>266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8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7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924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925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926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927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376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928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3" t="s">
        <v>264</v>
      </c>
    </row>
    <row r="28" spans="1:15">
      <c r="A28" s="93" t="s">
        <v>265</v>
      </c>
    </row>
    <row r="29" spans="1:15">
      <c r="A29" s="93" t="s">
        <v>266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64" ht="26.25" customHeight="1">
      <c r="A6" s="107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929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930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376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931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932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229</v>
      </c>
      <c r="C25" s="14"/>
      <c r="D25" s="14"/>
      <c r="E25" s="14"/>
    </row>
    <row r="26" spans="1:18">
      <c r="A26" s="93" t="s">
        <v>264</v>
      </c>
      <c r="C26" s="14"/>
      <c r="D26" s="14"/>
      <c r="E26" s="14"/>
    </row>
    <row r="27" spans="1:18">
      <c r="A27" s="93" t="s">
        <v>265</v>
      </c>
      <c r="C27" s="14"/>
      <c r="D27" s="14"/>
      <c r="E27" s="14"/>
    </row>
    <row r="28" spans="1:18">
      <c r="A28" s="93" t="s">
        <v>266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80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11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2.63</v>
      </c>
      <c r="J10" s="7"/>
      <c r="K10" s="7"/>
      <c r="L10" s="64">
        <v>9.9000000000000008E-3</v>
      </c>
      <c r="M10" s="63">
        <v>1700000</v>
      </c>
      <c r="N10" s="7"/>
      <c r="O10" s="63">
        <v>1781.6</v>
      </c>
      <c r="P10" s="7"/>
      <c r="Q10" s="64">
        <v>1</v>
      </c>
      <c r="R10" s="64">
        <v>4.7999999999999996E-3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2.63</v>
      </c>
      <c r="L11" s="68">
        <v>9.9000000000000008E-3</v>
      </c>
      <c r="M11" s="69">
        <v>1700000</v>
      </c>
      <c r="O11" s="69">
        <v>1781.6</v>
      </c>
      <c r="Q11" s="68">
        <v>1</v>
      </c>
      <c r="R11" s="68">
        <v>4.7999999999999996E-3</v>
      </c>
    </row>
    <row r="12" spans="1:80">
      <c r="A12" s="67" t="s">
        <v>929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930</v>
      </c>
      <c r="B14" s="14"/>
      <c r="C14" s="14"/>
      <c r="D14" s="14"/>
      <c r="I14" s="69">
        <v>2.63</v>
      </c>
      <c r="L14" s="68">
        <v>9.9000000000000008E-3</v>
      </c>
      <c r="M14" s="69">
        <v>1700000</v>
      </c>
      <c r="O14" s="69">
        <v>1781.6</v>
      </c>
      <c r="Q14" s="68">
        <v>1</v>
      </c>
      <c r="R14" s="68">
        <v>4.7999999999999996E-3</v>
      </c>
    </row>
    <row r="15" spans="1:80">
      <c r="A15" t="s">
        <v>933</v>
      </c>
      <c r="B15" t="s">
        <v>934</v>
      </c>
      <c r="C15" t="s">
        <v>122</v>
      </c>
      <c r="D15" t="s">
        <v>935</v>
      </c>
      <c r="E15" t="s">
        <v>336</v>
      </c>
      <c r="F15" t="s">
        <v>936</v>
      </c>
      <c r="G15" t="s">
        <v>149</v>
      </c>
      <c r="H15" t="s">
        <v>937</v>
      </c>
      <c r="I15" s="65">
        <v>2.63</v>
      </c>
      <c r="J15" t="s">
        <v>101</v>
      </c>
      <c r="K15" s="66">
        <v>2.5000000000000001E-2</v>
      </c>
      <c r="L15" s="66">
        <v>9.9000000000000008E-3</v>
      </c>
      <c r="M15" s="65">
        <v>1700000</v>
      </c>
      <c r="N15" s="65">
        <v>104.8</v>
      </c>
      <c r="O15" s="65">
        <v>1781.6</v>
      </c>
      <c r="P15" s="66">
        <v>2.5000000000000001E-3</v>
      </c>
      <c r="Q15" s="66">
        <v>1</v>
      </c>
      <c r="R15" s="66">
        <v>4.7999999999999996E-3</v>
      </c>
    </row>
    <row r="16" spans="1:80">
      <c r="A16" s="67" t="s">
        <v>269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376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270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271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229</v>
      </c>
      <c r="B25" s="14"/>
      <c r="C25" s="14"/>
      <c r="D25" s="14"/>
    </row>
    <row r="26" spans="1:18">
      <c r="A26" s="93" t="s">
        <v>264</v>
      </c>
      <c r="B26" s="14"/>
      <c r="C26" s="14"/>
      <c r="D26" s="14"/>
    </row>
    <row r="27" spans="1:18">
      <c r="A27" s="93" t="s">
        <v>265</v>
      </c>
      <c r="B27" s="14"/>
      <c r="C27" s="14"/>
      <c r="D27" s="14"/>
    </row>
    <row r="28" spans="1:18">
      <c r="A28" s="93" t="s">
        <v>266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97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807755</v>
      </c>
      <c r="H10" s="7"/>
      <c r="I10" s="63">
        <v>1630.0011247</v>
      </c>
      <c r="J10" s="7"/>
      <c r="K10" s="64">
        <v>1</v>
      </c>
      <c r="L10" s="64">
        <v>4.4000000000000003E-3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807755</v>
      </c>
      <c r="I11" s="69">
        <v>1630.0011247</v>
      </c>
      <c r="K11" s="68">
        <v>1</v>
      </c>
      <c r="L11" s="68">
        <v>4.4000000000000003E-3</v>
      </c>
    </row>
    <row r="12" spans="1:97">
      <c r="A12" t="s">
        <v>938</v>
      </c>
      <c r="B12" t="s">
        <v>939</v>
      </c>
      <c r="C12" t="s">
        <v>122</v>
      </c>
      <c r="D12" t="s">
        <v>940</v>
      </c>
      <c r="E12" t="s">
        <v>650</v>
      </c>
      <c r="F12" t="s">
        <v>105</v>
      </c>
      <c r="G12" s="65">
        <v>807755</v>
      </c>
      <c r="H12" s="65">
        <v>61.9</v>
      </c>
      <c r="I12" s="65">
        <v>1630.0011247</v>
      </c>
      <c r="J12" s="66">
        <v>4.1999999999999997E-3</v>
      </c>
      <c r="K12" s="66">
        <v>1</v>
      </c>
      <c r="L12" s="66">
        <v>4.4000000000000003E-3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3" t="s">
        <v>229</v>
      </c>
      <c r="B18" s="14"/>
      <c r="C18" s="14"/>
      <c r="D18" s="14"/>
    </row>
    <row r="19" spans="1:12">
      <c r="A19" s="93" t="s">
        <v>264</v>
      </c>
      <c r="B19" s="14"/>
      <c r="C19" s="14"/>
      <c r="D19" s="14"/>
    </row>
    <row r="20" spans="1:12">
      <c r="A20" s="93" t="s">
        <v>265</v>
      </c>
      <c r="B20" s="14"/>
      <c r="C20" s="14"/>
      <c r="D20" s="14"/>
    </row>
    <row r="21" spans="1:12">
      <c r="A21" s="93" t="s">
        <v>266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941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942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943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944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945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946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947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948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3" t="s">
        <v>229</v>
      </c>
      <c r="B29" s="14"/>
    </row>
    <row r="30" spans="1:10">
      <c r="A30" s="93" t="s">
        <v>264</v>
      </c>
      <c r="B30" s="14"/>
    </row>
    <row r="31" spans="1:10">
      <c r="A31" s="93" t="s">
        <v>265</v>
      </c>
      <c r="B31" s="14"/>
    </row>
    <row r="32" spans="1:10">
      <c r="A32" s="93" t="s">
        <v>266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8" ht="26.25" customHeight="1">
      <c r="A6" s="107" t="s">
        <v>140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1952331</v>
      </c>
      <c r="G10" s="7"/>
      <c r="H10" s="63">
        <v>141.96873824878</v>
      </c>
      <c r="I10" s="7"/>
      <c r="J10" s="64">
        <v>1</v>
      </c>
      <c r="K10" s="64">
        <v>4.0000000000000002E-4</v>
      </c>
      <c r="L10" s="14"/>
      <c r="M10" s="14"/>
      <c r="N10" s="14"/>
      <c r="O10" s="14"/>
      <c r="BF10" s="14"/>
    </row>
    <row r="11" spans="1:58">
      <c r="A11" s="67" t="s">
        <v>949</v>
      </c>
      <c r="B11" s="14"/>
      <c r="C11" s="14"/>
      <c r="F11" s="69">
        <v>1952331</v>
      </c>
      <c r="H11" s="69">
        <v>141.96873824878</v>
      </c>
      <c r="J11" s="68">
        <v>1</v>
      </c>
      <c r="K11" s="68">
        <v>4.0000000000000002E-4</v>
      </c>
    </row>
    <row r="12" spans="1:58">
      <c r="A12" t="s">
        <v>737</v>
      </c>
      <c r="B12" t="s">
        <v>738</v>
      </c>
      <c r="C12" t="s">
        <v>740</v>
      </c>
      <c r="D12" t="s">
        <v>105</v>
      </c>
      <c r="E12" t="s">
        <v>950</v>
      </c>
      <c r="F12" s="65">
        <v>39000</v>
      </c>
      <c r="G12" s="65">
        <v>24.7334</v>
      </c>
      <c r="H12" s="65">
        <v>31.446044759999999</v>
      </c>
      <c r="I12" s="66">
        <v>0</v>
      </c>
      <c r="J12" s="66">
        <v>0.2215</v>
      </c>
      <c r="K12" s="66">
        <v>1E-4</v>
      </c>
    </row>
    <row r="13" spans="1:58">
      <c r="A13" t="s">
        <v>951</v>
      </c>
      <c r="B13" t="s">
        <v>952</v>
      </c>
      <c r="C13" t="s">
        <v>442</v>
      </c>
      <c r="D13" t="s">
        <v>101</v>
      </c>
      <c r="E13" t="s">
        <v>953</v>
      </c>
      <c r="F13" s="65">
        <v>20699</v>
      </c>
      <c r="G13" s="65">
        <v>93.202267000000006</v>
      </c>
      <c r="H13" s="65">
        <v>19.291937246330001</v>
      </c>
      <c r="I13" s="66">
        <v>0</v>
      </c>
      <c r="J13" s="66">
        <v>0.13589999999999999</v>
      </c>
      <c r="K13" s="66">
        <v>1E-4</v>
      </c>
    </row>
    <row r="14" spans="1:58">
      <c r="A14" t="s">
        <v>954</v>
      </c>
      <c r="B14" t="s">
        <v>955</v>
      </c>
      <c r="C14" t="s">
        <v>956</v>
      </c>
      <c r="D14" t="s">
        <v>101</v>
      </c>
      <c r="E14" t="s">
        <v>957</v>
      </c>
      <c r="F14" s="65">
        <v>1450000</v>
      </c>
      <c r="G14" s="65">
        <v>6.3090000000000004E-3</v>
      </c>
      <c r="H14" s="65">
        <v>9.1480500000000006E-2</v>
      </c>
      <c r="I14" s="66">
        <v>0</v>
      </c>
      <c r="J14" s="66">
        <v>5.9999999999999995E-4</v>
      </c>
      <c r="K14" s="66">
        <v>0</v>
      </c>
    </row>
    <row r="15" spans="1:58">
      <c r="A15" t="s">
        <v>958</v>
      </c>
      <c r="B15" t="s">
        <v>959</v>
      </c>
      <c r="C15" t="s">
        <v>627</v>
      </c>
      <c r="D15" t="s">
        <v>101</v>
      </c>
      <c r="E15" t="s">
        <v>960</v>
      </c>
      <c r="F15" s="65">
        <v>140000</v>
      </c>
      <c r="G15" s="65">
        <v>1.600851</v>
      </c>
      <c r="H15" s="65">
        <v>2.2411913999999999</v>
      </c>
      <c r="I15" s="66">
        <v>0</v>
      </c>
      <c r="J15" s="66">
        <v>1.5800000000000002E-2</v>
      </c>
      <c r="K15" s="66">
        <v>0</v>
      </c>
    </row>
    <row r="16" spans="1:58">
      <c r="A16" t="s">
        <v>961</v>
      </c>
      <c r="B16" t="s">
        <v>522</v>
      </c>
      <c r="C16" t="s">
        <v>124</v>
      </c>
      <c r="D16" t="s">
        <v>101</v>
      </c>
      <c r="E16" t="s">
        <v>962</v>
      </c>
      <c r="F16" s="65">
        <v>3750</v>
      </c>
      <c r="G16" s="65">
        <v>1.9999999999999999E-6</v>
      </c>
      <c r="H16" s="65">
        <v>7.4999999999999997E-8</v>
      </c>
      <c r="I16" s="66">
        <v>0</v>
      </c>
      <c r="J16" s="66">
        <v>0</v>
      </c>
      <c r="K16" s="66">
        <v>0</v>
      </c>
    </row>
    <row r="17" spans="1:11">
      <c r="A17" t="s">
        <v>963</v>
      </c>
      <c r="B17" t="s">
        <v>525</v>
      </c>
      <c r="C17" t="s">
        <v>124</v>
      </c>
      <c r="D17" t="s">
        <v>101</v>
      </c>
      <c r="E17" t="s">
        <v>964</v>
      </c>
      <c r="F17" s="65">
        <v>2500</v>
      </c>
      <c r="G17" s="65">
        <v>373.93206900000001</v>
      </c>
      <c r="H17" s="65">
        <v>9.3483017250000007</v>
      </c>
      <c r="I17" s="66">
        <v>0</v>
      </c>
      <c r="J17" s="66">
        <v>6.5799999999999997E-2</v>
      </c>
      <c r="K17" s="66">
        <v>0</v>
      </c>
    </row>
    <row r="18" spans="1:11">
      <c r="A18" t="s">
        <v>965</v>
      </c>
      <c r="B18" t="s">
        <v>966</v>
      </c>
      <c r="C18" t="s">
        <v>643</v>
      </c>
      <c r="D18" t="s">
        <v>101</v>
      </c>
      <c r="E18" t="s">
        <v>967</v>
      </c>
      <c r="F18" s="65">
        <v>80000</v>
      </c>
      <c r="G18" s="65">
        <v>1.25E-4</v>
      </c>
      <c r="H18" s="65">
        <v>1E-4</v>
      </c>
      <c r="I18" s="66">
        <v>0</v>
      </c>
      <c r="J18" s="66">
        <v>0</v>
      </c>
      <c r="K18" s="66">
        <v>0</v>
      </c>
    </row>
    <row r="19" spans="1:11">
      <c r="A19" t="s">
        <v>968</v>
      </c>
      <c r="B19" t="s">
        <v>969</v>
      </c>
      <c r="C19" t="s">
        <v>341</v>
      </c>
      <c r="D19" t="s">
        <v>101</v>
      </c>
      <c r="E19" t="s">
        <v>970</v>
      </c>
      <c r="F19" s="65">
        <v>43937</v>
      </c>
      <c r="G19" s="65">
        <v>174.28423000000001</v>
      </c>
      <c r="H19" s="65">
        <v>76.575262135100004</v>
      </c>
      <c r="I19" s="66">
        <v>0</v>
      </c>
      <c r="J19" s="66">
        <v>0.53939999999999999</v>
      </c>
      <c r="K19" s="66">
        <v>2.0000000000000001E-4</v>
      </c>
    </row>
    <row r="20" spans="1:11">
      <c r="A20" t="s">
        <v>971</v>
      </c>
      <c r="B20" t="s">
        <v>972</v>
      </c>
      <c r="C20" t="s">
        <v>536</v>
      </c>
      <c r="D20" t="s">
        <v>101</v>
      </c>
      <c r="E20" t="s">
        <v>973</v>
      </c>
      <c r="F20" s="65">
        <v>35000</v>
      </c>
      <c r="G20" s="65">
        <v>8.4978610000000003</v>
      </c>
      <c r="H20" s="65">
        <v>2.9742513499999998</v>
      </c>
      <c r="I20" s="66">
        <v>0</v>
      </c>
      <c r="J20" s="66">
        <v>2.1000000000000001E-2</v>
      </c>
      <c r="K20" s="66">
        <v>0</v>
      </c>
    </row>
    <row r="21" spans="1:11">
      <c r="A21" t="s">
        <v>974</v>
      </c>
      <c r="B21" t="s">
        <v>975</v>
      </c>
      <c r="C21" t="s">
        <v>131</v>
      </c>
      <c r="D21" t="s">
        <v>101</v>
      </c>
      <c r="E21" t="s">
        <v>337</v>
      </c>
      <c r="F21" s="65">
        <v>137445</v>
      </c>
      <c r="G21" s="65">
        <v>1.2300000000000001E-4</v>
      </c>
      <c r="H21" s="65">
        <v>1.6905735E-4</v>
      </c>
      <c r="I21" s="66">
        <v>0</v>
      </c>
      <c r="J21" s="66">
        <v>0</v>
      </c>
      <c r="K21" s="66">
        <v>0</v>
      </c>
    </row>
    <row r="22" spans="1:11">
      <c r="A22" s="67" t="s">
        <v>890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93" t="s">
        <v>229</v>
      </c>
      <c r="B24" s="14"/>
      <c r="C24" s="14"/>
    </row>
    <row r="25" spans="1:11">
      <c r="A25" s="93" t="s">
        <v>264</v>
      </c>
      <c r="B25" s="14"/>
      <c r="C25" s="14"/>
    </row>
    <row r="26" spans="1:11">
      <c r="A26" s="93" t="s">
        <v>265</v>
      </c>
      <c r="B26" s="14"/>
      <c r="C26" s="14"/>
    </row>
    <row r="27" spans="1:11">
      <c r="A27" s="93" t="s">
        <v>266</v>
      </c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1" ht="26.25" customHeight="1">
      <c r="A6" s="107" t="s">
        <v>141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891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892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976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893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376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891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894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893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895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376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229</v>
      </c>
      <c r="B33" s="14"/>
      <c r="C33" s="14"/>
    </row>
    <row r="34" spans="1:3">
      <c r="A34" s="93" t="s">
        <v>264</v>
      </c>
      <c r="B34" s="14"/>
      <c r="C34" s="14"/>
    </row>
    <row r="35" spans="1:3">
      <c r="A35" s="93" t="s">
        <v>265</v>
      </c>
      <c r="B35" s="14"/>
      <c r="C35" s="14"/>
    </row>
    <row r="36" spans="1:3">
      <c r="A36" s="93" t="s">
        <v>266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48" ht="26.25" customHeight="1">
      <c r="A6" s="107" t="s">
        <v>142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891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892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976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893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376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891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894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893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376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3" t="s">
        <v>229</v>
      </c>
      <c r="B31" s="14"/>
      <c r="C31" s="14"/>
    </row>
    <row r="32" spans="1:10">
      <c r="A32" s="93" t="s">
        <v>264</v>
      </c>
      <c r="B32" s="14"/>
      <c r="C32" s="14"/>
    </row>
    <row r="33" spans="1:3">
      <c r="A33" s="93" t="s">
        <v>265</v>
      </c>
      <c r="B33" s="14"/>
      <c r="C33" s="14"/>
    </row>
    <row r="34" spans="1:3">
      <c r="A34" s="93" t="s">
        <v>266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77" ht="26.25" customHeight="1">
      <c r="A6" s="107" t="s">
        <v>144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917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918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919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920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921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922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923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917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918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919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920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921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922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923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229</v>
      </c>
      <c r="C39" s="14"/>
    </row>
    <row r="40" spans="1:16">
      <c r="A40" s="93" t="s">
        <v>264</v>
      </c>
      <c r="C40" s="14"/>
    </row>
    <row r="41" spans="1:16">
      <c r="A41" s="93" t="s">
        <v>265</v>
      </c>
      <c r="C41" s="14"/>
    </row>
    <row r="42" spans="1:16">
      <c r="A42" s="93" t="s">
        <v>266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7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9" s="16" customFormat="1" ht="126">
      <c r="A6" s="40" t="s">
        <v>95</v>
      </c>
      <c r="B6" s="41" t="s">
        <v>146</v>
      </c>
      <c r="C6" s="41" t="s">
        <v>48</v>
      </c>
      <c r="D6" s="110" t="s">
        <v>49</v>
      </c>
      <c r="E6" s="110" t="s">
        <v>50</v>
      </c>
      <c r="F6" s="110" t="s">
        <v>70</v>
      </c>
      <c r="G6" s="11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977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978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979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980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981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982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983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984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985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986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987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979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980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986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3" t="s">
        <v>229</v>
      </c>
    </row>
    <row r="40" spans="1:17">
      <c r="A40" s="93" t="s">
        <v>264</v>
      </c>
    </row>
    <row r="41" spans="1:17">
      <c r="A41" s="93" t="s">
        <v>265</v>
      </c>
    </row>
    <row r="42" spans="1:17">
      <c r="A42" s="93" t="s">
        <v>266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2" t="s">
        <v>152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929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930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988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989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376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229</v>
      </c>
    </row>
    <row r="24" spans="1:14">
      <c r="A24" s="93" t="s">
        <v>264</v>
      </c>
    </row>
    <row r="25" spans="1:14">
      <c r="A25" s="93" t="s">
        <v>265</v>
      </c>
    </row>
    <row r="26" spans="1:14">
      <c r="A26" s="93" t="s">
        <v>266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2" t="s">
        <v>155</v>
      </c>
      <c r="B5" s="113"/>
      <c r="C5" s="113"/>
      <c r="D5" s="113"/>
      <c r="E5" s="113"/>
      <c r="F5" s="113"/>
      <c r="G5" s="113"/>
      <c r="H5" s="113"/>
      <c r="I5" s="114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990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991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990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991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2" t="s">
        <v>161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2" t="s">
        <v>166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f>H12</f>
        <v>17927.81990386</v>
      </c>
      <c r="I9" s="64">
        <f>H9/$H$9</f>
        <v>1</v>
      </c>
      <c r="J9" s="64">
        <f>H9/'סכום נכסי הקרן'!$C$41</f>
        <v>4.78579675372382E-2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f t="shared" ref="I10:I14" si="0">H10/$H$9</f>
        <v>0</v>
      </c>
      <c r="J10" s="68">
        <f>H10/'סכום נכסי הקרן'!$C$41</f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f t="shared" si="0"/>
        <v>0</v>
      </c>
      <c r="J11" s="66">
        <f>H11/'סכום נכסי הקרן'!$C$41</f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f>SUM(H13:H14)</f>
        <v>17927.81990386</v>
      </c>
      <c r="I12" s="68">
        <f t="shared" si="0"/>
        <v>1</v>
      </c>
      <c r="J12" s="68">
        <f>H12/'סכום נכסי הקרן'!$C$41</f>
        <v>4.78579675372382E-2</v>
      </c>
    </row>
    <row r="13" spans="1:59">
      <c r="A13" t="s">
        <v>992</v>
      </c>
      <c r="B13" t="s">
        <v>993</v>
      </c>
      <c r="C13" t="s">
        <v>222</v>
      </c>
      <c r="D13" t="s">
        <v>365</v>
      </c>
      <c r="E13" s="66">
        <v>0</v>
      </c>
      <c r="F13" t="s">
        <v>109</v>
      </c>
      <c r="G13" s="66">
        <v>0</v>
      </c>
      <c r="H13" s="65">
        <v>3918.96671406</v>
      </c>
      <c r="I13" s="66">
        <f t="shared" si="0"/>
        <v>0.21859694793209161</v>
      </c>
      <c r="J13" s="66">
        <f>H13/'סכום נכסי הקרן'!$C$41</f>
        <v>1.046160563787339E-2</v>
      </c>
    </row>
    <row r="14" spans="1:59">
      <c r="A14" t="s">
        <v>994</v>
      </c>
      <c r="B14" t="s">
        <v>995</v>
      </c>
      <c r="C14" t="s">
        <v>222</v>
      </c>
      <c r="D14" t="s">
        <v>365</v>
      </c>
      <c r="E14" s="66">
        <v>0</v>
      </c>
      <c r="F14" t="s">
        <v>105</v>
      </c>
      <c r="G14" s="66">
        <v>0</v>
      </c>
      <c r="H14" s="65">
        <v>14008.8531898</v>
      </c>
      <c r="I14" s="66">
        <f t="shared" si="0"/>
        <v>0.78140305206790839</v>
      </c>
      <c r="J14" s="66">
        <f>H14/'סכום נכסי הקרן'!$C$41</f>
        <v>3.7396361899364815E-2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2" t="s">
        <v>168</v>
      </c>
      <c r="B5" s="113"/>
      <c r="C5" s="113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7" t="s">
        <v>172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229</v>
      </c>
      <c r="C24" s="14"/>
    </row>
    <row r="25" spans="1:15">
      <c r="A25" s="93" t="s">
        <v>264</v>
      </c>
      <c r="C25" s="14"/>
    </row>
    <row r="26" spans="1:15">
      <c r="A26" s="93" t="s">
        <v>266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7" t="s">
        <v>176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929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930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229</v>
      </c>
      <c r="C24" s="14"/>
    </row>
    <row r="25" spans="1:15">
      <c r="A25" s="93" t="s">
        <v>264</v>
      </c>
      <c r="C25" s="14"/>
    </row>
    <row r="26" spans="1:15">
      <c r="A26" s="93" t="s">
        <v>266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7" t="s">
        <v>178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929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930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376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229</v>
      </c>
      <c r="C24" s="14"/>
    </row>
    <row r="25" spans="1:22">
      <c r="A25" s="93" t="s">
        <v>264</v>
      </c>
      <c r="C25" s="14"/>
    </row>
    <row r="26" spans="1:22">
      <c r="A26" s="93" t="s">
        <v>265</v>
      </c>
      <c r="C26" s="14"/>
    </row>
    <row r="27" spans="1:22">
      <c r="A27" s="93" t="s">
        <v>266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A6C55-D346-4918-92CB-5DAD357B54F0}">
  <ds:schemaRefs>
    <ds:schemaRef ds:uri="http://purl.org/dc/elements/1.1/"/>
    <ds:schemaRef ds:uri="http://schemas.microsoft.com/office/2006/metadata/properties"/>
    <ds:schemaRef ds:uri="1ca4df27-5183-4bee-9dbd-0c46c9c4aa40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A22B51B-DE20-4B49-9E5A-74895E291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B7814-2FB3-4C46-B941-8871EA354C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520042177_b12938_0221</dc:title>
  <dc:creator>Yuli</dc:creator>
  <cp:lastModifiedBy>User</cp:lastModifiedBy>
  <dcterms:created xsi:type="dcterms:W3CDTF">2015-11-10T09:34:27Z</dcterms:created>
  <dcterms:modified xsi:type="dcterms:W3CDTF">2022-01-20T13:15:01Z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