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4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166" i="5" l="1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79" i="5"/>
  <c r="R117" i="5" l="1"/>
  <c r="P117" i="5" s="1"/>
  <c r="R143" i="5"/>
  <c r="P143" i="5" s="1"/>
  <c r="C42" i="1" l="1"/>
  <c r="D41" i="1" s="1"/>
  <c r="D39" i="1"/>
  <c r="D37" i="1"/>
  <c r="D34" i="1"/>
  <c r="D33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31" i="1" l="1"/>
  <c r="D35" i="1"/>
  <c r="D40" i="1"/>
  <c r="D32" i="1"/>
  <c r="D36" i="1"/>
</calcChain>
</file>

<file path=xl/sharedStrings.xml><?xml version="1.0" encoding="utf-8"?>
<sst xmlns="http://schemas.openxmlformats.org/spreadsheetml/2006/main" count="5035" uniqueCount="1371">
  <si>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</si>
  <si>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</si>
  <si>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</si>
  <si>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</si>
  <si>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</si>
  <si>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</si>
  <si>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</si>
  <si>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</si>
  <si>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</si>
  <si>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</si>
  <si>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</si>
  <si>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</si>
  <si>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</si>
  <si>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</si>
  <si>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</si>
  <si>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</si>
  <si>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</si>
  <si>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</si>
  <si>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</si>
  <si>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</si>
  <si>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</si>
  <si>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</si>
  <si>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</si>
  <si>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</si>
  <si>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</si>
  <si>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</si>
  <si>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</si>
  <si>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</si>
  <si>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</si>
  <si>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</si>
  <si>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</si>
  <si>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</si>
  <si>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</si>
  <si>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</si>
  <si>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</si>
  <si>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</si>
  <si>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</si>
  <si>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</si>
  <si>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</si>
  <si>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</si>
  <si>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</si>
  <si>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</si>
  <si>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</si>
  <si>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</si>
  <si>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</si>
  <si>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</si>
  <si>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</si>
  <si>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</si>
  <si>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</si>
  <si>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</si>
  <si>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</si>
  <si>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</si>
  <si>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</si>
  <si>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</si>
  <si>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</si>
  <si>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</si>
  <si>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</si>
  <si>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</si>
  <si>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</si>
  <si>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</si>
  <si>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</si>
  <si>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</si>
  <si>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</si>
  <si>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</si>
  <si>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</si>
  <si>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</si>
  <si>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</si>
  <si>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</si>
  <si>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</si>
  <si>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</si>
  <si>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</si>
  <si>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</si>
  <si>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</si>
  <si>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</si>
  <si>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</si>
  <si>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</si>
  <si>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</si>
  <si>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</si>
  <si>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</si>
  <si>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</si>
  <si>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</si>
  <si>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</si>
  <si>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</si>
  <si>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</si>
  <si>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</si>
  <si>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</si>
  <si>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</si>
  <si>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</si>
  <si>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</si>
  <si>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</si>
  <si>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</si>
  <si>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</si>
  <si>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</si>
  <si>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</si>
  <si>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</si>
  <si>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</si>
  <si>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</si>
  <si>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</si>
  <si>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</si>
  <si>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</si>
  <si>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</si>
  <si>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</si>
  <si>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</si>
  <si>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</si>
  <si>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</si>
  <si>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</si>
  <si>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</si>
  <si>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</si>
  <si>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</si>
  <si>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</si>
  <si>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</si>
  <si>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</si>
  <si>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</si>
  <si>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</si>
  <si>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</si>
  <si>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</si>
  <si>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</si>
  <si>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</si>
  <si>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</si>
  <si>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</si>
  <si>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</si>
  <si>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</si>
  <si>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</si>
  <si>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</si>
  <si>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</si>
  <si>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</si>
  <si>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</si>
  <si>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</si>
  <si>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</si>
  <si>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</si>
  <si>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</si>
  <si>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</si>
  <si>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</si>
  <si>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</si>
  <si>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</si>
  <si>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</si>
  <si>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</si>
  <si>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</si>
  <si>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</si>
  <si>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</si>
  <si>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</si>
  <si>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</si>
  <si>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</si>
  <si>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</si>
  <si>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</si>
  <si>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</si>
  <si>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</si>
  <si>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</si>
  <si>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</si>
  <si>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</si>
  <si>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</si>
  <si>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</si>
  <si>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</si>
  <si>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</si>
  <si>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</si>
  <si>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</si>
  <si>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</si>
  <si>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</si>
  <si>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</si>
  <si>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</si>
  <si>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</si>
  <si>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</si>
  <si>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</si>
  <si>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</si>
  <si>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</si>
  <si>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</si>
  <si>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</si>
  <si>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</si>
  <si>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</si>
  <si>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</si>
  <si>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</si>
  <si>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</si>
  <si>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</si>
  <si>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</si>
  <si>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</si>
  <si>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</si>
  <si>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</si>
  <si>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</si>
  <si>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</si>
  <si>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</si>
  <si>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</si>
  <si>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</si>
  <si>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</si>
  <si>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</si>
  <si>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</si>
  <si>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</si>
  <si>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</si>
  <si>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</si>
  <si>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</si>
  <si>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</si>
  <si>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</si>
  <si>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</si>
  <si>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</si>
  <si>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</si>
  <si>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</si>
  <si>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</si>
  <si>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</si>
  <si>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</si>
  <si>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מור כללי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</si>
  <si>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</si>
  <si>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</si>
  <si>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</si>
  <si>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</si>
  <si>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</si>
  <si>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</si>
  <si>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</si>
  <si>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</si>
  <si>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</si>
  <si>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</si>
  <si>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</si>
  <si>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</si>
  <si>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</si>
  <si>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</si>
  <si>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</si>
  <si>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</si>
  <si>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</si>
  <si>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</si>
  <si>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</si>
  <si>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</si>
  <si>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</si>
  <si>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</si>
  <si>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</si>
  <si>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</si>
  <si>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</si>
  <si>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</si>
  <si>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</si>
  <si>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</si>
  <si>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</si>
  <si>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</si>
  <si>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</si>
  <si>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</si>
  <si>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</si>
  <si>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</si>
  <si>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</si>
  <si>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</si>
  <si>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</si>
  <si>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</si>
  <si>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</si>
  <si>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</si>
  <si>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</si>
  <si>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</si>
  <si>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</si>
  <si>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14/09/22</t>
  </si>
  <si>
    <t>ממצמ0923</t>
  </si>
  <si>
    <t>1128081</t>
  </si>
  <si>
    <t>25/04/22</t>
  </si>
  <si>
    <t>ממשל צמודה 1025- האוצר - ממשלתית צמודה</t>
  </si>
  <si>
    <t>1135912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</si>
  <si>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</si>
  <si>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</si>
  <si>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</si>
  <si>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</si>
  <si>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</si>
  <si>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12/09/22</t>
  </si>
  <si>
    <t>ממשל שקלית 0327</t>
  </si>
  <si>
    <t>1139344</t>
  </si>
  <si>
    <t>07/06/21</t>
  </si>
  <si>
    <t>ממשל שקלית 0330- האוצר - ממשלתית שקלית</t>
  </si>
  <si>
    <t>1160985</t>
  </si>
  <si>
    <t>25/10/22</t>
  </si>
  <si>
    <t>ממשלתי 0825- האוצר - ממשלתית שקלית</t>
  </si>
  <si>
    <t>1135557</t>
  </si>
  <si>
    <t>11/07/21</t>
  </si>
  <si>
    <t>ממשק0142- האוצר - ממשלתית שקלית</t>
  </si>
  <si>
    <t>1125400</t>
  </si>
  <si>
    <t>31/03/22</t>
  </si>
  <si>
    <t>סה"כ גילון</t>
  </si>
  <si>
    <t>ממשל משתנה 0526- האוצר - ממשלתית משתנה</t>
  </si>
  <si>
    <t>1141795</t>
  </si>
  <si>
    <t>05/04/22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</si>
  <si>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</si>
  <si>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</si>
  <si>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</si>
  <si>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</si>
  <si>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</si>
  <si>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</si>
  <si>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</si>
  <si>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</si>
  <si>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</si>
  <si>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</si>
  <si>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</si>
  <si>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</si>
  <si>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</si>
  <si>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</si>
  <si>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</si>
  <si>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</si>
  <si>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</si>
  <si>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11/08/20</t>
  </si>
  <si>
    <t>בינל הנפק אגח יא- בינלאומי הנפקות</t>
  </si>
  <si>
    <t>1167048</t>
  </si>
  <si>
    <t>513141879</t>
  </si>
  <si>
    <t>בנקים</t>
  </si>
  <si>
    <t>Aaa.il</t>
  </si>
  <si>
    <t>23/06/20</t>
  </si>
  <si>
    <t>דיסק מנ אגח טו- דיסקונט מנפיקים</t>
  </si>
  <si>
    <t>7480304</t>
  </si>
  <si>
    <t>520029935</t>
  </si>
  <si>
    <t>18/01/22</t>
  </si>
  <si>
    <t>לאומי אג"ח 181- לאומי</t>
  </si>
  <si>
    <t>6040505</t>
  </si>
  <si>
    <t>520018078</t>
  </si>
  <si>
    <t>03/09/20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</si>
  <si>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</si>
  <si>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</si>
  <si>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</si>
  <si>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</si>
  <si>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</si>
  <si>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</si>
  <si>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</si>
  <si>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הנפק   46- מזרחי טפחות הנפ</t>
  </si>
  <si>
    <t>2310225</t>
  </si>
  <si>
    <t>30/12/21</t>
  </si>
  <si>
    <t>מז טפ הנפק 51- מזרחי טפחות הנפ</t>
  </si>
  <si>
    <t>2310324</t>
  </si>
  <si>
    <t>17/02/21</t>
  </si>
  <si>
    <t>נמלי ישראל אג"ח ב- נמלי ישראל</t>
  </si>
  <si>
    <t>1145572</t>
  </si>
  <si>
    <t>513569780</t>
  </si>
  <si>
    <t>נדלן מניב בישראל</t>
  </si>
  <si>
    <t>13/02/22</t>
  </si>
  <si>
    <t>פועלים  אגח 200- פועלים</t>
  </si>
  <si>
    <t>6620496</t>
  </si>
  <si>
    <t>520000118</t>
  </si>
  <si>
    <t>06/01/22</t>
  </si>
  <si>
    <t>פועלים  אגח 201- פועלים</t>
  </si>
  <si>
    <t>1191345</t>
  </si>
  <si>
    <t>29/11/22</t>
  </si>
  <si>
    <t>פועלים הנ אגח35- פועלים הנפקות</t>
  </si>
  <si>
    <t>1940618</t>
  </si>
  <si>
    <t>520032640</t>
  </si>
  <si>
    <t>16/01/22</t>
  </si>
  <si>
    <t>פועלים הנפ אג32- פועלים הנפקות</t>
  </si>
  <si>
    <t>1940535</t>
  </si>
  <si>
    <t>09/02/21</t>
  </si>
  <si>
    <t>פועלים הנפקות  אג"ח 36- פועלים הנפקות</t>
  </si>
  <si>
    <t>1940659</t>
  </si>
  <si>
    <t>26/04/22</t>
  </si>
  <si>
    <t>עזריאלי אג"ח ה- עזריאלי קבוצה</t>
  </si>
  <si>
    <t>1156603</t>
  </si>
  <si>
    <t>510960719</t>
  </si>
  <si>
    <t>Aa1.il</t>
  </si>
  <si>
    <t>03/11/20</t>
  </si>
  <si>
    <t>עזריאלי אג2- עזריאלי קבוצה</t>
  </si>
  <si>
    <t>1134436</t>
  </si>
  <si>
    <t>ilAA+</t>
  </si>
  <si>
    <t>31/12/20</t>
  </si>
  <si>
    <t>עזריאלי אגח ח- עזריאלי קבוצה</t>
  </si>
  <si>
    <t>1178680</t>
  </si>
  <si>
    <t>אמות  אגח ח- אמות</t>
  </si>
  <si>
    <t>1172782</t>
  </si>
  <si>
    <t>520026683</t>
  </si>
  <si>
    <t>Aa2.il</t>
  </si>
  <si>
    <t>אמות אג4- אמות</t>
  </si>
  <si>
    <t>1133149</t>
  </si>
  <si>
    <t>ilAA</t>
  </si>
  <si>
    <t>07/12/22</t>
  </si>
  <si>
    <t>ארפורט סיטי אג"ח 5- איירפורט סיטי</t>
  </si>
  <si>
    <t>1133487</t>
  </si>
  <si>
    <t>511659401</t>
  </si>
  <si>
    <t>17/01/22</t>
  </si>
  <si>
    <t>ביג אגח טז</t>
  </si>
  <si>
    <t>1168442</t>
  </si>
  <si>
    <t>513623314</t>
  </si>
  <si>
    <t>07/09/20</t>
  </si>
  <si>
    <t>ביג אגח יז</t>
  </si>
  <si>
    <t>1168459</t>
  </si>
  <si>
    <t>06/10/20</t>
  </si>
  <si>
    <t>גב ים אג"ח 6- גב ים</t>
  </si>
  <si>
    <t>7590128</t>
  </si>
  <si>
    <t>520001736</t>
  </si>
  <si>
    <t>05/10/20</t>
  </si>
  <si>
    <t>מבנה אגח כה- מבנה</t>
  </si>
  <si>
    <t>2260636</t>
  </si>
  <si>
    <t>520024126</t>
  </si>
  <si>
    <t>01/11/21</t>
  </si>
  <si>
    <t>מבני תעש אגח יח</t>
  </si>
  <si>
    <t>2260479</t>
  </si>
  <si>
    <t>07/07/21</t>
  </si>
  <si>
    <t>מבני תעשיה אגח יט</t>
  </si>
  <si>
    <t>2260487</t>
  </si>
  <si>
    <t>10/09/20</t>
  </si>
  <si>
    <t>מבני תעשיה אגח כג- מבנה</t>
  </si>
  <si>
    <t>2260545</t>
  </si>
  <si>
    <t>17/09/20</t>
  </si>
  <si>
    <t>מליסרון  אגח יד</t>
  </si>
  <si>
    <t>3230232</t>
  </si>
  <si>
    <t>520037789</t>
  </si>
  <si>
    <t>28/07/20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</si>
  <si>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</si>
  <si>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</si>
  <si>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</si>
  <si>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</si>
  <si>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</si>
  <si>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</si>
  <si>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</si>
  <si>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</si>
  <si>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</si>
  <si>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רבוע נדלן אגח ז- רבוע כחול נדל"ן</t>
  </si>
  <si>
    <t>1140615</t>
  </si>
  <si>
    <t>513765859</t>
  </si>
  <si>
    <t>05/08/20</t>
  </si>
  <si>
    <t>רבוע נדלן אגח ח- רבוע כחול נדל"ן</t>
  </si>
  <si>
    <t>1157569</t>
  </si>
  <si>
    <t>29/09/20</t>
  </si>
  <si>
    <t>ריט 1     אגח ו</t>
  </si>
  <si>
    <t>1138544</t>
  </si>
  <si>
    <t>513821488</t>
  </si>
  <si>
    <t>21/04/20</t>
  </si>
  <si>
    <t>ריט אג"ח 4- 1 ריט</t>
  </si>
  <si>
    <t>1129899</t>
  </si>
  <si>
    <t>03/06/20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</si>
  <si>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</si>
  <si>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</si>
  <si>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</si>
  <si>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</si>
  <si>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</si>
  <si>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</si>
  <si>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</si>
  <si>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</si>
  <si>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Aa3.il</t>
  </si>
  <si>
    <t>בזק אגח 14- בזק</t>
  </si>
  <si>
    <t>2300317</t>
  </si>
  <si>
    <t>520031931</t>
  </si>
  <si>
    <t>23/12/21</t>
  </si>
  <si>
    <t>ביג אגח ז- ביג</t>
  </si>
  <si>
    <t>1136084</t>
  </si>
  <si>
    <t>15/09/22</t>
  </si>
  <si>
    <t>סלע נדלן  אגח ד- סלע קפיטל נדל"ן</t>
  </si>
  <si>
    <t>1167147</t>
  </si>
  <si>
    <t>513992529</t>
  </si>
  <si>
    <t>ג'נרישן קפ אגח ב- ג'נריישן קפיטל</t>
  </si>
  <si>
    <t>1177526</t>
  </si>
  <si>
    <t>515846558</t>
  </si>
  <si>
    <t>השקעה ואחזקות</t>
  </si>
  <si>
    <t>ilA+</t>
  </si>
  <si>
    <t>21/06/21</t>
  </si>
  <si>
    <t>ג'נרישן קפ אגחג- ג'נריישן קפיטל</t>
  </si>
  <si>
    <t>1184555</t>
  </si>
  <si>
    <t>20/02/22</t>
  </si>
  <si>
    <t>מימון ישיר אג ב- מימון ישיר קב</t>
  </si>
  <si>
    <t>1168145</t>
  </si>
  <si>
    <t>513893123</t>
  </si>
  <si>
    <t>אשראי חוץ בנקאי</t>
  </si>
  <si>
    <t>A1.il</t>
  </si>
  <si>
    <t>מימון ישיר אגח ד- מימון ישיר קב</t>
  </si>
  <si>
    <t>1175660</t>
  </si>
  <si>
    <t>מימון ישיר אגח ה- מימון ישיר קב</t>
  </si>
  <si>
    <t>1182831</t>
  </si>
  <si>
    <t>מימון ישיר אגחו- מימון ישיר קב</t>
  </si>
  <si>
    <t>1191659</t>
  </si>
  <si>
    <t>08/12/22</t>
  </si>
  <si>
    <t>קיסטון ריט אגחא- קיסטון ריט</t>
  </si>
  <si>
    <t>1182187</t>
  </si>
  <si>
    <t>515983476</t>
  </si>
  <si>
    <t>05/12/21</t>
  </si>
  <si>
    <t>אלה  השק  אגח א- אלה השקעות</t>
  </si>
  <si>
    <t>1189950</t>
  </si>
  <si>
    <t>520040015</t>
  </si>
  <si>
    <t>ilA</t>
  </si>
  <si>
    <t>28/09/22</t>
  </si>
  <si>
    <t>אפי נכסים אגחיד- אפי נכסים</t>
  </si>
  <si>
    <t>1184530</t>
  </si>
  <si>
    <t>510560188</t>
  </si>
  <si>
    <t>נדלן מניב בחו"ל</t>
  </si>
  <si>
    <t>A2.il</t>
  </si>
  <si>
    <t>אפריקה נכס אגחח- אפי נכסים</t>
  </si>
  <si>
    <t>1142231</t>
  </si>
  <si>
    <t>25/10/20</t>
  </si>
  <si>
    <t>דליה אגח א- דליה אנרגיה</t>
  </si>
  <si>
    <t>1184951</t>
  </si>
  <si>
    <t>516269248</t>
  </si>
  <si>
    <t>אנרגיה</t>
  </si>
  <si>
    <t>A3.il</t>
  </si>
  <si>
    <t>03/04/22</t>
  </si>
  <si>
    <t>ירושלים הנפ נד17- ירושלים הנפקות</t>
  </si>
  <si>
    <t>1176312</t>
  </si>
  <si>
    <t>513682146</t>
  </si>
  <si>
    <t>ilA-</t>
  </si>
  <si>
    <t>19/09/22</t>
  </si>
  <si>
    <t>מגוריט    אגח ד- מגוריט</t>
  </si>
  <si>
    <t>1185834</t>
  </si>
  <si>
    <t>515434074</t>
  </si>
  <si>
    <t>12/04/22</t>
  </si>
  <si>
    <t>מגוריט אגח ב- מגוריט</t>
  </si>
  <si>
    <t>1168350</t>
  </si>
  <si>
    <t>31/08/20</t>
  </si>
  <si>
    <t>מגוריט אגח ג- מגוריט</t>
  </si>
  <si>
    <t>1175975</t>
  </si>
  <si>
    <t>21/12/21</t>
  </si>
  <si>
    <t>רני צים   אגח ב- רני צים</t>
  </si>
  <si>
    <t>1171834</t>
  </si>
  <si>
    <t>514353671</t>
  </si>
  <si>
    <t>20/01/21</t>
  </si>
  <si>
    <t>דיסקונט הש אג6- דיסקונט השקעות</t>
  </si>
  <si>
    <t>6390207</t>
  </si>
  <si>
    <t>520023896</t>
  </si>
  <si>
    <t>ilBBB</t>
  </si>
  <si>
    <t>15/11/20</t>
  </si>
  <si>
    <t>ארי נדלן אגח א- ארי נדלן</t>
  </si>
  <si>
    <t>3660156</t>
  </si>
  <si>
    <t>520038332</t>
  </si>
  <si>
    <t>לא מדורג</t>
  </si>
  <si>
    <t>15/05/22</t>
  </si>
  <si>
    <t>דוראל  אגח א- דוראל אנרגיה</t>
  </si>
  <si>
    <t>1179134</t>
  </si>
  <si>
    <t>515364891</t>
  </si>
  <si>
    <t>אנרגיה מתחדשת</t>
  </si>
  <si>
    <t>12/10/21</t>
  </si>
  <si>
    <t>מניבים ריט אגח ג- מניבים ריט</t>
  </si>
  <si>
    <t>1177658</t>
  </si>
  <si>
    <t>515327120</t>
  </si>
  <si>
    <t>22/06/21</t>
  </si>
  <si>
    <t>משק אנרג  אגח א</t>
  </si>
  <si>
    <t>1169531</t>
  </si>
  <si>
    <t>516167343</t>
  </si>
  <si>
    <t>01/11/20</t>
  </si>
  <si>
    <t>נופר אנרג אגח א- נופר אנרג'י</t>
  </si>
  <si>
    <t>1179340</t>
  </si>
  <si>
    <t>514599943</t>
  </si>
  <si>
    <t>07/03/22</t>
  </si>
  <si>
    <t>סולאיר אגח א- סולאיר</t>
  </si>
  <si>
    <t>1183730</t>
  </si>
  <si>
    <t>516046307</t>
  </si>
  <si>
    <t>20/01/22</t>
  </si>
  <si>
    <t>ריט אזורים אגח א- ריט אזורים ליוי</t>
  </si>
  <si>
    <t>1175769</t>
  </si>
  <si>
    <t>516117181</t>
  </si>
  <si>
    <t>27/05/21</t>
  </si>
  <si>
    <t>תנופורט  אגח ב- תנופורט</t>
  </si>
  <si>
    <t>1189919</t>
  </si>
  <si>
    <t>511519829</t>
  </si>
  <si>
    <t>22/09/22</t>
  </si>
  <si>
    <t>דיסקונט מנפיקים אג"ח יג</t>
  </si>
  <si>
    <t>7480155</t>
  </si>
  <si>
    <t>לאומי   אגח 178- לאומי</t>
  </si>
  <si>
    <t>6040323</t>
  </si>
  <si>
    <t>לאומי אג"ח 180- לאומי</t>
  </si>
  <si>
    <t>6040422</t>
  </si>
  <si>
    <t>29/07/20</t>
  </si>
  <si>
    <t>לאומי אגח 184- לאומי</t>
  </si>
  <si>
    <t>6040604</t>
  </si>
  <si>
    <t>מז טפ הנ אגח 63- מזרחי טפחות הנפ</t>
  </si>
  <si>
    <t>2310548</t>
  </si>
  <si>
    <t>מז טפ הנפ אגח 60- מזרחי טפחות הנפ</t>
  </si>
  <si>
    <t>2310456</t>
  </si>
  <si>
    <t>12/12/21</t>
  </si>
  <si>
    <t>מזרחי  טפ הנפק   40</t>
  </si>
  <si>
    <t>2310167</t>
  </si>
  <si>
    <t>14/02/22</t>
  </si>
  <si>
    <t>נמלי ישראל אג"ח ג- נמלי ישראל</t>
  </si>
  <si>
    <t>1145580</t>
  </si>
  <si>
    <t>08/06/20</t>
  </si>
  <si>
    <t>עמידר אגח א- עמידר</t>
  </si>
  <si>
    <t>1143585</t>
  </si>
  <si>
    <t>520017393</t>
  </si>
  <si>
    <t>25/05/21</t>
  </si>
  <si>
    <t>פועלים  אגח 100- פועלים</t>
  </si>
  <si>
    <t>6620488</t>
  </si>
  <si>
    <t>חשמל     אגח 26- חשמל</t>
  </si>
  <si>
    <t>6000202</t>
  </si>
  <si>
    <t>520000472</t>
  </si>
  <si>
    <t>שטראוס    אגח ה- שטראוס גרופ</t>
  </si>
  <si>
    <t>7460389</t>
  </si>
  <si>
    <t>520003781</t>
  </si>
  <si>
    <t>מזון</t>
  </si>
  <si>
    <t>06/07/20</t>
  </si>
  <si>
    <t>תעשיה אוירית אג"ח 4</t>
  </si>
  <si>
    <t>1133131</t>
  </si>
  <si>
    <t>520027194</t>
  </si>
  <si>
    <t>ביטחוניות</t>
  </si>
  <si>
    <t>05/02/20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</si>
  <si>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</si>
  <si>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</si>
  <si>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</si>
  <si>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</si>
  <si>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</si>
  <si>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</si>
  <si>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</si>
  <si>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27/01/21</t>
  </si>
  <si>
    <t>כיל       אגח ה</t>
  </si>
  <si>
    <t>2810299</t>
  </si>
  <si>
    <t>520027830</t>
  </si>
  <si>
    <t>08/07/21</t>
  </si>
  <si>
    <t>מליסרון אגח טו</t>
  </si>
  <si>
    <t>3230240</t>
  </si>
  <si>
    <t>שופרסל אג5- שופרסל</t>
  </si>
  <si>
    <t>7770209</t>
  </si>
  <si>
    <t>520022732</t>
  </si>
  <si>
    <t>רשתות שיווק</t>
  </si>
  <si>
    <t>אלוני חץ אג10- אלוני חץ</t>
  </si>
  <si>
    <t>3900362</t>
  </si>
  <si>
    <t>21/10/20</t>
  </si>
  <si>
    <t>אלוני חץ אגח יג- אלוני חץ</t>
  </si>
  <si>
    <t>1189406</t>
  </si>
  <si>
    <t>16/11/22</t>
  </si>
  <si>
    <t>בזק אגח 13- בזק</t>
  </si>
  <si>
    <t>2300309</t>
  </si>
  <si>
    <t>כללביט  אגח יב- כללביט</t>
  </si>
  <si>
    <t>1179928</t>
  </si>
  <si>
    <t>513754069</t>
  </si>
  <si>
    <t>ביטוח</t>
  </si>
  <si>
    <t>18/10/22</t>
  </si>
  <si>
    <t>נמקו      אגח א- נמקו ריאלטי</t>
  </si>
  <si>
    <t>1139575</t>
  </si>
  <si>
    <t>1905761</t>
  </si>
  <si>
    <t>פורמולה אג"ח ג'- פורמולה מערכות</t>
  </si>
  <si>
    <t>2560209</t>
  </si>
  <si>
    <t>520036690</t>
  </si>
  <si>
    <t>שרותי מידע</t>
  </si>
  <si>
    <t>23/07/20</t>
  </si>
  <si>
    <t>פסיפיק אגח ב- פסיפיק אוק</t>
  </si>
  <si>
    <t>1163062</t>
  </si>
  <si>
    <t>1900288</t>
  </si>
  <si>
    <t>02/05/22</t>
  </si>
  <si>
    <t>אלון רבוע אגח ו- אלון רבוע כחול</t>
  </si>
  <si>
    <t>1169127</t>
  </si>
  <si>
    <t>520042847</t>
  </si>
  <si>
    <t>06/01/21</t>
  </si>
  <si>
    <t>אנרג'יקס אג ב</t>
  </si>
  <si>
    <t>1168483</t>
  </si>
  <si>
    <t>513901371</t>
  </si>
  <si>
    <t>אפי נכסים אגח י- אפי נכסים</t>
  </si>
  <si>
    <t>1160878</t>
  </si>
  <si>
    <t>04/11/20</t>
  </si>
  <si>
    <t>אפי נכסים אגח יב- אפי נכסים</t>
  </si>
  <si>
    <t>1173764</t>
  </si>
  <si>
    <t>09/03/21</t>
  </si>
  <si>
    <t>בזן   אגח יב- בתי זיקוק</t>
  </si>
  <si>
    <t>2590578</t>
  </si>
  <si>
    <t>520036658</t>
  </si>
  <si>
    <t>22/08/21</t>
  </si>
  <si>
    <t>ג'נריישן קפ אגח א- ג'נריישן קפיטל</t>
  </si>
  <si>
    <t>1166222</t>
  </si>
  <si>
    <t>16/08/20</t>
  </si>
  <si>
    <t>יצוא אגח א</t>
  </si>
  <si>
    <t>7040082</t>
  </si>
  <si>
    <t>520025156</t>
  </si>
  <si>
    <t>סאות'רן אג"ח ג- סאותרן פרופרטיס</t>
  </si>
  <si>
    <t>1159474</t>
  </si>
  <si>
    <t>1921080</t>
  </si>
  <si>
    <t>18/09/22</t>
  </si>
  <si>
    <t>סטרוברי אג"ח 1- סטרוברי</t>
  </si>
  <si>
    <t>1136951</t>
  </si>
  <si>
    <t>1863501</t>
  </si>
  <si>
    <t>פתאל אירו אגח ד- פתאל אירופה</t>
  </si>
  <si>
    <t>1168038</t>
  </si>
  <si>
    <t>515328250</t>
  </si>
  <si>
    <t>קופרליין  אגח ג- קופרליין</t>
  </si>
  <si>
    <t>1167881</t>
  </si>
  <si>
    <t>1865427</t>
  </si>
  <si>
    <t>01/09/20</t>
  </si>
  <si>
    <t>אאורה אגח טו- אאורה</t>
  </si>
  <si>
    <t>3730504</t>
  </si>
  <si>
    <t>520038274</t>
  </si>
  <si>
    <t>בנייה</t>
  </si>
  <si>
    <t>26/11/20</t>
  </si>
  <si>
    <t>אאורה אגח טז- אאורה</t>
  </si>
  <si>
    <t>30/11/22</t>
  </si>
  <si>
    <t>אסאר אקורד אגח א- אס.אר אקורד</t>
  </si>
  <si>
    <t>4220349</t>
  </si>
  <si>
    <t>520038670</t>
  </si>
  <si>
    <t>11/05/21</t>
  </si>
  <si>
    <t>אקסטל  אגח ג- אקסטל לימיטד</t>
  </si>
  <si>
    <t>1175041</t>
  </si>
  <si>
    <t>1811308</t>
  </si>
  <si>
    <t>08/06/21</t>
  </si>
  <si>
    <t>מכלול אגח א- מכלול מימון</t>
  </si>
  <si>
    <t>1187277</t>
  </si>
  <si>
    <t>515763845</t>
  </si>
  <si>
    <t>02/11/22</t>
  </si>
  <si>
    <t>מלרן אגח ג- מלרן פרוייקטים</t>
  </si>
  <si>
    <t>1180058</t>
  </si>
  <si>
    <t>514097591</t>
  </si>
  <si>
    <t>מלרן אגח2- מלרן פרוייקטים</t>
  </si>
  <si>
    <t>1170323</t>
  </si>
  <si>
    <t>29/06/21</t>
  </si>
  <si>
    <t>מניף אגח א- מניף-פיננסים</t>
  </si>
  <si>
    <t>1185883</t>
  </si>
  <si>
    <t>512764408</t>
  </si>
  <si>
    <t>01/12/22</t>
  </si>
  <si>
    <t>נאוויטס פטרו אגח ב- נאוויטס פטרו</t>
  </si>
  <si>
    <t>1169614</t>
  </si>
  <si>
    <t>550263107</t>
  </si>
  <si>
    <t>חיפושי נפט וגז</t>
  </si>
  <si>
    <t>15/12/21</t>
  </si>
  <si>
    <t>סאות'רן   אגח א- סאותרן פרופרטיס</t>
  </si>
  <si>
    <t>1140094</t>
  </si>
  <si>
    <t>14/11/22</t>
  </si>
  <si>
    <t>סאות'רן אגח ב- סאותרן פרופרטיס</t>
  </si>
  <si>
    <t>1143387</t>
  </si>
  <si>
    <t>פתאל החזק  אג 1</t>
  </si>
  <si>
    <t>1169721</t>
  </si>
  <si>
    <t>512607888</t>
  </si>
  <si>
    <t>מלונאות ותיירות</t>
  </si>
  <si>
    <t>12/11/20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</si>
  <si>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</si>
  <si>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</si>
  <si>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</si>
  <si>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</si>
  <si>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</si>
  <si>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</si>
  <si>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520033309</t>
  </si>
  <si>
    <t>ilBBB+</t>
  </si>
  <si>
    <t>27/12/21</t>
  </si>
  <si>
    <t>חג'ג' אג"ח 8- חג'ג' נדלן</t>
  </si>
  <si>
    <t>8230229</t>
  </si>
  <si>
    <t>שוהם ביזנס אגח ד- שוהם ביזנס</t>
  </si>
  <si>
    <t>1182047</t>
  </si>
  <si>
    <t>520043860</t>
  </si>
  <si>
    <t>Baa1.il</t>
  </si>
  <si>
    <t>04/04/22</t>
  </si>
  <si>
    <t>לוזון קבוצה אג10</t>
  </si>
  <si>
    <t>4730206</t>
  </si>
  <si>
    <t>520039660</t>
  </si>
  <si>
    <t>Baa2.il</t>
  </si>
  <si>
    <t>אמ אר אר אגח ב- אמ אר אר</t>
  </si>
  <si>
    <t>1184696</t>
  </si>
  <si>
    <t>1983001</t>
  </si>
  <si>
    <t>23/02/22</t>
  </si>
  <si>
    <t>אם.אר.פי  אגח ד- אם.אר.פי השקעות</t>
  </si>
  <si>
    <t>1190172</t>
  </si>
  <si>
    <t>520044421</t>
  </si>
  <si>
    <t>02/10/22</t>
  </si>
  <si>
    <t>בי קומיונק אגח ו- בי קומיונקיישנס</t>
  </si>
  <si>
    <t>1178151</t>
  </si>
  <si>
    <t>512832742</t>
  </si>
  <si>
    <t>07/12/21</t>
  </si>
  <si>
    <t>גיבוי אחזקות אגח 2- גיבוי אחזקות</t>
  </si>
  <si>
    <t>4480190</t>
  </si>
  <si>
    <t>520039314</t>
  </si>
  <si>
    <t>24/11/21</t>
  </si>
  <si>
    <t>גיבוי אחזקות אגח א- גיבוי אחזקות</t>
  </si>
  <si>
    <t>4480133</t>
  </si>
  <si>
    <t>17/06/21</t>
  </si>
  <si>
    <t>דלק קב   אגח לה- דלק קבוצה</t>
  </si>
  <si>
    <t>1177849</t>
  </si>
  <si>
    <t>520044322</t>
  </si>
  <si>
    <t>10/11/21</t>
  </si>
  <si>
    <t>דלק קב אגח לו- דלק קבוצה</t>
  </si>
  <si>
    <t>1181122</t>
  </si>
  <si>
    <t>13/12/21</t>
  </si>
  <si>
    <t>חג'ג'    אגח יג- חג'ג' נדלן</t>
  </si>
  <si>
    <t>1190040</t>
  </si>
  <si>
    <t>ישראל קנדה אגח ז- ישראל קנדה</t>
  </si>
  <si>
    <t>4340212</t>
  </si>
  <si>
    <t>520039298</t>
  </si>
  <si>
    <t>02/01/22</t>
  </si>
  <si>
    <t>ספיר קור אג18- ספיר קורפ</t>
  </si>
  <si>
    <t>3650140</t>
  </si>
  <si>
    <t>520038340</t>
  </si>
  <si>
    <t>עמרם אברהם אגח א- עמרם</t>
  </si>
  <si>
    <t>513201582</t>
  </si>
  <si>
    <t>פאי סיאם אגח א- פאי סיאם</t>
  </si>
  <si>
    <t>1186485</t>
  </si>
  <si>
    <t>513978635</t>
  </si>
  <si>
    <t>16/05/22</t>
  </si>
  <si>
    <t>רותם שני  אגח א- רותם שני</t>
  </si>
  <si>
    <t>1173996</t>
  </si>
  <si>
    <t>512287517</t>
  </si>
  <si>
    <t>10/03/21</t>
  </si>
  <si>
    <t>חברה לישראל אג"ח 11</t>
  </si>
  <si>
    <t>5760244</t>
  </si>
  <si>
    <t>520028010</t>
  </si>
  <si>
    <t>25/08/20</t>
  </si>
  <si>
    <t>נאוויטס פט אג ד- נאוויטס פטרו</t>
  </si>
  <si>
    <t>1181627</t>
  </si>
  <si>
    <t>סה"כ אחר</t>
  </si>
  <si>
    <t>TEVA  4.75 09/05/2027- טבע</t>
  </si>
  <si>
    <t>US88167AAP66</t>
  </si>
  <si>
    <t>בלומברג</t>
  </si>
  <si>
    <t>520013954</t>
  </si>
  <si>
    <t>Pharma &amp; Biotechnology</t>
  </si>
  <si>
    <t>BB-</t>
  </si>
  <si>
    <t>S&amp;P</t>
  </si>
  <si>
    <t>02/11/21</t>
  </si>
  <si>
    <t>TEVA  5.125 09/05/2029- טבע</t>
  </si>
  <si>
    <t>US88167AAQ40</t>
  </si>
  <si>
    <t>TEVA 3.75 09/05/2027- טבע</t>
  </si>
  <si>
    <t>XS2406607098</t>
  </si>
  <si>
    <t>TEVA 4.375 09/05/2030- טבע</t>
  </si>
  <si>
    <t>XS2406607171</t>
  </si>
  <si>
    <t>DORLEV 7.494 30/12/23- DELEK OVERRIDING ROYALTY LEVIATHAN</t>
  </si>
  <si>
    <t>IL0011691354</t>
  </si>
  <si>
    <t>514798826</t>
  </si>
  <si>
    <t>Energy</t>
  </si>
  <si>
    <t>B+</t>
  </si>
  <si>
    <t>Fitch</t>
  </si>
  <si>
    <t>AAPL 2.85 23/02/23</t>
  </si>
  <si>
    <t>US037833BU32</t>
  </si>
  <si>
    <t>930</t>
  </si>
  <si>
    <t>Technology Hardware &amp; Equip</t>
  </si>
  <si>
    <t>AA+</t>
  </si>
  <si>
    <t>16/01/20</t>
  </si>
  <si>
    <t>BAC 4.827 22/07/26- Bank of  America</t>
  </si>
  <si>
    <t>US06051GLA57</t>
  </si>
  <si>
    <t>2180</t>
  </si>
  <si>
    <t>Banks</t>
  </si>
  <si>
    <t>A-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</si>
  <si>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</si>
  <si>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</si>
  <si>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</si>
  <si>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</si>
  <si>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</si>
  <si>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</si>
  <si>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</si>
  <si>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15/01/26 FSK 3.4- FS KKR</t>
  </si>
  <si>
    <t>US302635AG21</t>
  </si>
  <si>
    <t>5143</t>
  </si>
  <si>
    <t>Diversified Financials</t>
  </si>
  <si>
    <t>Baa3</t>
  </si>
  <si>
    <t>Moodys</t>
  </si>
  <si>
    <t>03/12/20</t>
  </si>
  <si>
    <t>PSEC 3.364 15.11.26</t>
  </si>
  <si>
    <t>US74348TAV44</t>
  </si>
  <si>
    <t>5268</t>
  </si>
  <si>
    <t>BBB-</t>
  </si>
  <si>
    <t>PSEC 3.706 22/01/26</t>
  </si>
  <si>
    <t>US74348TAU60</t>
  </si>
  <si>
    <t>12/02/21</t>
  </si>
  <si>
    <t>ENOGLN 6.50 30.04.2027- Energean</t>
  </si>
  <si>
    <t>USG3044DAA49</t>
  </si>
  <si>
    <t>5144</t>
  </si>
  <si>
    <t>B</t>
  </si>
  <si>
    <t>IAECN 9 15/07/26- ITHACA ENERGY NORTH</t>
  </si>
  <si>
    <t>USG49774AB18</t>
  </si>
  <si>
    <t>5327</t>
  </si>
  <si>
    <t>B3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</si>
  <si>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</si>
  <si>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</si>
  <si>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</si>
  <si>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</si>
  <si>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</si>
  <si>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</si>
  <si>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</si>
  <si>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</si>
  <si>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</si>
  <si>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</si>
  <si>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</si>
  <si>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</si>
  <si>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</si>
  <si>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</si>
  <si>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</si>
  <si>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</si>
  <si>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</si>
  <si>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</si>
  <si>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</si>
  <si>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</si>
  <si>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</si>
  <si>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</si>
  <si>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</si>
  <si>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</si>
  <si>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</si>
  <si>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קנון- קנון הולדינגס</t>
  </si>
  <si>
    <t>1134139</t>
  </si>
  <si>
    <t>201406588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</si>
  <si>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</si>
  <si>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</si>
  <si>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</si>
  <si>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</si>
  <si>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</si>
  <si>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</si>
  <si>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</si>
  <si>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</si>
  <si>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</si>
  <si>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אלוני חץ- אלוני חץ</t>
  </si>
  <si>
    <t>390013</t>
  </si>
  <si>
    <t>אמות- אמות</t>
  </si>
  <si>
    <t>1097278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</si>
  <si>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</si>
  <si>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</si>
  <si>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</si>
  <si>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</si>
  <si>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</si>
  <si>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</si>
  <si>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בזק- בזק</t>
  </si>
  <si>
    <t>230011</t>
  </si>
  <si>
    <t>סה"כ תל אביב 90</t>
  </si>
  <si>
    <t>ג'נריישן קפיטל- ג'נריישן קפיטל</t>
  </si>
  <si>
    <t>1156926</t>
  </si>
  <si>
    <t>פז נפט- פז נפט</t>
  </si>
  <si>
    <t>1100007</t>
  </si>
  <si>
    <t>510216054</t>
  </si>
  <si>
    <t>אנלייט אנרגיה- אנלייט אנרגיה</t>
  </si>
  <si>
    <t>720011</t>
  </si>
  <si>
    <t>520041146</t>
  </si>
  <si>
    <t>דוראל אנרגיה- דוראל אנרגיה</t>
  </si>
  <si>
    <t>1166768</t>
  </si>
  <si>
    <t>נופר אנרג'י- נופר אנרג'י</t>
  </si>
  <si>
    <t>1170877</t>
  </si>
  <si>
    <t>מימון ישיר- מימון ישיר קב</t>
  </si>
  <si>
    <t>1168186</t>
  </si>
  <si>
    <t>חג'ג' נדל"ן- חג'ג' נדלן</t>
  </si>
  <si>
    <t>823013</t>
  </si>
  <si>
    <t>ישראל קנדה- ישראל קנדה</t>
  </si>
  <si>
    <t>434019</t>
  </si>
  <si>
    <t>ישראמקו יהש- ישראמקו יהש</t>
  </si>
  <si>
    <t>232017</t>
  </si>
  <si>
    <t>550010003</t>
  </si>
  <si>
    <t>פולירם- פולירם</t>
  </si>
  <si>
    <t>1170216</t>
  </si>
  <si>
    <t>515251593</t>
  </si>
  <si>
    <t>קמטק- קמטק</t>
  </si>
  <si>
    <t>1095264</t>
  </si>
  <si>
    <t>511235434</t>
  </si>
  <si>
    <t>נטו מלינדה 1- נטו מלינדה</t>
  </si>
  <si>
    <t>1105097</t>
  </si>
  <si>
    <t>511725459</t>
  </si>
  <si>
    <t>מסחר</t>
  </si>
  <si>
    <t>סקופ- סקופ</t>
  </si>
  <si>
    <t>288019</t>
  </si>
  <si>
    <t>520037425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</si>
  <si>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</si>
  <si>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</si>
  <si>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</si>
  <si>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</si>
  <si>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</si>
  <si>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</si>
  <si>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</si>
  <si>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</si>
  <si>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</si>
  <si>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אייאיאס תעש- אייאיאס</t>
  </si>
  <si>
    <t>431015</t>
  </si>
  <si>
    <t>520039132</t>
  </si>
  <si>
    <t>סלע נדל"ן- סלע קפיטל נדל"ן</t>
  </si>
  <si>
    <t>1109644</t>
  </si>
  <si>
    <t>נייר חדרה- אינפיניה</t>
  </si>
  <si>
    <t>632018</t>
  </si>
  <si>
    <t>520018383</t>
  </si>
  <si>
    <t>עץ, נייר ודפוס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</si>
  <si>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</si>
  <si>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</si>
  <si>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</si>
  <si>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</si>
  <si>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</si>
  <si>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</si>
  <si>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</si>
  <si>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</si>
  <si>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</si>
  <si>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</si>
  <si>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</si>
  <si>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</si>
  <si>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</si>
  <si>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</si>
  <si>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</si>
  <si>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</t>
  </si>
  <si>
    <t>161018</t>
  </si>
  <si>
    <t>520034695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</si>
  <si>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</si>
  <si>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</si>
  <si>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</si>
  <si>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</si>
  <si>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</si>
  <si>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</si>
  <si>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</si>
  <si>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</si>
  <si>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</si>
  <si>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</si>
  <si>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</si>
  <si>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</si>
  <si>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</si>
  <si>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</si>
  <si>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</si>
  <si>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</si>
  <si>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</si>
  <si>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</si>
  <si>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</si>
  <si>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</si>
  <si>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</si>
  <si>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</si>
  <si>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</si>
  <si>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</si>
  <si>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</si>
  <si>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</si>
  <si>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</si>
  <si>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</si>
  <si>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מלרן- מלרן פרוייקטים</t>
  </si>
  <si>
    <t>1170950</t>
  </si>
  <si>
    <t>מניף- מניף-פיננסים</t>
  </si>
  <si>
    <t>1170893</t>
  </si>
  <si>
    <t>חג'ג' אירופה- חג'ג' אירופה</t>
  </si>
  <si>
    <t>1143635</t>
  </si>
  <si>
    <t>515682292</t>
  </si>
  <si>
    <t>לוזון קבוצה- לוזון קבוצה</t>
  </si>
  <si>
    <t>473017</t>
  </si>
  <si>
    <t>רוטשטיין- רוטשטיין</t>
  </si>
  <si>
    <t>539015</t>
  </si>
  <si>
    <t>520039959</t>
  </si>
  <si>
    <t>איי ספאק 1- איי ספאק</t>
  </si>
  <si>
    <t>1179589</t>
  </si>
  <si>
    <t>516247772</t>
  </si>
  <si>
    <t>אלומה תשתיות- אלומה</t>
  </si>
  <si>
    <t>1181643</t>
  </si>
  <si>
    <t>516214871</t>
  </si>
  <si>
    <t>ביג-טק 50- ביג-טק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</si>
  <si>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</si>
  <si>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</si>
  <si>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</si>
  <si>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</si>
  <si>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</si>
  <si>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</si>
  <si>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</si>
  <si>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</si>
  <si>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</si>
  <si>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</si>
  <si>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</si>
  <si>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</si>
  <si>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</si>
  <si>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</si>
  <si>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</si>
  <si>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</si>
  <si>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</si>
  <si>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</si>
  <si>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</si>
  <si>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</si>
  <si>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יומן אקסטנשנס- יומן אקסטנשנס</t>
  </si>
  <si>
    <t>1170000</t>
  </si>
  <si>
    <t>514707736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</si>
  <si>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</si>
  <si>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</si>
  <si>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</si>
  <si>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</si>
  <si>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</si>
  <si>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</si>
  <si>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</si>
  <si>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</si>
  <si>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</si>
  <si>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חמת- חמת</t>
  </si>
  <si>
    <t>384016</t>
  </si>
  <si>
    <t>520038530</t>
  </si>
  <si>
    <t>בית בכפר- בית בכפר</t>
  </si>
  <si>
    <t>1183656</t>
  </si>
  <si>
    <t>511605719</t>
  </si>
  <si>
    <t>מגוריט- מגוריט</t>
  </si>
  <si>
    <t>1139195</t>
  </si>
  <si>
    <t>רני צים- רני צים</t>
  </si>
  <si>
    <t>1143619</t>
  </si>
  <si>
    <t>טופ גאם- טופ גאם</t>
  </si>
  <si>
    <t>1179142</t>
  </si>
  <si>
    <t>513561399</t>
  </si>
  <si>
    <t>פודטק</t>
  </si>
  <si>
    <t>סבוריט- סבוריט</t>
  </si>
  <si>
    <t>1169978</t>
  </si>
  <si>
    <t>515933950</t>
  </si>
  <si>
    <t>אפולו פאוור- אפולו פאוור</t>
  </si>
  <si>
    <t>1082114</t>
  </si>
  <si>
    <t>520043928</t>
  </si>
  <si>
    <t>זוז פאוור- זוז פאוור</t>
  </si>
  <si>
    <t>1174184</t>
  </si>
  <si>
    <t>514881564</t>
  </si>
  <si>
    <t>הייקון מערכות- הייקון מערכות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</si>
  <si>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</si>
  <si>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</si>
  <si>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</si>
  <si>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</si>
  <si>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</si>
  <si>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</si>
  <si>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טיב טעם- טיב טעם</t>
  </si>
  <si>
    <t>103010</t>
  </si>
  <si>
    <t>520041187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</si>
  <si>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</si>
  <si>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</si>
  <si>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</si>
  <si>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</si>
  <si>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</si>
  <si>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</si>
  <si>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</si>
  <si>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</si>
  <si>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</si>
  <si>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</si>
  <si>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</si>
  <si>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</si>
  <si>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</si>
  <si>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</si>
  <si>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</si>
  <si>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שגריר- שגריר רכב</t>
  </si>
  <si>
    <t>1138379</t>
  </si>
  <si>
    <t>515158665</t>
  </si>
  <si>
    <t>מגדלור- מגדלור</t>
  </si>
  <si>
    <t>1182567</t>
  </si>
  <si>
    <t>515514263</t>
  </si>
  <si>
    <t>אידומו- אידומו</t>
  </si>
  <si>
    <t>1176346</t>
  </si>
  <si>
    <t>513973727</t>
  </si>
  <si>
    <t>אימפקס- אימפקס אי או</t>
  </si>
  <si>
    <t>1180306</t>
  </si>
  <si>
    <t>515272789</t>
  </si>
  <si>
    <t>טופ מערכות- טופ מערכות</t>
  </si>
  <si>
    <t>1083377</t>
  </si>
  <si>
    <t>520044231</t>
  </si>
  <si>
    <t>טראקנט- טראקנט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</si>
  <si>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</si>
  <si>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</si>
  <si>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</si>
  <si>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</si>
  <si>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</si>
  <si>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</si>
  <si>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</si>
  <si>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</si>
  <si>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</si>
  <si>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</si>
  <si>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</si>
  <si>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</si>
  <si>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</si>
  <si>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</si>
  <si>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</si>
  <si>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</si>
  <si>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</si>
  <si>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סה"כ call 001 אופציות</t>
  </si>
  <si>
    <t>G WILLI FOOD INTERNATIONAL</t>
  </si>
  <si>
    <t>IL0010828585</t>
  </si>
  <si>
    <t>NASDAQ</t>
  </si>
  <si>
    <t>520043209</t>
  </si>
  <si>
    <t>Food &amp; Staples Retailing</t>
  </si>
  <si>
    <t>Meat-Teck 3D - ADR- MEATECH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</si>
  <si>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</si>
  <si>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</si>
  <si>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</si>
  <si>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</si>
  <si>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</si>
  <si>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</si>
  <si>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</si>
  <si>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Protalix Biotherapeutics Inc</t>
  </si>
  <si>
    <t>US74365A3095</t>
  </si>
  <si>
    <t>NYSE</t>
  </si>
  <si>
    <t>1554</t>
  </si>
  <si>
    <t>SCOUTCAM- SCOUTCAM</t>
  </si>
  <si>
    <t>US81063V2043</t>
  </si>
  <si>
    <t>5287</t>
  </si>
  <si>
    <t>SOLAREDGE</t>
  </si>
  <si>
    <t>US83417M1045</t>
  </si>
  <si>
    <t>4744</t>
  </si>
  <si>
    <t>LEONARDO DRS- LEONARDO DRS</t>
  </si>
  <si>
    <t>US52661A1088</t>
  </si>
  <si>
    <t>253583</t>
  </si>
  <si>
    <t>AEROSPACE &amp; DEFENSE</t>
  </si>
  <si>
    <t>POOL CORP- Pool</t>
  </si>
  <si>
    <t>US73278L1052</t>
  </si>
  <si>
    <t>5272</t>
  </si>
  <si>
    <t>Consumer Durables &amp; Apparel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</si>
  <si>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</si>
  <si>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</si>
  <si>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</si>
  <si>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</si>
  <si>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</si>
  <si>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</si>
  <si>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</si>
  <si>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</si>
  <si>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</si>
  <si>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</si>
  <si>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</si>
  <si>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</si>
  <si>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</si>
  <si>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GOOG GOOGLE C Class- GOOGLE</t>
  </si>
  <si>
    <t>US02079K1079</t>
  </si>
  <si>
    <t>960</t>
  </si>
  <si>
    <t>Media</t>
  </si>
  <si>
    <t>PFIZER INC-PFE- PFIZER</t>
  </si>
  <si>
    <t>US7170811035</t>
  </si>
  <si>
    <t>1190</t>
  </si>
  <si>
    <t>PARK PLAZA  HOTEL</t>
  </si>
  <si>
    <t>GG00B1Z5FH87</t>
  </si>
  <si>
    <t>LSE</t>
  </si>
  <si>
    <t>5123</t>
  </si>
  <si>
    <t>Real Estate</t>
  </si>
  <si>
    <t>PRIME US REIT</t>
  </si>
  <si>
    <t>SGXC75818630</t>
  </si>
  <si>
    <t>5197</t>
  </si>
  <si>
    <t>SOITEC FP</t>
  </si>
  <si>
    <t>FR0013227113</t>
  </si>
  <si>
    <t>5250</t>
  </si>
  <si>
    <t>Semiconductors &amp; Semicon Equip</t>
  </si>
  <si>
    <t>MSFT -  MICROSOFT- MICROSOFT</t>
  </si>
  <si>
    <t>us5949181045</t>
  </si>
  <si>
    <t>5083</t>
  </si>
  <si>
    <t>Software &amp; Services</t>
  </si>
  <si>
    <t>ENEL SPA</t>
  </si>
  <si>
    <t>IT0003128367</t>
  </si>
  <si>
    <t>5039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</si>
  <si>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</si>
  <si>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</si>
  <si>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</si>
  <si>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</si>
  <si>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</si>
  <si>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</si>
  <si>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</si>
  <si>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</si>
  <si>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</si>
  <si>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</si>
  <si>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MTF תא 100- מגדל קרנות נאמנ</t>
  </si>
  <si>
    <t>5109889</t>
  </si>
  <si>
    <t>511303661</t>
  </si>
  <si>
    <t>מניות</t>
  </si>
  <si>
    <t>תכלית TTF י(40) ת"א 125- מיטב קרנות נאמנ</t>
  </si>
  <si>
    <t>5114657</t>
  </si>
  <si>
    <t>513534974</t>
  </si>
  <si>
    <t>S&amp;P 500 (4D) PTF- פסגות קרנות נאמנות</t>
  </si>
  <si>
    <t>5127469</t>
  </si>
  <si>
    <t>513765339</t>
  </si>
  <si>
    <t>סה"כ כתבי אופציות בישראל</t>
  </si>
  <si>
    <t>אייספאק 1  אפ 1_10/12/2023- איי ספאק</t>
  </si>
  <si>
    <t>1179613</t>
  </si>
  <si>
    <t>ביג-טק 50  אופציה 1 09/02/23- ביג-טק 50 מו"פ</t>
  </si>
  <si>
    <t>1172303</t>
  </si>
  <si>
    <t>ביג-טק 50 אופציה 2 01/01/23- ביג-טק 50 מו"פ</t>
  </si>
  <si>
    <t>1180819</t>
  </si>
  <si>
    <t>יוניקורן טכ אפ2 10/9/23- יוניקורן טכנו</t>
  </si>
  <si>
    <t>1168673</t>
  </si>
  <si>
    <t>אלמדה  אופציה 2 10/10/23</t>
  </si>
  <si>
    <t>1168988</t>
  </si>
  <si>
    <t>בית בכפר אופציה 1 30/01/25- בית בכפר</t>
  </si>
  <si>
    <t>1183664</t>
  </si>
  <si>
    <t>צ'קראטק אפ 3 20.03.25- זוז פאוור</t>
  </si>
  <si>
    <t>1185321</t>
  </si>
  <si>
    <t>אייס קמעונאות אופציה 1 15/01/23- מולטי ריטייל</t>
  </si>
  <si>
    <t>1171677</t>
  </si>
  <si>
    <t>אידומו  אפ 1_ 10/12/2023- אידומו</t>
  </si>
  <si>
    <t>1176353</t>
  </si>
  <si>
    <t>טראקנט אופציה 1 02/03/25- טראקנט</t>
  </si>
  <si>
    <t>1174101</t>
  </si>
  <si>
    <t>פיימנט אופציה 1 15/10/24- פיימנט</t>
  </si>
  <si>
    <t>1180884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</si>
  <si>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</si>
  <si>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</si>
  <si>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</si>
  <si>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</si>
  <si>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</si>
  <si>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</si>
  <si>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</si>
  <si>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</si>
  <si>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</si>
  <si>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</si>
  <si>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</si>
  <si>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</si>
  <si>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IN - DMH3 - 17/03/23</t>
  </si>
  <si>
    <t>BBG014LXXTT3</t>
  </si>
  <si>
    <t>Other</t>
  </si>
  <si>
    <t>FUT VAL USD - רוו"ה מחוזים</t>
  </si>
  <si>
    <t>415349</t>
  </si>
  <si>
    <t>S&amp;P500 EMINI  ESH3 17/03/23</t>
  </si>
  <si>
    <t>BBG011BQCMM0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</si>
  <si>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</si>
  <si>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</si>
  <si>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</si>
  <si>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</si>
  <si>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</si>
  <si>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</si>
  <si>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</si>
  <si>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</si>
  <si>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</si>
  <si>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</si>
  <si>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</si>
  <si>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</si>
  <si>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</si>
  <si>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</si>
  <si>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</si>
  <si>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</si>
  <si>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</si>
  <si>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</si>
  <si>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</si>
  <si>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04/05/21</t>
  </si>
  <si>
    <t>תשת אנרג אגא-רמ</t>
  </si>
  <si>
    <t>1168087</t>
  </si>
  <si>
    <t>520027293</t>
  </si>
  <si>
    <t>17/08/20</t>
  </si>
  <si>
    <t>מימון ישיר אג"ח א-רמ- מימון ישיר קב</t>
  </si>
  <si>
    <t>1139740</t>
  </si>
  <si>
    <t>13/04/20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</si>
  <si>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</si>
  <si>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</si>
  <si>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</si>
  <si>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</si>
  <si>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</si>
  <si>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</si>
  <si>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880326081</t>
  </si>
  <si>
    <t>01/07/20</t>
  </si>
  <si>
    <t>גמא נעמ 2 - לא סחיר- גמא ניהול</t>
  </si>
  <si>
    <t>1184209</t>
  </si>
  <si>
    <t>512711789</t>
  </si>
  <si>
    <t>לידר  אגח ח- רמ- לידר השקעות</t>
  </si>
  <si>
    <t>3180361</t>
  </si>
  <si>
    <t>520037664</t>
  </si>
  <si>
    <t>28/02/21</t>
  </si>
  <si>
    <t>נאוי נעמ 5-ל- נאוי</t>
  </si>
  <si>
    <t>2080281</t>
  </si>
  <si>
    <t>520036070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</si>
  <si>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</si>
  <si>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</si>
  <si>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</si>
  <si>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</si>
  <si>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</si>
  <si>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</si>
  <si>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</si>
  <si>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15/11/21</t>
  </si>
  <si>
    <t>מנרב-נעמ פרטי 1/6/23- מנרב</t>
  </si>
  <si>
    <t>96050</t>
  </si>
  <si>
    <t>520034505</t>
  </si>
  <si>
    <t>02/06/22</t>
  </si>
  <si>
    <t>נאוי נעמ פרטי-26/04/23- נאוי</t>
  </si>
  <si>
    <t>96048</t>
  </si>
  <si>
    <t>27/04/22</t>
  </si>
  <si>
    <t>פסגות ק.אג ב-רמ- פסגות קבוצה</t>
  </si>
  <si>
    <t>5990171</t>
  </si>
  <si>
    <t>520033804</t>
  </si>
  <si>
    <t>18/08/21</t>
  </si>
  <si>
    <t>פסגות ק.אג ג-רמ- פסגות קבוצה</t>
  </si>
  <si>
    <t>5990221</t>
  </si>
  <si>
    <t>19/01/22</t>
  </si>
  <si>
    <t>גרופ 11- 11 גרופ</t>
  </si>
  <si>
    <t>1181106</t>
  </si>
  <si>
    <t>1992</t>
  </si>
  <si>
    <t>וויו גרופ TASE UP- גרופ(VEEV) וויו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</si>
  <si>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</si>
  <si>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</si>
  <si>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</si>
  <si>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</si>
  <si>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</si>
  <si>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</si>
  <si>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</si>
  <si>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</si>
  <si>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</si>
  <si>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</si>
  <si>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</si>
  <si>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Meat-Teck-אופציה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</si>
  <si>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</si>
  <si>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</si>
  <si>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</si>
  <si>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</si>
  <si>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</si>
  <si>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</si>
  <si>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</si>
  <si>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</si>
  <si>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</si>
  <si>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</si>
  <si>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</si>
  <si>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</si>
  <si>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</si>
  <si>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</si>
  <si>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</si>
  <si>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שגריר- אופציה לא סחירה 22/02/23- שגריר רכב</t>
  </si>
  <si>
    <t>113837911</t>
  </si>
  <si>
    <t>22/02/21</t>
  </si>
  <si>
    <t>סה"כ מט"ח/מט"ח</t>
  </si>
  <si>
    <t>סה"כ כנגד חסכון עמיתים/מבוטחים</t>
  </si>
  <si>
    <t>לא</t>
  </si>
  <si>
    <t>1319</t>
  </si>
  <si>
    <t>18/12/22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</si>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</sst>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32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207084.24733013127</v>
      </c>
      <c r="D11" s="76">
        <f>C11/$C$42</f>
        <v>0.13491356399531593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526850.43680459994</v>
      </c>
      <c r="D13" s="78">
        <f t="shared" ref="D13:D22" si="0">C13/$C$42</f>
        <v>0.34323842126187326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346637.13370786479</v>
      </c>
      <c r="D15" s="78">
        <f t="shared" si="0"/>
        <v>0.2258310408666431</v>
      </c>
    </row>
    <row r="16" spans="1:36">
      <c r="A16" s="10" t="s">
        <v>13</v>
      </c>
      <c r="B16" s="70" t="s">
        <v>19</v>
      </c>
      <c r="C16" s="77">
        <v>242423.07539400601</v>
      </c>
      <c r="D16" s="78">
        <f t="shared" si="0"/>
        <v>0.1579364993609135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75785.312000000005</v>
      </c>
      <c r="D18" s="78">
        <f t="shared" si="0"/>
        <v>4.9373463564890384E-2</v>
      </c>
    </row>
    <row r="19" spans="1:4">
      <c r="A19" s="10" t="s">
        <v>13</v>
      </c>
      <c r="B19" s="70" t="s">
        <v>21</v>
      </c>
      <c r="C19" s="77">
        <v>854.00154699999996</v>
      </c>
      <c r="D19" s="78">
        <f t="shared" si="0"/>
        <v>5.5637448936232551E-4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-11402.444013212689</v>
      </c>
      <c r="D21" s="78">
        <f t="shared" si="0"/>
        <v>-7.4285918891124859E-3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49550.242057973002</v>
      </c>
      <c r="D26" s="78">
        <f t="shared" si="1"/>
        <v>3.228154646748474E-2</v>
      </c>
    </row>
    <row r="27" spans="1:4">
      <c r="A27" s="10" t="s">
        <v>13</v>
      </c>
      <c r="B27" s="70" t="s">
        <v>28</v>
      </c>
      <c r="C27" s="77">
        <v>11962.23625</v>
      </c>
      <c r="D27" s="78">
        <f t="shared" si="1"/>
        <v>7.793291603048173E-3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524.15824239256006</v>
      </c>
      <c r="D29" s="78">
        <f t="shared" si="1"/>
        <v>3.4148448030412603E-4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36484.694839999996</v>
      </c>
      <c r="D33" s="78">
        <f t="shared" si="1"/>
        <v>2.3769457482195017E-2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48187.06454205</v>
      </c>
      <c r="D37" s="78">
        <f t="shared" si="1"/>
        <v>3.13934483170819E-2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1534940.1587028049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3.8151000000000002</v>
      </c>
    </row>
    <row r="48" spans="1:4">
      <c r="C48" t="s">
        <v>201</v>
      </c>
      <c r="D48">
        <v>0.50470000000000004</v>
      </c>
    </row>
    <row r="49" spans="3:4">
      <c r="C49" t="s">
        <v>110</v>
      </c>
      <c r="D49">
        <v>3.7530000000000001</v>
      </c>
    </row>
    <row r="50" spans="3:4">
      <c r="C50" t="s">
        <v>202</v>
      </c>
      <c r="D50">
        <v>2.6669999999999999E-2</v>
      </c>
    </row>
    <row r="51" spans="3:4">
      <c r="C51" t="s">
        <v>123</v>
      </c>
      <c r="D51">
        <v>2.6246999999999998</v>
      </c>
    </row>
    <row r="52" spans="3:4">
      <c r="C52" t="s">
        <v>203</v>
      </c>
      <c r="D52">
        <v>0.45119999999999999</v>
      </c>
    </row>
    <row r="53" spans="3:4">
      <c r="C53" t="s">
        <v>106</v>
      </c>
      <c r="D53">
        <v>3.5190000000000001</v>
      </c>
    </row>
    <row r="54" spans="3:4">
      <c r="C54" t="s">
        <v>113</v>
      </c>
      <c r="D54">
        <v>4.2375999999999996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8" sqref="K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207084.24733013127</v>
      </c>
      <c r="K11" s="76">
        <f>J11/$J$11</f>
        <v>1</v>
      </c>
      <c r="L11" s="76">
        <f>J11/'סכום נכסי הקרן'!$C$42</f>
        <v>0.13491356399531593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207084.24733013127</v>
      </c>
      <c r="K12" s="80">
        <f t="shared" ref="K12:K23" si="0">J12/$J$11</f>
        <v>1</v>
      </c>
      <c r="L12" s="80">
        <f>J12/'סכום נכסי הקרן'!$C$42</f>
        <v>0.13491356399531593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180429.12828000006</v>
      </c>
      <c r="K13" s="80">
        <f t="shared" si="0"/>
        <v>0.87128369543416828</v>
      </c>
      <c r="L13" s="80">
        <f>J13/'סכום נכסי הקרן'!$C$42</f>
        <v>0.11754798860203301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180933.34326-504.214979999931</f>
        <v>180429.12828000006</v>
      </c>
      <c r="K14" s="78">
        <f t="shared" si="0"/>
        <v>0.87128369543416828</v>
      </c>
      <c r="L14" s="78">
        <f>J14/'סכום נכסי הקרן'!$C$42</f>
        <v>0.11754798860203301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26655.119050131201</v>
      </c>
      <c r="K15" s="80">
        <f t="shared" si="0"/>
        <v>0.12871630456583172</v>
      </c>
      <c r="L15" s="80">
        <f>J15/'סכום נכסי הקרן'!$C$42</f>
        <v>1.7365575393282914E-2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1585.1311912799999</v>
      </c>
      <c r="K16" s="78">
        <f t="shared" si="0"/>
        <v>7.6545232759930911E-3</v>
      </c>
      <c r="L16" s="78">
        <f>J16/'סכום נכסי הקרן'!$C$42</f>
        <v>1.0326990158493292E-3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24670.375650900001</v>
      </c>
      <c r="K17" s="78">
        <f t="shared" si="0"/>
        <v>0.11913207290736498</v>
      </c>
      <c r="L17" s="78">
        <f>J17/'סכום נכסי הקרן'!$C$42</f>
        <v>1.6072532542082428E-2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67.116311327999995</v>
      </c>
      <c r="K18" s="78">
        <f t="shared" si="0"/>
        <v>3.2410148136957981E-4</v>
      </c>
      <c r="L18" s="78">
        <f>J18/'סכום נכסי הקרן'!$C$42</f>
        <v>4.3725685947731496E-5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123</v>
      </c>
      <c r="H19" s="78">
        <v>0</v>
      </c>
      <c r="I19" s="78">
        <v>0</v>
      </c>
      <c r="J19" s="77">
        <v>84.505208658000001</v>
      </c>
      <c r="K19" s="78">
        <f t="shared" si="0"/>
        <v>4.0807164111948501E-4</v>
      </c>
      <c r="L19" s="78">
        <f>J19/'סכום נכסי הקרן'!$C$42</f>
        <v>5.5054399468847241E-5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4.3262169761999996</v>
      </c>
      <c r="K20" s="78">
        <f t="shared" si="0"/>
        <v>2.0891096411129694E-5</v>
      </c>
      <c r="L20" s="78">
        <f>J20/'סכום נכסי הקרן'!$C$42</f>
        <v>2.818492272595261E-6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49.932115975000002</v>
      </c>
      <c r="K21" s="78">
        <f t="shared" si="0"/>
        <v>2.411198177493376E-4</v>
      </c>
      <c r="L21" s="78">
        <f>J21/'סכום נכסי הקרן'!$C$42</f>
        <v>3.2530333962464171E-5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154.868007616</v>
      </c>
      <c r="K22" s="78">
        <f t="shared" si="0"/>
        <v>7.4785025714250129E-4</v>
      </c>
      <c r="L22" s="78">
        <f>J22/'סכום נכסי הקרן'!$C$42</f>
        <v>1.0089514352590832E-4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38.864347398</v>
      </c>
      <c r="K23" s="78">
        <f t="shared" si="0"/>
        <v>1.8767408868161235E-4</v>
      </c>
      <c r="L23" s="78">
        <f>J23/'סכום נכסי הקרן'!$C$42</f>
        <v>2.5319780173609306E-5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4.04</v>
      </c>
      <c r="I11" s="7"/>
      <c r="J11" s="7"/>
      <c r="K11" s="76">
        <v>1.09E-2</v>
      </c>
      <c r="L11" s="75">
        <v>507844361</v>
      </c>
      <c r="M11" s="7"/>
      <c r="N11" s="75">
        <v>0</v>
      </c>
      <c r="O11" s="75">
        <v>526850.43680459994</v>
      </c>
      <c r="P11" s="7"/>
      <c r="Q11" s="76">
        <v>1</v>
      </c>
      <c r="R11" s="76">
        <v>0.34310000000000002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4.04</v>
      </c>
      <c r="K12" s="80">
        <v>1.09E-2</v>
      </c>
      <c r="L12" s="81">
        <v>507844361</v>
      </c>
      <c r="N12" s="81">
        <v>0</v>
      </c>
      <c r="O12" s="81">
        <v>526850.43680459994</v>
      </c>
      <c r="Q12" s="80">
        <v>1</v>
      </c>
      <c r="R12" s="80">
        <v>0.34310000000000002</v>
      </c>
    </row>
    <row r="13" spans="2:53">
      <c r="B13" s="79" t="s">
        <v>237</v>
      </c>
      <c r="C13" s="16"/>
      <c r="D13" s="16"/>
      <c r="H13" s="81">
        <v>1.82</v>
      </c>
      <c r="K13" s="80">
        <v>6.8999999999999999E-3</v>
      </c>
      <c r="L13" s="81">
        <v>165990460</v>
      </c>
      <c r="N13" s="81">
        <v>0</v>
      </c>
      <c r="O13" s="81">
        <v>196748.85652999999</v>
      </c>
      <c r="Q13" s="80">
        <v>0.37340000000000001</v>
      </c>
      <c r="R13" s="80">
        <v>0.12809999999999999</v>
      </c>
    </row>
    <row r="14" spans="2:53">
      <c r="B14" s="79" t="s">
        <v>238</v>
      </c>
      <c r="C14" s="16"/>
      <c r="D14" s="16"/>
      <c r="H14" s="81">
        <v>1.82</v>
      </c>
      <c r="K14" s="80">
        <v>6.8999999999999999E-3</v>
      </c>
      <c r="L14" s="81">
        <v>165990460</v>
      </c>
      <c r="N14" s="81">
        <v>0</v>
      </c>
      <c r="O14" s="81">
        <v>196748.85652999999</v>
      </c>
      <c r="Q14" s="80">
        <v>0.37340000000000001</v>
      </c>
      <c r="R14" s="80">
        <v>0.12809999999999999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45826360</v>
      </c>
      <c r="M15" s="77">
        <v>142.6</v>
      </c>
      <c r="N15" s="77">
        <v>0</v>
      </c>
      <c r="O15" s="77">
        <v>65348.389360000001</v>
      </c>
      <c r="P15" s="78">
        <v>3.2000000000000002E-3</v>
      </c>
      <c r="Q15" s="78">
        <v>0.124</v>
      </c>
      <c r="R15" s="78">
        <v>4.2599999999999999E-2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0.75</v>
      </c>
      <c r="I16" t="s">
        <v>102</v>
      </c>
      <c r="J16" s="78">
        <v>1.7500000000000002E-2</v>
      </c>
      <c r="K16" s="78">
        <v>5.8999999999999999E-3</v>
      </c>
      <c r="L16" s="77">
        <v>48960100</v>
      </c>
      <c r="M16" s="77">
        <v>111.17</v>
      </c>
      <c r="N16" s="77">
        <v>0</v>
      </c>
      <c r="O16" s="77">
        <v>54428.943169999999</v>
      </c>
      <c r="P16" s="78">
        <v>3.0000000000000001E-3</v>
      </c>
      <c r="Q16" s="78">
        <v>0.1033</v>
      </c>
      <c r="R16" s="78">
        <v>3.5400000000000001E-2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242</v>
      </c>
      <c r="H17" s="77">
        <v>2.81</v>
      </c>
      <c r="I17" t="s">
        <v>102</v>
      </c>
      <c r="J17" s="78">
        <v>7.4999999999999997E-3</v>
      </c>
      <c r="K17" s="78">
        <v>8.6999999999999994E-3</v>
      </c>
      <c r="L17" s="77">
        <v>71204000</v>
      </c>
      <c r="M17" s="77">
        <v>108.1</v>
      </c>
      <c r="N17" s="77">
        <v>0</v>
      </c>
      <c r="O17" s="77">
        <v>76971.524000000005</v>
      </c>
      <c r="P17" s="78">
        <v>3.3E-3</v>
      </c>
      <c r="Q17" s="78">
        <v>0.14610000000000001</v>
      </c>
      <c r="R17" s="78">
        <v>5.0099999999999999E-2</v>
      </c>
    </row>
    <row r="18" spans="2:18">
      <c r="B18" s="79" t="s">
        <v>248</v>
      </c>
      <c r="C18" s="16"/>
      <c r="D18" s="16"/>
      <c r="H18" s="81">
        <v>5.37</v>
      </c>
      <c r="K18" s="80">
        <v>1.32E-2</v>
      </c>
      <c r="L18" s="81">
        <v>341853901</v>
      </c>
      <c r="N18" s="81">
        <v>0</v>
      </c>
      <c r="O18" s="81">
        <v>330101.58027460001</v>
      </c>
      <c r="Q18" s="80">
        <v>0.62660000000000005</v>
      </c>
      <c r="R18" s="80">
        <v>0.215</v>
      </c>
    </row>
    <row r="19" spans="2:18">
      <c r="B19" s="79" t="s">
        <v>249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229</v>
      </c>
      <c r="C20" t="s">
        <v>229</v>
      </c>
      <c r="D20" s="16"/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250</v>
      </c>
      <c r="C21" s="16"/>
      <c r="D21" s="16"/>
      <c r="H21" s="81">
        <v>6.98</v>
      </c>
      <c r="K21" s="80">
        <v>3.6799999999999999E-2</v>
      </c>
      <c r="L21" s="81">
        <v>129042511</v>
      </c>
      <c r="N21" s="81">
        <v>0</v>
      </c>
      <c r="O21" s="81">
        <v>117513.8325526</v>
      </c>
      <c r="Q21" s="80">
        <v>0.223</v>
      </c>
      <c r="R21" s="80">
        <v>7.6499999999999999E-2</v>
      </c>
    </row>
    <row r="22" spans="2:18">
      <c r="B22" t="s">
        <v>251</v>
      </c>
      <c r="C22" t="s">
        <v>252</v>
      </c>
      <c r="D22" t="s">
        <v>100</v>
      </c>
      <c r="E22" t="s">
        <v>241</v>
      </c>
      <c r="G22" t="s">
        <v>253</v>
      </c>
      <c r="H22" s="77">
        <v>1.83</v>
      </c>
      <c r="I22" t="s">
        <v>102</v>
      </c>
      <c r="J22" s="78">
        <v>4.0000000000000001E-3</v>
      </c>
      <c r="K22" s="78">
        <v>3.56E-2</v>
      </c>
      <c r="L22" s="77">
        <v>10700000</v>
      </c>
      <c r="M22" s="77">
        <v>94.54</v>
      </c>
      <c r="N22" s="77">
        <v>0</v>
      </c>
      <c r="O22" s="77">
        <v>10115.780000000001</v>
      </c>
      <c r="P22" s="78">
        <v>5.9999999999999995E-4</v>
      </c>
      <c r="Q22" s="78">
        <v>1.9199999999999998E-2</v>
      </c>
      <c r="R22" s="78">
        <v>6.6E-3</v>
      </c>
    </row>
    <row r="23" spans="2:18">
      <c r="B23" t="s">
        <v>254</v>
      </c>
      <c r="C23" t="s">
        <v>255</v>
      </c>
      <c r="D23" t="s">
        <v>100</v>
      </c>
      <c r="E23" t="s">
        <v>241</v>
      </c>
      <c r="G23" t="s">
        <v>256</v>
      </c>
      <c r="H23" s="77">
        <v>4.05</v>
      </c>
      <c r="I23" t="s">
        <v>102</v>
      </c>
      <c r="J23" s="78">
        <v>0.02</v>
      </c>
      <c r="K23" s="78">
        <v>3.7499999999999999E-2</v>
      </c>
      <c r="L23" s="77">
        <v>12853495</v>
      </c>
      <c r="M23" s="77">
        <v>94.75</v>
      </c>
      <c r="N23" s="77">
        <v>0</v>
      </c>
      <c r="O23" s="77">
        <v>12178.6865125</v>
      </c>
      <c r="P23" s="78">
        <v>5.9999999999999995E-4</v>
      </c>
      <c r="Q23" s="78">
        <v>2.3099999999999999E-2</v>
      </c>
      <c r="R23" s="78">
        <v>7.9000000000000008E-3</v>
      </c>
    </row>
    <row r="24" spans="2:18">
      <c r="B24" t="s">
        <v>257</v>
      </c>
      <c r="C24" t="s">
        <v>258</v>
      </c>
      <c r="D24" t="s">
        <v>100</v>
      </c>
      <c r="E24" t="s">
        <v>241</v>
      </c>
      <c r="G24" t="s">
        <v>259</v>
      </c>
      <c r="H24" s="77">
        <v>6.94</v>
      </c>
      <c r="I24" t="s">
        <v>102</v>
      </c>
      <c r="J24" s="78">
        <v>0.01</v>
      </c>
      <c r="K24" s="78">
        <v>3.6900000000000002E-2</v>
      </c>
      <c r="L24" s="77">
        <v>89609465</v>
      </c>
      <c r="M24" s="77">
        <v>83.99</v>
      </c>
      <c r="N24" s="77">
        <v>0</v>
      </c>
      <c r="O24" s="77">
        <v>75262.989653500001</v>
      </c>
      <c r="P24" s="78">
        <v>3.5999999999999999E-3</v>
      </c>
      <c r="Q24" s="78">
        <v>0.1429</v>
      </c>
      <c r="R24" s="78">
        <v>4.9000000000000002E-2</v>
      </c>
    </row>
    <row r="25" spans="2:18">
      <c r="B25" t="s">
        <v>260</v>
      </c>
      <c r="C25" t="s">
        <v>261</v>
      </c>
      <c r="D25" t="s">
        <v>100</v>
      </c>
      <c r="E25" t="s">
        <v>241</v>
      </c>
      <c r="G25" t="s">
        <v>262</v>
      </c>
      <c r="H25" s="77">
        <v>2.62</v>
      </c>
      <c r="I25" t="s">
        <v>102</v>
      </c>
      <c r="J25" s="78">
        <v>1.7500000000000002E-2</v>
      </c>
      <c r="K25" s="78">
        <v>3.7100000000000001E-2</v>
      </c>
      <c r="L25" s="77">
        <v>2156551</v>
      </c>
      <c r="M25" s="77">
        <v>95.66</v>
      </c>
      <c r="N25" s="77">
        <v>0</v>
      </c>
      <c r="O25" s="77">
        <v>2062.9566866</v>
      </c>
      <c r="P25" s="78">
        <v>1E-4</v>
      </c>
      <c r="Q25" s="78">
        <v>3.8999999999999998E-3</v>
      </c>
      <c r="R25" s="78">
        <v>1.2999999999999999E-3</v>
      </c>
    </row>
    <row r="26" spans="2:18">
      <c r="B26" t="s">
        <v>263</v>
      </c>
      <c r="C26" t="s">
        <v>264</v>
      </c>
      <c r="D26" t="s">
        <v>100</v>
      </c>
      <c r="E26" t="s">
        <v>241</v>
      </c>
      <c r="G26" t="s">
        <v>265</v>
      </c>
      <c r="H26" s="77">
        <v>12.56</v>
      </c>
      <c r="I26" t="s">
        <v>102</v>
      </c>
      <c r="J26" s="78">
        <v>5.5E-2</v>
      </c>
      <c r="K26" s="78">
        <v>3.6299999999999999E-2</v>
      </c>
      <c r="L26" s="77">
        <v>13723000</v>
      </c>
      <c r="M26" s="77">
        <v>130.38999999999999</v>
      </c>
      <c r="N26" s="77">
        <v>0</v>
      </c>
      <c r="O26" s="77">
        <v>17893.419699999999</v>
      </c>
      <c r="P26" s="78">
        <v>6.9999999999999999E-4</v>
      </c>
      <c r="Q26" s="78">
        <v>3.4000000000000002E-2</v>
      </c>
      <c r="R26" s="78">
        <v>1.17E-2</v>
      </c>
    </row>
    <row r="27" spans="2:18">
      <c r="B27" s="79" t="s">
        <v>266</v>
      </c>
      <c r="C27" s="16"/>
      <c r="D27" s="16"/>
      <c r="H27" s="81">
        <v>4.4800000000000004</v>
      </c>
      <c r="K27" s="80">
        <v>2.0000000000000001E-4</v>
      </c>
      <c r="L27" s="81">
        <v>212811390</v>
      </c>
      <c r="N27" s="81">
        <v>0</v>
      </c>
      <c r="O27" s="81">
        <v>212587.747722</v>
      </c>
      <c r="Q27" s="80">
        <v>0.40350000000000003</v>
      </c>
      <c r="R27" s="80">
        <v>0.13850000000000001</v>
      </c>
    </row>
    <row r="28" spans="2:18">
      <c r="B28" t="s">
        <v>267</v>
      </c>
      <c r="C28" t="s">
        <v>268</v>
      </c>
      <c r="D28" t="s">
        <v>100</v>
      </c>
      <c r="E28" t="s">
        <v>241</v>
      </c>
      <c r="G28" t="s">
        <v>269</v>
      </c>
      <c r="H28" s="77">
        <v>3.42</v>
      </c>
      <c r="I28" t="s">
        <v>102</v>
      </c>
      <c r="J28" s="78">
        <v>0</v>
      </c>
      <c r="K28" s="78">
        <v>1E-4</v>
      </c>
      <c r="L28" s="77">
        <v>162511390</v>
      </c>
      <c r="M28" s="77">
        <v>99.98</v>
      </c>
      <c r="N28" s="77">
        <v>0</v>
      </c>
      <c r="O28" s="77">
        <v>162478.88772200001</v>
      </c>
      <c r="P28" s="78">
        <v>7.7000000000000002E-3</v>
      </c>
      <c r="Q28" s="78">
        <v>0.30840000000000001</v>
      </c>
      <c r="R28" s="78">
        <v>0.10580000000000001</v>
      </c>
    </row>
    <row r="29" spans="2:18">
      <c r="B29" t="s">
        <v>270</v>
      </c>
      <c r="C29" t="s">
        <v>271</v>
      </c>
      <c r="D29" t="s">
        <v>100</v>
      </c>
      <c r="E29" t="s">
        <v>241</v>
      </c>
      <c r="G29" t="s">
        <v>265</v>
      </c>
      <c r="H29" s="77">
        <v>7.92</v>
      </c>
      <c r="I29" t="s">
        <v>102</v>
      </c>
      <c r="J29" s="78">
        <v>0</v>
      </c>
      <c r="K29" s="78">
        <v>5.0000000000000001E-4</v>
      </c>
      <c r="L29" s="77">
        <v>50300000</v>
      </c>
      <c r="M29" s="77">
        <v>99.62</v>
      </c>
      <c r="N29" s="77">
        <v>0</v>
      </c>
      <c r="O29" s="77">
        <v>50108.86</v>
      </c>
      <c r="P29" s="78">
        <v>2.5000000000000001E-3</v>
      </c>
      <c r="Q29" s="78">
        <v>9.5100000000000004E-2</v>
      </c>
      <c r="R29" s="78">
        <v>3.2599999999999997E-2</v>
      </c>
    </row>
    <row r="30" spans="2:18">
      <c r="B30" s="79" t="s">
        <v>272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229</v>
      </c>
      <c r="C31" t="s">
        <v>229</v>
      </c>
      <c r="D31" s="16"/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234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229</v>
      </c>
      <c r="C34" t="s">
        <v>229</v>
      </c>
      <c r="D34" s="16"/>
      <c r="E34" t="s">
        <v>229</v>
      </c>
      <c r="H34" s="77">
        <v>0</v>
      </c>
      <c r="I34" t="s">
        <v>229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229</v>
      </c>
      <c r="C36" t="s">
        <v>229</v>
      </c>
      <c r="D36" s="16"/>
      <c r="E36" t="s">
        <v>229</v>
      </c>
      <c r="H36" s="77">
        <v>0</v>
      </c>
      <c r="I36" t="s">
        <v>229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275</v>
      </c>
      <c r="C37" s="16"/>
      <c r="D37" s="16"/>
    </row>
    <row r="38" spans="2:18">
      <c r="B38" t="s">
        <v>276</v>
      </c>
      <c r="C38" s="16"/>
      <c r="D38" s="16"/>
    </row>
    <row r="39" spans="2:18">
      <c r="B39" t="s">
        <v>277</v>
      </c>
      <c r="C39" s="16"/>
      <c r="D39" s="16"/>
    </row>
    <row r="40" spans="2:18">
      <c r="B40" t="s">
        <v>278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opLeftCell="C149" workbookViewId="0">
      <selection activeCell="J19" sqref="J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</v>
      </c>
      <c r="L11" s="7"/>
      <c r="M11" s="7"/>
      <c r="N11" s="76">
        <v>4.6199999999999998E-2</v>
      </c>
      <c r="O11" s="75">
        <f>O12+O151</f>
        <v>317557900.60000002</v>
      </c>
      <c r="P11" s="33"/>
      <c r="Q11" s="75">
        <v>4328.9809400000004</v>
      </c>
      <c r="R11" s="75">
        <v>346637.13370786479</v>
      </c>
      <c r="S11" s="7"/>
      <c r="T11" s="76">
        <f>R11/$R$11</f>
        <v>1</v>
      </c>
      <c r="U11" s="76">
        <f>R11/'סכום נכסי הקרן'!$C$42</f>
        <v>0.2258310408666431</v>
      </c>
      <c r="V11" s="35"/>
      <c r="BI11" s="16"/>
      <c r="BJ11" s="19"/>
      <c r="BK11" s="16"/>
      <c r="BN11" s="16"/>
    </row>
    <row r="12" spans="2:66" s="99" customFormat="1">
      <c r="B12" s="98" t="s">
        <v>204</v>
      </c>
      <c r="K12" s="100">
        <v>3.39</v>
      </c>
      <c r="N12" s="101">
        <v>4.1799999999999997E-2</v>
      </c>
      <c r="O12" s="100">
        <f>O13+O79+O146+O149</f>
        <v>305415900.60000002</v>
      </c>
      <c r="Q12" s="100">
        <v>4328.9809400000004</v>
      </c>
      <c r="R12" s="100">
        <v>307096.02237724327</v>
      </c>
      <c r="T12" s="101">
        <f t="shared" ref="T12:T75" si="0">R12/$R$11</f>
        <v>0.88592938411513189</v>
      </c>
      <c r="U12" s="101">
        <f>R12/'סכום נכסי הקרן'!$C$42</f>
        <v>0.20007035494906431</v>
      </c>
    </row>
    <row r="13" spans="2:66" s="99" customFormat="1">
      <c r="B13" s="98" t="s">
        <v>279</v>
      </c>
      <c r="K13" s="100">
        <v>3.99</v>
      </c>
      <c r="N13" s="101">
        <v>2.5700000000000001E-2</v>
      </c>
      <c r="O13" s="100">
        <v>166069527.90000001</v>
      </c>
      <c r="Q13" s="100">
        <v>713.57213999999999</v>
      </c>
      <c r="R13" s="100">
        <v>171121.430844004</v>
      </c>
      <c r="T13" s="101">
        <f t="shared" si="0"/>
        <v>0.49366156768483993</v>
      </c>
      <c r="U13" s="101">
        <f>R13/'סכום נכסי הקרן'!$C$42</f>
        <v>0.11148410566612618</v>
      </c>
    </row>
    <row r="14" spans="2:66" s="99" customFormat="1">
      <c r="B14" s="102" t="s">
        <v>283</v>
      </c>
      <c r="C14" s="102" t="s">
        <v>284</v>
      </c>
      <c r="D14" s="102" t="s">
        <v>100</v>
      </c>
      <c r="E14" s="102" t="s">
        <v>123</v>
      </c>
      <c r="F14" s="102" t="s">
        <v>285</v>
      </c>
      <c r="G14" s="102" t="s">
        <v>286</v>
      </c>
      <c r="H14" s="102" t="s">
        <v>209</v>
      </c>
      <c r="I14" s="102" t="s">
        <v>210</v>
      </c>
      <c r="J14" s="102" t="s">
        <v>287</v>
      </c>
      <c r="K14" s="103">
        <v>3.98</v>
      </c>
      <c r="L14" s="102" t="s">
        <v>102</v>
      </c>
      <c r="M14" s="104">
        <v>5.0000000000000001E-4</v>
      </c>
      <c r="N14" s="104">
        <v>2.0400000000000001E-2</v>
      </c>
      <c r="O14" s="103">
        <v>1636363.8</v>
      </c>
      <c r="P14" s="103">
        <v>99.01</v>
      </c>
      <c r="Q14" s="103">
        <v>0</v>
      </c>
      <c r="R14" s="103">
        <v>1620.1637983799999</v>
      </c>
      <c r="S14" s="104">
        <v>1.1999999999999999E-3</v>
      </c>
      <c r="T14" s="104">
        <f t="shared" si="0"/>
        <v>4.6739475977360945E-3</v>
      </c>
      <c r="U14" s="104">
        <f>R14/'סכום נכסי הקרן'!$C$42</f>
        <v>1.0555224509528882E-3</v>
      </c>
    </row>
    <row r="15" spans="2:66" s="99" customFormat="1">
      <c r="B15" s="102" t="s">
        <v>288</v>
      </c>
      <c r="C15" s="102" t="s">
        <v>289</v>
      </c>
      <c r="D15" s="102" t="s">
        <v>100</v>
      </c>
      <c r="E15" s="102" t="s">
        <v>123</v>
      </c>
      <c r="F15" s="102" t="s">
        <v>290</v>
      </c>
      <c r="G15" s="102" t="s">
        <v>291</v>
      </c>
      <c r="H15" s="102" t="s">
        <v>292</v>
      </c>
      <c r="I15" s="102" t="s">
        <v>150</v>
      </c>
      <c r="J15" s="102" t="s">
        <v>293</v>
      </c>
      <c r="K15" s="103">
        <v>0.97</v>
      </c>
      <c r="L15" s="102" t="s">
        <v>102</v>
      </c>
      <c r="M15" s="104">
        <v>5.0000000000000001E-3</v>
      </c>
      <c r="N15" s="104">
        <v>1.21E-2</v>
      </c>
      <c r="O15" s="103">
        <v>1725341.96</v>
      </c>
      <c r="P15" s="103">
        <v>107.46</v>
      </c>
      <c r="Q15" s="103">
        <v>0</v>
      </c>
      <c r="R15" s="103">
        <v>1854.0524702160001</v>
      </c>
      <c r="S15" s="104">
        <v>7.6E-3</v>
      </c>
      <c r="T15" s="104">
        <f t="shared" si="0"/>
        <v>5.3486839404186248E-3</v>
      </c>
      <c r="U15" s="104">
        <f>R15/'סכום נכסי הקרן'!$C$42</f>
        <v>1.2078988615314363E-3</v>
      </c>
    </row>
    <row r="16" spans="2:66" s="99" customFormat="1">
      <c r="B16" s="102" t="s">
        <v>294</v>
      </c>
      <c r="C16" s="102" t="s">
        <v>295</v>
      </c>
      <c r="D16" s="102" t="s">
        <v>100</v>
      </c>
      <c r="E16" s="102" t="s">
        <v>123</v>
      </c>
      <c r="F16" s="102" t="s">
        <v>296</v>
      </c>
      <c r="G16" s="102" t="s">
        <v>291</v>
      </c>
      <c r="H16" s="102" t="s">
        <v>292</v>
      </c>
      <c r="I16" s="102" t="s">
        <v>150</v>
      </c>
      <c r="J16" s="102" t="s">
        <v>297</v>
      </c>
      <c r="K16" s="103">
        <v>4.72</v>
      </c>
      <c r="L16" s="102" t="s">
        <v>102</v>
      </c>
      <c r="M16" s="104">
        <v>2E-3</v>
      </c>
      <c r="N16" s="104">
        <v>1.7000000000000001E-2</v>
      </c>
      <c r="O16" s="103">
        <v>5550000</v>
      </c>
      <c r="P16" s="103">
        <v>98.04</v>
      </c>
      <c r="Q16" s="103">
        <v>0</v>
      </c>
      <c r="R16" s="103">
        <v>5441.22</v>
      </c>
      <c r="S16" s="104">
        <v>1.9E-3</v>
      </c>
      <c r="T16" s="104">
        <f t="shared" si="0"/>
        <v>1.5697164183759073E-2</v>
      </c>
      <c r="U16" s="104">
        <f>R16/'סכום נכסי הקרן'!$C$42</f>
        <v>3.5449069262729017E-3</v>
      </c>
    </row>
    <row r="17" spans="2:21" s="99" customFormat="1">
      <c r="B17" s="102" t="s">
        <v>298</v>
      </c>
      <c r="C17" s="102" t="s">
        <v>299</v>
      </c>
      <c r="D17" s="102" t="s">
        <v>100</v>
      </c>
      <c r="E17" s="102" t="s">
        <v>123</v>
      </c>
      <c r="F17" s="102" t="s">
        <v>300</v>
      </c>
      <c r="G17" s="102" t="s">
        <v>291</v>
      </c>
      <c r="H17" s="102" t="s">
        <v>292</v>
      </c>
      <c r="I17" s="102" t="s">
        <v>150</v>
      </c>
      <c r="J17" s="102" t="s">
        <v>301</v>
      </c>
      <c r="K17" s="103">
        <v>0.68</v>
      </c>
      <c r="L17" s="102" t="s">
        <v>102</v>
      </c>
      <c r="M17" s="104">
        <v>0.01</v>
      </c>
      <c r="N17" s="104">
        <v>1.7000000000000001E-2</v>
      </c>
      <c r="O17" s="103">
        <v>4561800</v>
      </c>
      <c r="P17" s="103">
        <v>107.43</v>
      </c>
      <c r="Q17" s="103">
        <v>0</v>
      </c>
      <c r="R17" s="103">
        <v>4900.7417400000004</v>
      </c>
      <c r="S17" s="104">
        <v>2E-3</v>
      </c>
      <c r="T17" s="104">
        <f t="shared" si="0"/>
        <v>1.4137959449347964E-2</v>
      </c>
      <c r="U17" s="104">
        <f>R17/'סכום נכסי הקרן'!$C$42</f>
        <v>3.1927900981766431E-3</v>
      </c>
    </row>
    <row r="18" spans="2:21" s="99" customFormat="1">
      <c r="B18" s="102" t="s">
        <v>302</v>
      </c>
      <c r="C18" s="102" t="s">
        <v>303</v>
      </c>
      <c r="D18" s="102" t="s">
        <v>100</v>
      </c>
      <c r="E18" s="102" t="s">
        <v>123</v>
      </c>
      <c r="F18" s="102" t="s">
        <v>304</v>
      </c>
      <c r="G18" s="102" t="s">
        <v>291</v>
      </c>
      <c r="H18" s="102" t="s">
        <v>292</v>
      </c>
      <c r="I18" s="102" t="s">
        <v>150</v>
      </c>
      <c r="J18" s="102" t="s">
        <v>305</v>
      </c>
      <c r="K18" s="103">
        <v>5.8</v>
      </c>
      <c r="L18" s="102" t="s">
        <v>102</v>
      </c>
      <c r="M18" s="104">
        <v>1E-3</v>
      </c>
      <c r="N18" s="104">
        <v>1.7500000000000002E-2</v>
      </c>
      <c r="O18" s="103">
        <v>6000000</v>
      </c>
      <c r="P18" s="103">
        <v>95.78</v>
      </c>
      <c r="Q18" s="103">
        <v>0</v>
      </c>
      <c r="R18" s="103">
        <v>5746.8</v>
      </c>
      <c r="S18" s="104">
        <v>1.8E-3</v>
      </c>
      <c r="T18" s="104">
        <f t="shared" si="0"/>
        <v>1.6578720053816359E-2</v>
      </c>
      <c r="U18" s="104">
        <f>R18/'סכום נכסי הקרן'!$C$42</f>
        <v>3.7439896059900373E-3</v>
      </c>
    </row>
    <row r="19" spans="2:21" s="99" customFormat="1">
      <c r="B19" s="102" t="s">
        <v>306</v>
      </c>
      <c r="C19" s="102" t="s">
        <v>307</v>
      </c>
      <c r="D19" s="102" t="s">
        <v>100</v>
      </c>
      <c r="E19" s="102" t="s">
        <v>123</v>
      </c>
      <c r="F19" s="102" t="s">
        <v>304</v>
      </c>
      <c r="G19" s="102" t="s">
        <v>291</v>
      </c>
      <c r="H19" s="102" t="s">
        <v>292</v>
      </c>
      <c r="I19" s="102" t="s">
        <v>150</v>
      </c>
      <c r="J19" s="102" t="s">
        <v>308</v>
      </c>
      <c r="K19" s="103">
        <v>4.16</v>
      </c>
      <c r="L19" s="102" t="s">
        <v>102</v>
      </c>
      <c r="M19" s="104">
        <v>1E-3</v>
      </c>
      <c r="N19" s="104">
        <v>1.7600000000000001E-2</v>
      </c>
      <c r="O19" s="103">
        <v>4400000</v>
      </c>
      <c r="P19" s="103">
        <v>97.15</v>
      </c>
      <c r="Q19" s="103">
        <v>0</v>
      </c>
      <c r="R19" s="103">
        <v>4274.6000000000004</v>
      </c>
      <c r="S19" s="104">
        <v>3.8E-3</v>
      </c>
      <c r="T19" s="104">
        <f t="shared" si="0"/>
        <v>1.2331627469555824E-2</v>
      </c>
      <c r="U19" s="104">
        <f>R19/'סכום נכסי הקרן'!$C$42</f>
        <v>2.7848642670294799E-3</v>
      </c>
    </row>
    <row r="20" spans="2:21" s="99" customFormat="1">
      <c r="B20" s="102" t="s">
        <v>309</v>
      </c>
      <c r="C20" s="102" t="s">
        <v>310</v>
      </c>
      <c r="D20" s="102" t="s">
        <v>100</v>
      </c>
      <c r="E20" s="102" t="s">
        <v>123</v>
      </c>
      <c r="F20" s="102" t="s">
        <v>304</v>
      </c>
      <c r="G20" s="102" t="s">
        <v>291</v>
      </c>
      <c r="H20" s="102" t="s">
        <v>292</v>
      </c>
      <c r="I20" s="102" t="s">
        <v>150</v>
      </c>
      <c r="J20" s="102" t="s">
        <v>311</v>
      </c>
      <c r="K20" s="103">
        <v>4.62</v>
      </c>
      <c r="L20" s="102" t="s">
        <v>102</v>
      </c>
      <c r="M20" s="104">
        <v>1.2200000000000001E-2</v>
      </c>
      <c r="N20" s="104">
        <v>1.6500000000000001E-2</v>
      </c>
      <c r="O20" s="103">
        <v>4000000</v>
      </c>
      <c r="P20" s="103">
        <v>107.1</v>
      </c>
      <c r="Q20" s="103">
        <v>0</v>
      </c>
      <c r="R20" s="103">
        <v>4284</v>
      </c>
      <c r="S20" s="104">
        <v>1.2999999999999999E-3</v>
      </c>
      <c r="T20" s="104">
        <f t="shared" si="0"/>
        <v>1.2358745164360909E-2</v>
      </c>
      <c r="U20" s="104">
        <f>R20/'סכום נכסי הקרן'!$C$42</f>
        <v>2.7909882842732164E-3</v>
      </c>
    </row>
    <row r="21" spans="2:21" s="99" customFormat="1">
      <c r="B21" s="102" t="s">
        <v>312</v>
      </c>
      <c r="C21" s="102" t="s">
        <v>313</v>
      </c>
      <c r="D21" s="102" t="s">
        <v>100</v>
      </c>
      <c r="E21" s="102" t="s">
        <v>123</v>
      </c>
      <c r="F21" s="102" t="s">
        <v>304</v>
      </c>
      <c r="G21" s="102" t="s">
        <v>291</v>
      </c>
      <c r="H21" s="102" t="s">
        <v>292</v>
      </c>
      <c r="I21" s="102" t="s">
        <v>150</v>
      </c>
      <c r="J21" s="102" t="s">
        <v>314</v>
      </c>
      <c r="K21" s="103">
        <v>0.83</v>
      </c>
      <c r="L21" s="102" t="s">
        <v>102</v>
      </c>
      <c r="M21" s="104">
        <v>1E-3</v>
      </c>
      <c r="N21" s="104">
        <v>1.6400000000000001E-2</v>
      </c>
      <c r="O21" s="103">
        <v>4770115</v>
      </c>
      <c r="P21" s="103">
        <v>105.84</v>
      </c>
      <c r="Q21" s="103">
        <v>0</v>
      </c>
      <c r="R21" s="103">
        <v>5048.6897159999999</v>
      </c>
      <c r="S21" s="104">
        <v>1.9E-3</v>
      </c>
      <c r="T21" s="104">
        <f t="shared" si="0"/>
        <v>1.4564768817454167E-2</v>
      </c>
      <c r="U21" s="104">
        <f>R21/'סכום נכסי הקרן'!$C$42</f>
        <v>3.2891769020277012E-3</v>
      </c>
    </row>
    <row r="22" spans="2:21" s="99" customFormat="1">
      <c r="B22" s="102" t="s">
        <v>315</v>
      </c>
      <c r="C22" s="102" t="s">
        <v>316</v>
      </c>
      <c r="D22" s="102" t="s">
        <v>100</v>
      </c>
      <c r="E22" s="102" t="s">
        <v>123</v>
      </c>
      <c r="F22" s="102" t="s">
        <v>317</v>
      </c>
      <c r="G22" s="102" t="s">
        <v>318</v>
      </c>
      <c r="H22" s="102" t="s">
        <v>292</v>
      </c>
      <c r="I22" s="102" t="s">
        <v>150</v>
      </c>
      <c r="J22" s="102" t="s">
        <v>319</v>
      </c>
      <c r="K22" s="103">
        <v>6.62</v>
      </c>
      <c r="L22" s="102" t="s">
        <v>102</v>
      </c>
      <c r="M22" s="104">
        <v>1.6500000000000001E-2</v>
      </c>
      <c r="N22" s="104">
        <v>1.9900000000000001E-2</v>
      </c>
      <c r="O22" s="103">
        <v>759602</v>
      </c>
      <c r="P22" s="103">
        <v>106.41</v>
      </c>
      <c r="Q22" s="103">
        <v>6.8167499999999999</v>
      </c>
      <c r="R22" s="103">
        <v>815.10923820000005</v>
      </c>
      <c r="S22" s="104">
        <v>4.0000000000000002E-4</v>
      </c>
      <c r="T22" s="104">
        <f t="shared" si="0"/>
        <v>2.3514769738632482E-3</v>
      </c>
      <c r="U22" s="104">
        <f>R22/'סכום נכסי הקרן'!$C$42</f>
        <v>5.3103649258148149E-4</v>
      </c>
    </row>
    <row r="23" spans="2:21" s="99" customFormat="1">
      <c r="B23" s="102" t="s">
        <v>320</v>
      </c>
      <c r="C23" s="102" t="s">
        <v>321</v>
      </c>
      <c r="D23" s="102" t="s">
        <v>100</v>
      </c>
      <c r="E23" s="102" t="s">
        <v>123</v>
      </c>
      <c r="F23" s="102" t="s">
        <v>322</v>
      </c>
      <c r="G23" s="102" t="s">
        <v>291</v>
      </c>
      <c r="H23" s="102" t="s">
        <v>292</v>
      </c>
      <c r="I23" s="102" t="s">
        <v>150</v>
      </c>
      <c r="J23" s="102" t="s">
        <v>323</v>
      </c>
      <c r="K23" s="103">
        <v>4.83</v>
      </c>
      <c r="L23" s="102" t="s">
        <v>102</v>
      </c>
      <c r="M23" s="104">
        <v>1E-3</v>
      </c>
      <c r="N23" s="104">
        <v>1.6500000000000001E-2</v>
      </c>
      <c r="O23" s="103">
        <v>2700000</v>
      </c>
      <c r="P23" s="103">
        <v>97.57</v>
      </c>
      <c r="Q23" s="103">
        <v>0</v>
      </c>
      <c r="R23" s="103">
        <v>2634.39</v>
      </c>
      <c r="S23" s="104">
        <v>8.9999999999999998E-4</v>
      </c>
      <c r="T23" s="104">
        <f t="shared" si="0"/>
        <v>7.5998493635716004E-3</v>
      </c>
      <c r="U23" s="104">
        <f>R23/'סכום נכסי הקרן'!$C$42</f>
        <v>1.7162818922050696E-3</v>
      </c>
    </row>
    <row r="24" spans="2:21" s="99" customFormat="1">
      <c r="B24" s="102" t="s">
        <v>324</v>
      </c>
      <c r="C24" s="102" t="s">
        <v>325</v>
      </c>
      <c r="D24" s="102" t="s">
        <v>100</v>
      </c>
      <c r="E24" s="102" t="s">
        <v>123</v>
      </c>
      <c r="F24" s="102" t="s">
        <v>322</v>
      </c>
      <c r="G24" s="102" t="s">
        <v>291</v>
      </c>
      <c r="H24" s="102" t="s">
        <v>209</v>
      </c>
      <c r="I24" s="102" t="s">
        <v>210</v>
      </c>
      <c r="J24" s="102" t="s">
        <v>326</v>
      </c>
      <c r="K24" s="103">
        <v>5.17</v>
      </c>
      <c r="L24" s="102" t="s">
        <v>102</v>
      </c>
      <c r="M24" s="104">
        <v>1.3899999999999999E-2</v>
      </c>
      <c r="N24" s="104">
        <v>1.78E-2</v>
      </c>
      <c r="O24" s="103">
        <v>3206000</v>
      </c>
      <c r="P24" s="103">
        <v>98.24</v>
      </c>
      <c r="Q24" s="103">
        <v>0</v>
      </c>
      <c r="R24" s="103">
        <v>3149.5744</v>
      </c>
      <c r="S24" s="104">
        <v>1.6000000000000001E-3</v>
      </c>
      <c r="T24" s="104">
        <f t="shared" si="0"/>
        <v>9.0860848239483916E-3</v>
      </c>
      <c r="U24" s="104">
        <f>R24/'סכום נכסי הקרן'!$C$42</f>
        <v>2.051919993194875E-3</v>
      </c>
    </row>
    <row r="25" spans="2:21" s="99" customFormat="1">
      <c r="B25" s="102" t="s">
        <v>327</v>
      </c>
      <c r="C25" s="102" t="s">
        <v>328</v>
      </c>
      <c r="D25" s="102" t="s">
        <v>100</v>
      </c>
      <c r="E25" s="102" t="s">
        <v>123</v>
      </c>
      <c r="F25" s="102" t="s">
        <v>329</v>
      </c>
      <c r="G25" s="102" t="s">
        <v>291</v>
      </c>
      <c r="H25" s="102" t="s">
        <v>292</v>
      </c>
      <c r="I25" s="102" t="s">
        <v>150</v>
      </c>
      <c r="J25" s="102" t="s">
        <v>330</v>
      </c>
      <c r="K25" s="103">
        <v>2.77</v>
      </c>
      <c r="L25" s="102" t="s">
        <v>102</v>
      </c>
      <c r="M25" s="104">
        <v>6.0000000000000001E-3</v>
      </c>
      <c r="N25" s="104">
        <v>1.47E-2</v>
      </c>
      <c r="O25" s="103">
        <v>1553571.43</v>
      </c>
      <c r="P25" s="103">
        <v>106.62</v>
      </c>
      <c r="Q25" s="103">
        <v>0</v>
      </c>
      <c r="R25" s="103">
        <v>1656.417858666</v>
      </c>
      <c r="S25" s="104">
        <v>1.1999999999999999E-3</v>
      </c>
      <c r="T25" s="104">
        <f t="shared" si="0"/>
        <v>4.778535527765985E-3</v>
      </c>
      <c r="U25" s="104">
        <f>R25/'סכום נכסי הקרן'!$C$42</f>
        <v>1.0791416520536262E-3</v>
      </c>
    </row>
    <row r="26" spans="2:21" s="99" customFormat="1">
      <c r="B26" s="102" t="s">
        <v>331</v>
      </c>
      <c r="C26" s="102" t="s">
        <v>332</v>
      </c>
      <c r="D26" s="102" t="s">
        <v>100</v>
      </c>
      <c r="E26" s="102" t="s">
        <v>123</v>
      </c>
      <c r="F26" s="102" t="s">
        <v>329</v>
      </c>
      <c r="G26" s="102" t="s">
        <v>291</v>
      </c>
      <c r="H26" s="102" t="s">
        <v>292</v>
      </c>
      <c r="I26" s="102" t="s">
        <v>150</v>
      </c>
      <c r="J26" s="102" t="s">
        <v>333</v>
      </c>
      <c r="K26" s="103">
        <v>0.59</v>
      </c>
      <c r="L26" s="102" t="s">
        <v>102</v>
      </c>
      <c r="M26" s="104">
        <v>0.05</v>
      </c>
      <c r="N26" s="104">
        <v>1.77E-2</v>
      </c>
      <c r="O26" s="103">
        <v>2335815.0499999998</v>
      </c>
      <c r="P26" s="103">
        <v>115.69</v>
      </c>
      <c r="Q26" s="103">
        <v>0</v>
      </c>
      <c r="R26" s="103">
        <v>2702.304431345</v>
      </c>
      <c r="S26" s="104">
        <v>2.2000000000000001E-3</v>
      </c>
      <c r="T26" s="104">
        <f t="shared" si="0"/>
        <v>7.7957730680476367E-3</v>
      </c>
      <c r="U26" s="104">
        <f>R26/'סכום נכסי הקרן'!$C$42</f>
        <v>1.7605275463173416E-3</v>
      </c>
    </row>
    <row r="27" spans="2:21" s="99" customFormat="1">
      <c r="B27" s="102" t="s">
        <v>334</v>
      </c>
      <c r="C27" s="102" t="s">
        <v>335</v>
      </c>
      <c r="D27" s="102" t="s">
        <v>100</v>
      </c>
      <c r="E27" s="102" t="s">
        <v>123</v>
      </c>
      <c r="F27" s="102" t="s">
        <v>329</v>
      </c>
      <c r="G27" s="102" t="s">
        <v>291</v>
      </c>
      <c r="H27" s="102" t="s">
        <v>292</v>
      </c>
      <c r="I27" s="102" t="s">
        <v>150</v>
      </c>
      <c r="J27" s="102" t="s">
        <v>336</v>
      </c>
      <c r="K27" s="103">
        <v>4.34</v>
      </c>
      <c r="L27" s="102" t="s">
        <v>102</v>
      </c>
      <c r="M27" s="104">
        <v>1.7500000000000002E-2</v>
      </c>
      <c r="N27" s="104">
        <v>2.9999999999999997E-4</v>
      </c>
      <c r="O27" s="103">
        <v>2087415.28</v>
      </c>
      <c r="P27" s="103">
        <v>107.76</v>
      </c>
      <c r="Q27" s="103">
        <v>0</v>
      </c>
      <c r="R27" s="103">
        <v>2249.3987057280001</v>
      </c>
      <c r="S27" s="104">
        <v>5.9999999999999995E-4</v>
      </c>
      <c r="T27" s="104">
        <f t="shared" si="0"/>
        <v>6.4892029358393109E-3</v>
      </c>
      <c r="U27" s="104">
        <f>R27/'סכום נכסי הקרן'!$C$42</f>
        <v>1.4654634533954678E-3</v>
      </c>
    </row>
    <row r="28" spans="2:21" s="99" customFormat="1">
      <c r="B28" s="102" t="s">
        <v>337</v>
      </c>
      <c r="C28" s="102" t="s">
        <v>338</v>
      </c>
      <c r="D28" s="102" t="s">
        <v>100</v>
      </c>
      <c r="E28" s="102" t="s">
        <v>123</v>
      </c>
      <c r="F28" s="102" t="s">
        <v>339</v>
      </c>
      <c r="G28" s="102" t="s">
        <v>318</v>
      </c>
      <c r="H28" s="102" t="s">
        <v>340</v>
      </c>
      <c r="I28" s="102" t="s">
        <v>150</v>
      </c>
      <c r="J28" s="102" t="s">
        <v>341</v>
      </c>
      <c r="K28" s="103">
        <v>3.76</v>
      </c>
      <c r="L28" s="102" t="s">
        <v>102</v>
      </c>
      <c r="M28" s="104">
        <v>1.77E-2</v>
      </c>
      <c r="N28" s="104">
        <v>2.2200000000000001E-2</v>
      </c>
      <c r="O28" s="103">
        <v>2941500</v>
      </c>
      <c r="P28" s="103">
        <v>106.04</v>
      </c>
      <c r="Q28" s="103">
        <v>28.065300000000001</v>
      </c>
      <c r="R28" s="103">
        <v>3147.2319000000002</v>
      </c>
      <c r="S28" s="104">
        <v>1E-3</v>
      </c>
      <c r="T28" s="104">
        <f t="shared" si="0"/>
        <v>9.0793270367057425E-3</v>
      </c>
      <c r="U28" s="104">
        <f>R28/'סכום נכסי הקרן'!$C$42</f>
        <v>2.050393875067912E-3</v>
      </c>
    </row>
    <row r="29" spans="2:21" s="99" customFormat="1">
      <c r="B29" s="102" t="s">
        <v>342</v>
      </c>
      <c r="C29" s="102" t="s">
        <v>343</v>
      </c>
      <c r="D29" s="102" t="s">
        <v>100</v>
      </c>
      <c r="E29" s="102" t="s">
        <v>123</v>
      </c>
      <c r="F29" s="102" t="s">
        <v>339</v>
      </c>
      <c r="G29" s="102" t="s">
        <v>318</v>
      </c>
      <c r="H29" s="102" t="s">
        <v>344</v>
      </c>
      <c r="I29" s="102" t="s">
        <v>210</v>
      </c>
      <c r="J29" s="102" t="s">
        <v>345</v>
      </c>
      <c r="K29" s="103">
        <v>1.24</v>
      </c>
      <c r="L29" s="102" t="s">
        <v>102</v>
      </c>
      <c r="M29" s="104">
        <v>6.4999999999999997E-3</v>
      </c>
      <c r="N29" s="104">
        <v>1.2999999999999999E-2</v>
      </c>
      <c r="O29" s="103">
        <v>3623280.94</v>
      </c>
      <c r="P29" s="103">
        <v>107.11</v>
      </c>
      <c r="Q29" s="103">
        <v>0</v>
      </c>
      <c r="R29" s="103">
        <v>3880.8962148340001</v>
      </c>
      <c r="S29" s="104">
        <v>8.0000000000000002E-3</v>
      </c>
      <c r="T29" s="104">
        <f t="shared" si="0"/>
        <v>1.1195846715328257E-2</v>
      </c>
      <c r="U29" s="104">
        <f>R29/'סכום נכסי הקרן'!$C$42</f>
        <v>2.5283697171059679E-3</v>
      </c>
    </row>
    <row r="30" spans="2:21" s="99" customFormat="1">
      <c r="B30" s="102" t="s">
        <v>346</v>
      </c>
      <c r="C30" s="102" t="s">
        <v>347</v>
      </c>
      <c r="D30" s="102" t="s">
        <v>100</v>
      </c>
      <c r="E30" s="102" t="s">
        <v>123</v>
      </c>
      <c r="F30" s="102" t="s">
        <v>339</v>
      </c>
      <c r="G30" s="102" t="s">
        <v>318</v>
      </c>
      <c r="H30" s="102" t="s">
        <v>344</v>
      </c>
      <c r="I30" s="102" t="s">
        <v>210</v>
      </c>
      <c r="J30" s="102" t="s">
        <v>265</v>
      </c>
      <c r="K30" s="103">
        <v>11.89</v>
      </c>
      <c r="L30" s="102" t="s">
        <v>102</v>
      </c>
      <c r="M30" s="104">
        <v>1.6899999999999998E-2</v>
      </c>
      <c r="N30" s="104">
        <v>2.8899999999999999E-2</v>
      </c>
      <c r="O30" s="103">
        <v>797000</v>
      </c>
      <c r="P30" s="103">
        <v>92.36</v>
      </c>
      <c r="Q30" s="103">
        <v>7.1530800000000001</v>
      </c>
      <c r="R30" s="103">
        <v>743.26228000000003</v>
      </c>
      <c r="S30" s="104">
        <v>2.9999999999999997E-4</v>
      </c>
      <c r="T30" s="104">
        <f t="shared" si="0"/>
        <v>2.1442084754439458E-3</v>
      </c>
      <c r="U30" s="104">
        <f>R30/'סכום נכסי הקרן'!$C$42</f>
        <v>4.8422883184458428E-4</v>
      </c>
    </row>
    <row r="31" spans="2:21" s="99" customFormat="1">
      <c r="B31" s="102" t="s">
        <v>348</v>
      </c>
      <c r="C31" s="102" t="s">
        <v>349</v>
      </c>
      <c r="D31" s="102" t="s">
        <v>100</v>
      </c>
      <c r="E31" s="102" t="s">
        <v>123</v>
      </c>
      <c r="F31" s="102" t="s">
        <v>350</v>
      </c>
      <c r="G31" s="102" t="s">
        <v>318</v>
      </c>
      <c r="H31" s="102" t="s">
        <v>351</v>
      </c>
      <c r="I31" s="102" t="s">
        <v>150</v>
      </c>
      <c r="J31" s="102" t="s">
        <v>305</v>
      </c>
      <c r="K31" s="103">
        <v>7.18</v>
      </c>
      <c r="L31" s="102" t="s">
        <v>102</v>
      </c>
      <c r="M31" s="104">
        <v>9.1999999999999998E-3</v>
      </c>
      <c r="N31" s="104">
        <v>2.69E-2</v>
      </c>
      <c r="O31" s="103">
        <v>1762500</v>
      </c>
      <c r="P31" s="103">
        <v>96.16</v>
      </c>
      <c r="Q31" s="103">
        <v>0</v>
      </c>
      <c r="R31" s="103">
        <v>1694.82</v>
      </c>
      <c r="S31" s="104">
        <v>8.9999999999999998E-4</v>
      </c>
      <c r="T31" s="104">
        <f t="shared" si="0"/>
        <v>4.8893203733571793E-3</v>
      </c>
      <c r="U31" s="104">
        <f>R31/'סכום נכסי הקרן'!$C$42</f>
        <v>1.1041603090457359E-3</v>
      </c>
    </row>
    <row r="32" spans="2:21" s="99" customFormat="1">
      <c r="B32" s="102" t="s">
        <v>352</v>
      </c>
      <c r="C32" s="102" t="s">
        <v>353</v>
      </c>
      <c r="D32" s="102" t="s">
        <v>100</v>
      </c>
      <c r="E32" s="102" t="s">
        <v>123</v>
      </c>
      <c r="F32" s="102" t="s">
        <v>350</v>
      </c>
      <c r="G32" s="102" t="s">
        <v>318</v>
      </c>
      <c r="H32" s="102" t="s">
        <v>354</v>
      </c>
      <c r="I32" s="102" t="s">
        <v>210</v>
      </c>
      <c r="J32" s="102" t="s">
        <v>355</v>
      </c>
      <c r="K32" s="103">
        <v>2.66</v>
      </c>
      <c r="L32" s="102" t="s">
        <v>102</v>
      </c>
      <c r="M32" s="104">
        <v>3.2000000000000001E-2</v>
      </c>
      <c r="N32" s="104">
        <v>2.7E-2</v>
      </c>
      <c r="O32" s="103">
        <v>1607000</v>
      </c>
      <c r="P32" s="103">
        <v>113.1</v>
      </c>
      <c r="Q32" s="103">
        <v>0</v>
      </c>
      <c r="R32" s="103">
        <v>1817.5170000000001</v>
      </c>
      <c r="S32" s="104">
        <v>8.9999999999999998E-4</v>
      </c>
      <c r="T32" s="104">
        <f t="shared" si="0"/>
        <v>5.2432841818146007E-3</v>
      </c>
      <c r="U32" s="104">
        <f>R32/'סכום נכסי הקרן'!$C$42</f>
        <v>1.1840963243387964E-3</v>
      </c>
    </row>
    <row r="33" spans="2:21" s="99" customFormat="1">
      <c r="B33" s="102" t="s">
        <v>356</v>
      </c>
      <c r="C33" s="102" t="s">
        <v>357</v>
      </c>
      <c r="D33" s="102" t="s">
        <v>100</v>
      </c>
      <c r="E33" s="102" t="s">
        <v>123</v>
      </c>
      <c r="F33" s="102" t="s">
        <v>358</v>
      </c>
      <c r="G33" s="102" t="s">
        <v>318</v>
      </c>
      <c r="H33" s="102" t="s">
        <v>354</v>
      </c>
      <c r="I33" s="102" t="s">
        <v>210</v>
      </c>
      <c r="J33" s="102" t="s">
        <v>359</v>
      </c>
      <c r="K33" s="103">
        <v>2.82</v>
      </c>
      <c r="L33" s="102" t="s">
        <v>102</v>
      </c>
      <c r="M33" s="104">
        <v>2.3400000000000001E-2</v>
      </c>
      <c r="N33" s="104">
        <v>2.1000000000000001E-2</v>
      </c>
      <c r="O33" s="103">
        <v>864864.86</v>
      </c>
      <c r="P33" s="103">
        <v>110.4</v>
      </c>
      <c r="Q33" s="103">
        <v>0</v>
      </c>
      <c r="R33" s="103">
        <v>954.81080543999997</v>
      </c>
      <c r="S33" s="104">
        <v>2.9999999999999997E-4</v>
      </c>
      <c r="T33" s="104">
        <f t="shared" si="0"/>
        <v>2.7544965977150198E-3</v>
      </c>
      <c r="U33" s="104">
        <f>R33/'סכום נכסי הקרן'!$C$42</f>
        <v>6.2205083372561E-4</v>
      </c>
    </row>
    <row r="34" spans="2:21" s="99" customFormat="1">
      <c r="B34" s="102" t="s">
        <v>360</v>
      </c>
      <c r="C34" s="102" t="s">
        <v>361</v>
      </c>
      <c r="D34" s="102" t="s">
        <v>100</v>
      </c>
      <c r="E34" s="102" t="s">
        <v>123</v>
      </c>
      <c r="F34" s="102" t="s">
        <v>362</v>
      </c>
      <c r="G34" s="102" t="s">
        <v>318</v>
      </c>
      <c r="H34" s="102" t="s">
        <v>354</v>
      </c>
      <c r="I34" s="102" t="s">
        <v>210</v>
      </c>
      <c r="J34" s="102" t="s">
        <v>363</v>
      </c>
      <c r="K34" s="103">
        <v>4.8499999999999996</v>
      </c>
      <c r="L34" s="102" t="s">
        <v>102</v>
      </c>
      <c r="M34" s="104">
        <v>6.8999999999999999E-3</v>
      </c>
      <c r="N34" s="104">
        <v>2.5899999999999999E-2</v>
      </c>
      <c r="O34" s="103">
        <v>4109640</v>
      </c>
      <c r="P34" s="103">
        <v>98.61</v>
      </c>
      <c r="Q34" s="103">
        <v>0</v>
      </c>
      <c r="R34" s="103">
        <v>4052.5160040000001</v>
      </c>
      <c r="S34" s="104">
        <v>2.2800000000000001E-2</v>
      </c>
      <c r="T34" s="104">
        <f t="shared" si="0"/>
        <v>1.1690945977574743E-2</v>
      </c>
      <c r="U34" s="104">
        <f>R34/'סכום נכסי הקרן'!$C$42</f>
        <v>2.6401784988313985E-3</v>
      </c>
    </row>
    <row r="35" spans="2:21" s="99" customFormat="1">
      <c r="B35" s="102" t="s">
        <v>364</v>
      </c>
      <c r="C35" s="102" t="s">
        <v>365</v>
      </c>
      <c r="D35" s="102" t="s">
        <v>100</v>
      </c>
      <c r="E35" s="102" t="s">
        <v>123</v>
      </c>
      <c r="F35" s="102" t="s">
        <v>362</v>
      </c>
      <c r="G35" s="102" t="s">
        <v>318</v>
      </c>
      <c r="H35" s="102" t="s">
        <v>354</v>
      </c>
      <c r="I35" s="102" t="s">
        <v>210</v>
      </c>
      <c r="J35" s="102" t="s">
        <v>366</v>
      </c>
      <c r="K35" s="103">
        <v>4.83</v>
      </c>
      <c r="L35" s="102" t="s">
        <v>102</v>
      </c>
      <c r="M35" s="104">
        <v>6.8999999999999999E-3</v>
      </c>
      <c r="N35" s="104">
        <v>2.58E-2</v>
      </c>
      <c r="O35" s="103">
        <v>4129523.16</v>
      </c>
      <c r="P35" s="103">
        <v>98.75</v>
      </c>
      <c r="Q35" s="103">
        <v>0</v>
      </c>
      <c r="R35" s="103">
        <v>4077.9041204999999</v>
      </c>
      <c r="S35" s="104">
        <v>2.0400000000000001E-2</v>
      </c>
      <c r="T35" s="104">
        <f t="shared" si="0"/>
        <v>1.1764187168523996E-2</v>
      </c>
      <c r="U35" s="104">
        <f>R35/'סכום נכסי הקרן'!$C$42</f>
        <v>2.6567186332177809E-3</v>
      </c>
    </row>
    <row r="36" spans="2:21" s="99" customFormat="1">
      <c r="B36" s="102" t="s">
        <v>367</v>
      </c>
      <c r="C36" s="102" t="s">
        <v>368</v>
      </c>
      <c r="D36" s="102" t="s">
        <v>100</v>
      </c>
      <c r="E36" s="102" t="s">
        <v>123</v>
      </c>
      <c r="F36" s="102" t="s">
        <v>369</v>
      </c>
      <c r="G36" s="102" t="s">
        <v>318</v>
      </c>
      <c r="H36" s="102" t="s">
        <v>351</v>
      </c>
      <c r="I36" s="102" t="s">
        <v>150</v>
      </c>
      <c r="J36" s="102" t="s">
        <v>370</v>
      </c>
      <c r="K36" s="103">
        <v>1.68</v>
      </c>
      <c r="L36" s="102" t="s">
        <v>102</v>
      </c>
      <c r="M36" s="104">
        <v>4.7500000000000001E-2</v>
      </c>
      <c r="N36" s="104">
        <v>2.24E-2</v>
      </c>
      <c r="O36" s="103">
        <v>2128263.79</v>
      </c>
      <c r="P36" s="103">
        <v>137.94999999999999</v>
      </c>
      <c r="Q36" s="103">
        <v>0</v>
      </c>
      <c r="R36" s="103">
        <v>2935.939898305</v>
      </c>
      <c r="S36" s="104">
        <v>1.6000000000000001E-3</v>
      </c>
      <c r="T36" s="104">
        <f t="shared" si="0"/>
        <v>8.4697789498205372E-3</v>
      </c>
      <c r="U36" s="104">
        <f>R36/'סכום נכסי הקרן'!$C$42</f>
        <v>1.9127389961483552E-3</v>
      </c>
    </row>
    <row r="37" spans="2:21" s="99" customFormat="1">
      <c r="B37" s="102" t="s">
        <v>371</v>
      </c>
      <c r="C37" s="102" t="s">
        <v>372</v>
      </c>
      <c r="D37" s="102" t="s">
        <v>100</v>
      </c>
      <c r="E37" s="102" t="s">
        <v>123</v>
      </c>
      <c r="F37" s="102" t="s">
        <v>373</v>
      </c>
      <c r="G37" s="102" t="s">
        <v>318</v>
      </c>
      <c r="H37" s="102" t="s">
        <v>351</v>
      </c>
      <c r="I37" s="102" t="s">
        <v>150</v>
      </c>
      <c r="J37" s="102" t="s">
        <v>374</v>
      </c>
      <c r="K37" s="103">
        <v>7.16</v>
      </c>
      <c r="L37" s="102" t="s">
        <v>102</v>
      </c>
      <c r="M37" s="104">
        <v>3.5000000000000001E-3</v>
      </c>
      <c r="N37" s="104">
        <v>2.8299999999999999E-2</v>
      </c>
      <c r="O37" s="103">
        <v>2600000</v>
      </c>
      <c r="P37" s="103">
        <v>88.29</v>
      </c>
      <c r="Q37" s="103">
        <v>0</v>
      </c>
      <c r="R37" s="103">
        <v>2295.54</v>
      </c>
      <c r="S37" s="104">
        <v>2.5000000000000001E-3</v>
      </c>
      <c r="T37" s="104">
        <f t="shared" si="0"/>
        <v>6.6223141630712048E-3</v>
      </c>
      <c r="U37" s="104">
        <f>R37/'סכום נכסי הקרן'!$C$42</f>
        <v>1.4955241003922826E-3</v>
      </c>
    </row>
    <row r="38" spans="2:21" s="99" customFormat="1">
      <c r="B38" s="102" t="s">
        <v>375</v>
      </c>
      <c r="C38" s="102" t="s">
        <v>376</v>
      </c>
      <c r="D38" s="102" t="s">
        <v>100</v>
      </c>
      <c r="E38" s="102" t="s">
        <v>123</v>
      </c>
      <c r="F38" s="102" t="s">
        <v>373</v>
      </c>
      <c r="G38" s="102" t="s">
        <v>318</v>
      </c>
      <c r="H38" s="102" t="s">
        <v>354</v>
      </c>
      <c r="I38" s="102" t="s">
        <v>210</v>
      </c>
      <c r="J38" s="102" t="s">
        <v>377</v>
      </c>
      <c r="K38" s="103">
        <v>1.62</v>
      </c>
      <c r="L38" s="102" t="s">
        <v>102</v>
      </c>
      <c r="M38" s="104">
        <v>2.8500000000000001E-2</v>
      </c>
      <c r="N38" s="104">
        <v>1.8599999999999998E-2</v>
      </c>
      <c r="O38" s="103">
        <v>4155251.98</v>
      </c>
      <c r="P38" s="103">
        <v>112.51</v>
      </c>
      <c r="Q38" s="103">
        <v>0</v>
      </c>
      <c r="R38" s="103">
        <v>4675.0740026980002</v>
      </c>
      <c r="S38" s="104">
        <v>7.3000000000000001E-3</v>
      </c>
      <c r="T38" s="104">
        <f t="shared" si="0"/>
        <v>1.3486939361314966E-2</v>
      </c>
      <c r="U38" s="104">
        <f>R38/'סכום נכסי הקרן'!$C$42</f>
        <v>3.0457695540710575E-3</v>
      </c>
    </row>
    <row r="39" spans="2:21" s="99" customFormat="1">
      <c r="B39" s="102" t="s">
        <v>378</v>
      </c>
      <c r="C39" s="102" t="s">
        <v>379</v>
      </c>
      <c r="D39" s="102" t="s">
        <v>100</v>
      </c>
      <c r="E39" s="102" t="s">
        <v>123</v>
      </c>
      <c r="F39" s="102" t="s">
        <v>373</v>
      </c>
      <c r="G39" s="102" t="s">
        <v>318</v>
      </c>
      <c r="H39" s="102" t="s">
        <v>354</v>
      </c>
      <c r="I39" s="102" t="s">
        <v>210</v>
      </c>
      <c r="J39" s="102" t="s">
        <v>380</v>
      </c>
      <c r="K39" s="103">
        <v>3.64</v>
      </c>
      <c r="L39" s="102" t="s">
        <v>102</v>
      </c>
      <c r="M39" s="104">
        <v>2.5999999999999999E-2</v>
      </c>
      <c r="N39" s="104">
        <v>2.2100000000000002E-2</v>
      </c>
      <c r="O39" s="103">
        <v>1942032.64</v>
      </c>
      <c r="P39" s="103">
        <v>111.08</v>
      </c>
      <c r="Q39" s="103">
        <v>0</v>
      </c>
      <c r="R39" s="103">
        <v>2157.209856512</v>
      </c>
      <c r="S39" s="104">
        <v>5.1000000000000004E-3</v>
      </c>
      <c r="T39" s="104">
        <f t="shared" si="0"/>
        <v>6.2232509063210482E-3</v>
      </c>
      <c r="U39" s="104">
        <f>R39/'סכום נכסי הקרן'!$C$42</f>
        <v>1.4054032297487625E-3</v>
      </c>
    </row>
    <row r="40" spans="2:21" s="99" customFormat="1">
      <c r="B40" s="102" t="s">
        <v>381</v>
      </c>
      <c r="C40" s="102" t="s">
        <v>382</v>
      </c>
      <c r="D40" s="102" t="s">
        <v>100</v>
      </c>
      <c r="E40" s="102" t="s">
        <v>123</v>
      </c>
      <c r="F40" s="102" t="s">
        <v>373</v>
      </c>
      <c r="G40" s="102" t="s">
        <v>318</v>
      </c>
      <c r="H40" s="102" t="s">
        <v>354</v>
      </c>
      <c r="I40" s="102" t="s">
        <v>210</v>
      </c>
      <c r="J40" s="102" t="s">
        <v>383</v>
      </c>
      <c r="K40" s="103">
        <v>3.23</v>
      </c>
      <c r="L40" s="102" t="s">
        <v>102</v>
      </c>
      <c r="M40" s="104">
        <v>2.4E-2</v>
      </c>
      <c r="N40" s="104">
        <v>2.1899999999999999E-2</v>
      </c>
      <c r="O40" s="103">
        <v>1914303.69</v>
      </c>
      <c r="P40" s="103">
        <v>109.73</v>
      </c>
      <c r="Q40" s="103">
        <v>0</v>
      </c>
      <c r="R40" s="103">
        <v>2100.565439037</v>
      </c>
      <c r="S40" s="104">
        <v>3.0999999999999999E-3</v>
      </c>
      <c r="T40" s="104">
        <f t="shared" si="0"/>
        <v>6.0598396270126458E-3</v>
      </c>
      <c r="U40" s="104">
        <f>R40/'סכום נכסי הקרן'!$C$42</f>
        <v>1.3684998904531962E-3</v>
      </c>
    </row>
    <row r="41" spans="2:21" s="99" customFormat="1">
      <c r="B41" s="102" t="s">
        <v>384</v>
      </c>
      <c r="C41" s="102" t="s">
        <v>385</v>
      </c>
      <c r="D41" s="102" t="s">
        <v>100</v>
      </c>
      <c r="E41" s="102" t="s">
        <v>123</v>
      </c>
      <c r="F41" s="102" t="s">
        <v>386</v>
      </c>
      <c r="G41" s="102" t="s">
        <v>318</v>
      </c>
      <c r="H41" s="102" t="s">
        <v>354</v>
      </c>
      <c r="I41" s="102" t="s">
        <v>210</v>
      </c>
      <c r="J41" s="102" t="s">
        <v>387</v>
      </c>
      <c r="K41" s="103">
        <v>3.1</v>
      </c>
      <c r="L41" s="102" t="s">
        <v>102</v>
      </c>
      <c r="M41" s="104">
        <v>2.1499999999999998E-2</v>
      </c>
      <c r="N41" s="104">
        <v>2.1999999999999999E-2</v>
      </c>
      <c r="O41" s="103">
        <v>3501866.31</v>
      </c>
      <c r="P41" s="103">
        <v>110.05</v>
      </c>
      <c r="Q41" s="103">
        <v>0</v>
      </c>
      <c r="R41" s="103">
        <v>3853.8038741549999</v>
      </c>
      <c r="S41" s="104">
        <v>2.8E-3</v>
      </c>
      <c r="T41" s="104">
        <f t="shared" si="0"/>
        <v>1.1117689074255005E-2</v>
      </c>
      <c r="U41" s="104">
        <f>R41/'סכום נכסי הקרן'!$C$42</f>
        <v>2.5107192956707138E-3</v>
      </c>
    </row>
    <row r="42" spans="2:21" s="99" customFormat="1">
      <c r="B42" s="102" t="s">
        <v>388</v>
      </c>
      <c r="C42" s="102" t="s">
        <v>389</v>
      </c>
      <c r="D42" s="102" t="s">
        <v>100</v>
      </c>
      <c r="E42" s="102" t="s">
        <v>123</v>
      </c>
      <c r="F42" s="102" t="s">
        <v>386</v>
      </c>
      <c r="G42" s="102" t="s">
        <v>318</v>
      </c>
      <c r="H42" s="102" t="s">
        <v>354</v>
      </c>
      <c r="I42" s="102" t="s">
        <v>210</v>
      </c>
      <c r="J42" s="102" t="s">
        <v>390</v>
      </c>
      <c r="K42" s="103">
        <v>5.82</v>
      </c>
      <c r="L42" s="102" t="s">
        <v>102</v>
      </c>
      <c r="M42" s="104">
        <v>1.43E-2</v>
      </c>
      <c r="N42" s="104">
        <v>2.63E-2</v>
      </c>
      <c r="O42" s="103">
        <v>2341866.08</v>
      </c>
      <c r="P42" s="103">
        <v>100.69</v>
      </c>
      <c r="Q42" s="103">
        <v>44.817529999999998</v>
      </c>
      <c r="R42" s="103">
        <v>2402.8424859520001</v>
      </c>
      <c r="S42" s="104">
        <v>5.7999999999999996E-3</v>
      </c>
      <c r="T42" s="104">
        <f t="shared" si="0"/>
        <v>6.931866936036468E-3</v>
      </c>
      <c r="U42" s="104">
        <f>R42/'סכום נכסי הקרן'!$C$42</f>
        <v>1.5654307253141835E-3</v>
      </c>
    </row>
    <row r="43" spans="2:21" s="99" customFormat="1">
      <c r="B43" s="102" t="s">
        <v>391</v>
      </c>
      <c r="C43" s="102" t="s">
        <v>392</v>
      </c>
      <c r="D43" s="102" t="s">
        <v>100</v>
      </c>
      <c r="E43" s="102" t="s">
        <v>123</v>
      </c>
      <c r="F43" s="102" t="s">
        <v>386</v>
      </c>
      <c r="G43" s="102" t="s">
        <v>318</v>
      </c>
      <c r="H43" s="102" t="s">
        <v>354</v>
      </c>
      <c r="I43" s="102" t="s">
        <v>210</v>
      </c>
      <c r="J43" s="102" t="s">
        <v>393</v>
      </c>
      <c r="K43" s="103">
        <v>3.86</v>
      </c>
      <c r="L43" s="102" t="s">
        <v>102</v>
      </c>
      <c r="M43" s="104">
        <v>2.35E-2</v>
      </c>
      <c r="N43" s="104">
        <v>2.18E-2</v>
      </c>
      <c r="O43" s="103">
        <v>1591603.95</v>
      </c>
      <c r="P43" s="103">
        <v>110.48</v>
      </c>
      <c r="Q43" s="103">
        <v>0</v>
      </c>
      <c r="R43" s="103">
        <v>1758.4040439600001</v>
      </c>
      <c r="S43" s="104">
        <v>2.0999999999999999E-3</v>
      </c>
      <c r="T43" s="104">
        <f t="shared" si="0"/>
        <v>5.0727515115040426E-3</v>
      </c>
      <c r="U43" s="104">
        <f>R43/'סכום נכסי הקרן'!$C$42</f>
        <v>1.1455847539007951E-3</v>
      </c>
    </row>
    <row r="44" spans="2:21" s="99" customFormat="1">
      <c r="B44" s="102" t="s">
        <v>394</v>
      </c>
      <c r="C44" s="102" t="s">
        <v>395</v>
      </c>
      <c r="D44" s="102" t="s">
        <v>100</v>
      </c>
      <c r="E44" s="102" t="s">
        <v>123</v>
      </c>
      <c r="F44" s="102" t="s">
        <v>386</v>
      </c>
      <c r="G44" s="102" t="s">
        <v>318</v>
      </c>
      <c r="H44" s="102" t="s">
        <v>354</v>
      </c>
      <c r="I44" s="102" t="s">
        <v>210</v>
      </c>
      <c r="J44" s="102" t="s">
        <v>396</v>
      </c>
      <c r="K44" s="103">
        <v>2.4300000000000002</v>
      </c>
      <c r="L44" s="102" t="s">
        <v>102</v>
      </c>
      <c r="M44" s="104">
        <v>1.7600000000000001E-2</v>
      </c>
      <c r="N44" s="104">
        <v>1.84E-2</v>
      </c>
      <c r="O44" s="103">
        <v>1180555.55</v>
      </c>
      <c r="P44" s="103">
        <v>109.32</v>
      </c>
      <c r="Q44" s="103">
        <v>26.729320000000001</v>
      </c>
      <c r="R44" s="103">
        <v>1317.3126472599999</v>
      </c>
      <c r="S44" s="104">
        <v>8.9999999999999998E-4</v>
      </c>
      <c r="T44" s="104">
        <f t="shared" si="0"/>
        <v>3.8002640777955164E-3</v>
      </c>
      <c r="U44" s="104">
        <f>R44/'סכום נכסי הקרן'!$C$42</f>
        <v>8.58217592256675E-4</v>
      </c>
    </row>
    <row r="45" spans="2:21" s="99" customFormat="1">
      <c r="B45" s="102" t="s">
        <v>397</v>
      </c>
      <c r="C45" s="102" t="s">
        <v>398</v>
      </c>
      <c r="D45" s="102" t="s">
        <v>100</v>
      </c>
      <c r="E45" s="102" t="s">
        <v>123</v>
      </c>
      <c r="F45" s="102" t="s">
        <v>399</v>
      </c>
      <c r="G45" s="102" t="s">
        <v>318</v>
      </c>
      <c r="H45" s="102" t="s">
        <v>354</v>
      </c>
      <c r="I45" s="102" t="s">
        <v>210</v>
      </c>
      <c r="J45" s="102" t="s">
        <v>400</v>
      </c>
      <c r="K45" s="103">
        <v>2.87</v>
      </c>
      <c r="L45" s="102" t="s">
        <v>102</v>
      </c>
      <c r="M45" s="104">
        <v>1.6E-2</v>
      </c>
      <c r="N45" s="104">
        <v>1.9400000000000001E-2</v>
      </c>
      <c r="O45" s="103">
        <v>1073640.32</v>
      </c>
      <c r="P45" s="103">
        <v>108.45</v>
      </c>
      <c r="Q45" s="103">
        <v>0</v>
      </c>
      <c r="R45" s="103">
        <v>1164.3629270399999</v>
      </c>
      <c r="S45" s="104">
        <v>2.8E-3</v>
      </c>
      <c r="T45" s="104">
        <f t="shared" si="0"/>
        <v>3.3590253721094104E-3</v>
      </c>
      <c r="U45" s="104">
        <f>R45/'סכום נכסי הקרן'!$C$42</f>
        <v>7.5857219608093133E-4</v>
      </c>
    </row>
    <row r="46" spans="2:21" s="99" customFormat="1">
      <c r="B46" s="102" t="s">
        <v>401</v>
      </c>
      <c r="C46" s="102" t="s">
        <v>402</v>
      </c>
      <c r="D46" s="102" t="s">
        <v>100</v>
      </c>
      <c r="E46" s="102" t="s">
        <v>123</v>
      </c>
      <c r="F46" s="102" t="s">
        <v>399</v>
      </c>
      <c r="G46" s="102" t="s">
        <v>318</v>
      </c>
      <c r="H46" s="102" t="s">
        <v>354</v>
      </c>
      <c r="I46" s="102" t="s">
        <v>210</v>
      </c>
      <c r="J46" s="102" t="s">
        <v>403</v>
      </c>
      <c r="K46" s="103">
        <v>3.71</v>
      </c>
      <c r="L46" s="102" t="s">
        <v>102</v>
      </c>
      <c r="M46" s="104">
        <v>1.4200000000000001E-2</v>
      </c>
      <c r="N46" s="104">
        <v>2.2599999999999999E-2</v>
      </c>
      <c r="O46" s="103">
        <v>1496907.21</v>
      </c>
      <c r="P46" s="103">
        <v>105.14</v>
      </c>
      <c r="Q46" s="103">
        <v>0</v>
      </c>
      <c r="R46" s="103">
        <v>1573.8482405939999</v>
      </c>
      <c r="S46" s="104">
        <v>1.6000000000000001E-3</v>
      </c>
      <c r="T46" s="104">
        <f t="shared" si="0"/>
        <v>4.5403336444628899E-3</v>
      </c>
      <c r="U46" s="104">
        <f>R46/'סכום נכסי הקרן'!$C$42</f>
        <v>1.0253482728108936E-3</v>
      </c>
    </row>
    <row r="47" spans="2:21" s="99" customFormat="1">
      <c r="B47" s="102" t="s">
        <v>404</v>
      </c>
      <c r="C47" s="102" t="s">
        <v>405</v>
      </c>
      <c r="D47" s="102" t="s">
        <v>100</v>
      </c>
      <c r="E47" s="102" t="s">
        <v>123</v>
      </c>
      <c r="F47" s="102" t="s">
        <v>406</v>
      </c>
      <c r="G47" s="102" t="s">
        <v>318</v>
      </c>
      <c r="H47" s="102" t="s">
        <v>354</v>
      </c>
      <c r="I47" s="102" t="s">
        <v>210</v>
      </c>
      <c r="J47" s="102" t="s">
        <v>407</v>
      </c>
      <c r="K47" s="103">
        <v>4.8</v>
      </c>
      <c r="L47" s="102" t="s">
        <v>102</v>
      </c>
      <c r="M47" s="104">
        <v>3.5000000000000003E-2</v>
      </c>
      <c r="N47" s="104">
        <v>2.4199999999999999E-2</v>
      </c>
      <c r="O47" s="103">
        <v>515717.16</v>
      </c>
      <c r="P47" s="103">
        <v>116.43</v>
      </c>
      <c r="Q47" s="103">
        <v>0</v>
      </c>
      <c r="R47" s="103">
        <v>600.44948938799996</v>
      </c>
      <c r="S47" s="104">
        <v>5.9999999999999995E-4</v>
      </c>
      <c r="T47" s="104">
        <f t="shared" si="0"/>
        <v>1.7322134041589453E-3</v>
      </c>
      <c r="U47" s="104">
        <f>R47/'סכום נכסי הקרן'!$C$42</f>
        <v>3.9118755606436576E-4</v>
      </c>
    </row>
    <row r="48" spans="2:21" s="99" customFormat="1">
      <c r="B48" s="102" t="s">
        <v>408</v>
      </c>
      <c r="C48" s="102" t="s">
        <v>409</v>
      </c>
      <c r="D48" s="102" t="s">
        <v>100</v>
      </c>
      <c r="E48" s="102" t="s">
        <v>123</v>
      </c>
      <c r="F48" s="102" t="s">
        <v>406</v>
      </c>
      <c r="G48" s="102" t="s">
        <v>318</v>
      </c>
      <c r="H48" s="102" t="s">
        <v>354</v>
      </c>
      <c r="I48" s="102" t="s">
        <v>210</v>
      </c>
      <c r="J48" s="102" t="s">
        <v>410</v>
      </c>
      <c r="K48" s="103">
        <v>1.19</v>
      </c>
      <c r="L48" s="102" t="s">
        <v>102</v>
      </c>
      <c r="M48" s="104">
        <v>0.04</v>
      </c>
      <c r="N48" s="104">
        <v>1.5100000000000001E-2</v>
      </c>
      <c r="O48" s="103">
        <v>1031191.98</v>
      </c>
      <c r="P48" s="103">
        <v>112.02</v>
      </c>
      <c r="Q48" s="103">
        <v>0</v>
      </c>
      <c r="R48" s="103">
        <v>1155.1412559959999</v>
      </c>
      <c r="S48" s="104">
        <v>6.3E-3</v>
      </c>
      <c r="T48" s="104">
        <f t="shared" si="0"/>
        <v>3.3324221315813147E-3</v>
      </c>
      <c r="U48" s="104">
        <f>R48/'סכום נכסי הקרן'!$C$42</f>
        <v>7.5256435858204573E-4</v>
      </c>
    </row>
    <row r="49" spans="2:21" s="99" customFormat="1">
      <c r="B49" s="102" t="s">
        <v>411</v>
      </c>
      <c r="C49" s="102" t="s">
        <v>412</v>
      </c>
      <c r="D49" s="102" t="s">
        <v>100</v>
      </c>
      <c r="E49" s="102" t="s">
        <v>123</v>
      </c>
      <c r="F49" s="102" t="s">
        <v>413</v>
      </c>
      <c r="G49" s="102" t="s">
        <v>414</v>
      </c>
      <c r="H49" s="102" t="s">
        <v>415</v>
      </c>
      <c r="I49" s="102" t="s">
        <v>210</v>
      </c>
      <c r="J49" s="102" t="s">
        <v>265</v>
      </c>
      <c r="K49" s="103">
        <v>6.31</v>
      </c>
      <c r="L49" s="102" t="s">
        <v>102</v>
      </c>
      <c r="M49" s="104">
        <v>5.1499999999999997E-2</v>
      </c>
      <c r="N49" s="104">
        <v>2.76E-2</v>
      </c>
      <c r="O49" s="103">
        <v>3178783.2</v>
      </c>
      <c r="P49" s="103">
        <v>150.84</v>
      </c>
      <c r="Q49" s="103">
        <v>0</v>
      </c>
      <c r="R49" s="103">
        <v>4794.8765788800001</v>
      </c>
      <c r="S49" s="104">
        <v>1E-3</v>
      </c>
      <c r="T49" s="104">
        <f t="shared" si="0"/>
        <v>1.3832553158949715E-2</v>
      </c>
      <c r="U49" s="104">
        <f>R49/'סכום נכסי הקרן'!$C$42</f>
        <v>3.1238198777287863E-3</v>
      </c>
    </row>
    <row r="50" spans="2:21" s="99" customFormat="1">
      <c r="B50" s="102" t="s">
        <v>416</v>
      </c>
      <c r="C50" s="102" t="s">
        <v>417</v>
      </c>
      <c r="D50" s="102" t="s">
        <v>100</v>
      </c>
      <c r="E50" s="102" t="s">
        <v>123</v>
      </c>
      <c r="F50" s="102" t="s">
        <v>418</v>
      </c>
      <c r="G50" s="102" t="s">
        <v>318</v>
      </c>
      <c r="H50" s="102" t="s">
        <v>419</v>
      </c>
      <c r="I50" s="102" t="s">
        <v>150</v>
      </c>
      <c r="J50" s="102" t="s">
        <v>345</v>
      </c>
      <c r="K50" s="103">
        <v>0.15</v>
      </c>
      <c r="L50" s="102" t="s">
        <v>102</v>
      </c>
      <c r="M50" s="104">
        <v>4.4499999999999998E-2</v>
      </c>
      <c r="N50" s="104">
        <v>1.9400000000000001E-2</v>
      </c>
      <c r="O50" s="103">
        <v>899547.33</v>
      </c>
      <c r="P50" s="103">
        <v>115.95</v>
      </c>
      <c r="Q50" s="103">
        <v>0</v>
      </c>
      <c r="R50" s="103">
        <v>1043.025129135</v>
      </c>
      <c r="S50" s="104">
        <v>4.3E-3</v>
      </c>
      <c r="T50" s="104">
        <f t="shared" si="0"/>
        <v>3.0089826729701435E-3</v>
      </c>
      <c r="U50" s="104">
        <f>R50/'סכום נכסי הקרן'!$C$42</f>
        <v>6.7952168898654153E-4</v>
      </c>
    </row>
    <row r="51" spans="2:21" s="99" customFormat="1">
      <c r="B51" s="102" t="s">
        <v>420</v>
      </c>
      <c r="C51" s="102" t="s">
        <v>421</v>
      </c>
      <c r="D51" s="102" t="s">
        <v>100</v>
      </c>
      <c r="E51" s="102" t="s">
        <v>123</v>
      </c>
      <c r="F51" s="102" t="s">
        <v>422</v>
      </c>
      <c r="G51" s="102" t="s">
        <v>132</v>
      </c>
      <c r="H51" s="102" t="s">
        <v>419</v>
      </c>
      <c r="I51" s="102" t="s">
        <v>150</v>
      </c>
      <c r="J51" s="102" t="s">
        <v>423</v>
      </c>
      <c r="K51" s="103">
        <v>10.050000000000001</v>
      </c>
      <c r="L51" s="102" t="s">
        <v>102</v>
      </c>
      <c r="M51" s="104">
        <v>5.7999999999999996E-3</v>
      </c>
      <c r="N51" s="104">
        <v>2.4400000000000002E-2</v>
      </c>
      <c r="O51" s="103">
        <v>2671000</v>
      </c>
      <c r="P51" s="103">
        <v>87.53</v>
      </c>
      <c r="Q51" s="103">
        <v>0</v>
      </c>
      <c r="R51" s="103">
        <v>2337.9263000000001</v>
      </c>
      <c r="S51" s="104">
        <v>1.34E-2</v>
      </c>
      <c r="T51" s="104">
        <f t="shared" si="0"/>
        <v>6.7445927532112961E-3</v>
      </c>
      <c r="U51" s="104">
        <f>R51/'סכום נכסי הקרן'!$C$42</f>
        <v>1.5231384016793253E-3</v>
      </c>
    </row>
    <row r="52" spans="2:21" s="99" customFormat="1">
      <c r="B52" s="102" t="s">
        <v>424</v>
      </c>
      <c r="C52" s="102" t="s">
        <v>425</v>
      </c>
      <c r="D52" s="102" t="s">
        <v>100</v>
      </c>
      <c r="E52" s="102" t="s">
        <v>123</v>
      </c>
      <c r="F52" s="102" t="s">
        <v>362</v>
      </c>
      <c r="G52" s="102" t="s">
        <v>318</v>
      </c>
      <c r="H52" s="102" t="s">
        <v>419</v>
      </c>
      <c r="I52" s="102" t="s">
        <v>150</v>
      </c>
      <c r="J52" s="102" t="s">
        <v>426</v>
      </c>
      <c r="K52" s="103">
        <v>1.33</v>
      </c>
      <c r="L52" s="102" t="s">
        <v>102</v>
      </c>
      <c r="M52" s="104">
        <v>2.5000000000000001E-2</v>
      </c>
      <c r="N52" s="104">
        <v>2.07E-2</v>
      </c>
      <c r="O52" s="103">
        <v>3174948</v>
      </c>
      <c r="P52" s="103">
        <v>109.03</v>
      </c>
      <c r="Q52" s="103">
        <v>0</v>
      </c>
      <c r="R52" s="103">
        <v>3461.6458044000001</v>
      </c>
      <c r="S52" s="104">
        <v>4.4999999999999997E-3</v>
      </c>
      <c r="T52" s="104">
        <f t="shared" si="0"/>
        <v>9.986367494364783E-3</v>
      </c>
      <c r="U52" s="104">
        <f>R52/'סכום נכסי הקרן'!$C$42</f>
        <v>2.2552317657292095E-3</v>
      </c>
    </row>
    <row r="53" spans="2:21" s="99" customFormat="1">
      <c r="B53" s="102" t="s">
        <v>427</v>
      </c>
      <c r="C53" s="102" t="s">
        <v>428</v>
      </c>
      <c r="D53" s="102" t="s">
        <v>100</v>
      </c>
      <c r="E53" s="102" t="s">
        <v>123</v>
      </c>
      <c r="F53" s="102" t="s">
        <v>429</v>
      </c>
      <c r="G53" s="102" t="s">
        <v>318</v>
      </c>
      <c r="H53" s="102" t="s">
        <v>419</v>
      </c>
      <c r="I53" s="102" t="s">
        <v>150</v>
      </c>
      <c r="J53" s="102" t="s">
        <v>363</v>
      </c>
      <c r="K53" s="103">
        <v>6.12</v>
      </c>
      <c r="L53" s="102" t="s">
        <v>102</v>
      </c>
      <c r="M53" s="104">
        <v>1.5800000000000002E-2</v>
      </c>
      <c r="N53" s="104">
        <v>2.7400000000000001E-2</v>
      </c>
      <c r="O53" s="103">
        <v>837343.11</v>
      </c>
      <c r="P53" s="103">
        <v>101</v>
      </c>
      <c r="Q53" s="103">
        <v>0</v>
      </c>
      <c r="R53" s="103">
        <v>845.71654109999997</v>
      </c>
      <c r="S53" s="104">
        <v>8.0000000000000004E-4</v>
      </c>
      <c r="T53" s="104">
        <f t="shared" si="0"/>
        <v>2.439774792889743E-3</v>
      </c>
      <c r="U53" s="104">
        <f>R53/'סכום נכסי הקרן'!$C$42</f>
        <v>5.5097688095848921E-4</v>
      </c>
    </row>
    <row r="54" spans="2:21" s="99" customFormat="1">
      <c r="B54" s="102" t="s">
        <v>430</v>
      </c>
      <c r="C54" s="102" t="s">
        <v>431</v>
      </c>
      <c r="D54" s="102" t="s">
        <v>100</v>
      </c>
      <c r="E54" s="102" t="s">
        <v>123</v>
      </c>
      <c r="F54" s="102" t="s">
        <v>432</v>
      </c>
      <c r="G54" s="102" t="s">
        <v>433</v>
      </c>
      <c r="H54" s="102" t="s">
        <v>434</v>
      </c>
      <c r="I54" s="102" t="s">
        <v>210</v>
      </c>
      <c r="J54" s="102" t="s">
        <v>435</v>
      </c>
      <c r="K54" s="103">
        <v>4.82</v>
      </c>
      <c r="L54" s="102" t="s">
        <v>102</v>
      </c>
      <c r="M54" s="104">
        <v>7.4999999999999997E-3</v>
      </c>
      <c r="N54" s="104">
        <v>3.3500000000000002E-2</v>
      </c>
      <c r="O54" s="103">
        <v>500000</v>
      </c>
      <c r="P54" s="103">
        <v>93.84</v>
      </c>
      <c r="Q54" s="103">
        <v>1.99346</v>
      </c>
      <c r="R54" s="103">
        <v>471.19346000000002</v>
      </c>
      <c r="S54" s="104">
        <v>1E-3</v>
      </c>
      <c r="T54" s="104">
        <f t="shared" si="0"/>
        <v>1.3593277066418035E-3</v>
      </c>
      <c r="U54" s="104">
        <f>R54/'סכום נכסי הקרן'!$C$42</f>
        <v>3.0697839086978534E-4</v>
      </c>
    </row>
    <row r="55" spans="2:21" s="99" customFormat="1">
      <c r="B55" s="102" t="s">
        <v>436</v>
      </c>
      <c r="C55" s="102" t="s">
        <v>437</v>
      </c>
      <c r="D55" s="102" t="s">
        <v>100</v>
      </c>
      <c r="E55" s="102" t="s">
        <v>123</v>
      </c>
      <c r="F55" s="102" t="s">
        <v>432</v>
      </c>
      <c r="G55" s="102" t="s">
        <v>433</v>
      </c>
      <c r="H55" s="102" t="s">
        <v>434</v>
      </c>
      <c r="I55" s="102" t="s">
        <v>210</v>
      </c>
      <c r="J55" s="102" t="s">
        <v>438</v>
      </c>
      <c r="K55" s="103">
        <v>5.82</v>
      </c>
      <c r="L55" s="102" t="s">
        <v>102</v>
      </c>
      <c r="M55" s="104">
        <v>7.4999999999999997E-3</v>
      </c>
      <c r="N55" s="104">
        <v>3.9199999999999999E-2</v>
      </c>
      <c r="O55" s="103">
        <v>2700000</v>
      </c>
      <c r="P55" s="103">
        <v>87.3</v>
      </c>
      <c r="Q55" s="103">
        <v>0</v>
      </c>
      <c r="R55" s="103">
        <v>2357.1</v>
      </c>
      <c r="S55" s="104">
        <v>3.0999999999999999E-3</v>
      </c>
      <c r="T55" s="104">
        <f t="shared" si="0"/>
        <v>6.7999062154330296E-3</v>
      </c>
      <c r="U55" s="104">
        <f>R55/'סכום נכסי הקרן'!$C$42</f>
        <v>1.5356298984267969E-3</v>
      </c>
    </row>
    <row r="56" spans="2:21" s="99" customFormat="1">
      <c r="B56" s="102" t="s">
        <v>439</v>
      </c>
      <c r="C56" s="102" t="s">
        <v>440</v>
      </c>
      <c r="D56" s="102" t="s">
        <v>100</v>
      </c>
      <c r="E56" s="102" t="s">
        <v>123</v>
      </c>
      <c r="F56" s="102" t="s">
        <v>441</v>
      </c>
      <c r="G56" s="102" t="s">
        <v>442</v>
      </c>
      <c r="H56" s="102" t="s">
        <v>443</v>
      </c>
      <c r="I56" s="102" t="s">
        <v>150</v>
      </c>
      <c r="J56" s="102" t="s">
        <v>345</v>
      </c>
      <c r="K56" s="103">
        <v>0.37</v>
      </c>
      <c r="L56" s="102" t="s">
        <v>102</v>
      </c>
      <c r="M56" s="104">
        <v>1.35E-2</v>
      </c>
      <c r="N56" s="104">
        <v>1.6899999999999998E-2</v>
      </c>
      <c r="O56" s="103">
        <v>985550.64</v>
      </c>
      <c r="P56" s="103">
        <v>107.64</v>
      </c>
      <c r="Q56" s="103">
        <v>0</v>
      </c>
      <c r="R56" s="103">
        <v>1060.8467088960001</v>
      </c>
      <c r="S56" s="104">
        <v>4.0000000000000001E-3</v>
      </c>
      <c r="T56" s="104">
        <f t="shared" si="0"/>
        <v>3.0603954560449644E-3</v>
      </c>
      <c r="U56" s="104">
        <f>R56/'סכום נכסי הקרן'!$C$42</f>
        <v>6.9113229130217922E-4</v>
      </c>
    </row>
    <row r="57" spans="2:21" s="99" customFormat="1">
      <c r="B57" s="102" t="s">
        <v>444</v>
      </c>
      <c r="C57" s="102" t="s">
        <v>445</v>
      </c>
      <c r="D57" s="102" t="s">
        <v>100</v>
      </c>
      <c r="E57" s="102" t="s">
        <v>123</v>
      </c>
      <c r="F57" s="102" t="s">
        <v>441</v>
      </c>
      <c r="G57" s="102" t="s">
        <v>442</v>
      </c>
      <c r="H57" s="102" t="s">
        <v>443</v>
      </c>
      <c r="I57" s="102" t="s">
        <v>150</v>
      </c>
      <c r="J57" s="102" t="s">
        <v>426</v>
      </c>
      <c r="K57" s="103">
        <v>1.37</v>
      </c>
      <c r="L57" s="102" t="s">
        <v>102</v>
      </c>
      <c r="M57" s="104">
        <v>0.01</v>
      </c>
      <c r="N57" s="104">
        <v>3.56E-2</v>
      </c>
      <c r="O57" s="103">
        <v>495160</v>
      </c>
      <c r="P57" s="103">
        <v>103.56</v>
      </c>
      <c r="Q57" s="103">
        <v>0</v>
      </c>
      <c r="R57" s="103">
        <v>512.78769599999998</v>
      </c>
      <c r="S57" s="104">
        <v>4.0000000000000002E-4</v>
      </c>
      <c r="T57" s="104">
        <f t="shared" si="0"/>
        <v>1.4793213021203949E-3</v>
      </c>
      <c r="U57" s="104">
        <f>R57/'סכום נכסי הקרן'!$C$42</f>
        <v>3.340766694340466E-4</v>
      </c>
    </row>
    <row r="58" spans="2:21" s="99" customFormat="1">
      <c r="B58" s="102" t="s">
        <v>446</v>
      </c>
      <c r="C58" s="102" t="s">
        <v>447</v>
      </c>
      <c r="D58" s="102" t="s">
        <v>100</v>
      </c>
      <c r="E58" s="102" t="s">
        <v>123</v>
      </c>
      <c r="F58" s="102" t="s">
        <v>441</v>
      </c>
      <c r="G58" s="102" t="s">
        <v>442</v>
      </c>
      <c r="H58" s="102" t="s">
        <v>443</v>
      </c>
      <c r="I58" s="102" t="s">
        <v>150</v>
      </c>
      <c r="J58" s="102" t="s">
        <v>426</v>
      </c>
      <c r="K58" s="103">
        <v>4.63</v>
      </c>
      <c r="L58" s="102" t="s">
        <v>102</v>
      </c>
      <c r="M58" s="104">
        <v>0.01</v>
      </c>
      <c r="N58" s="104">
        <v>4.0099999999999997E-2</v>
      </c>
      <c r="O58" s="103">
        <v>3300000</v>
      </c>
      <c r="P58" s="103">
        <v>92</v>
      </c>
      <c r="Q58" s="103">
        <v>0</v>
      </c>
      <c r="R58" s="103">
        <v>3036</v>
      </c>
      <c r="S58" s="104">
        <v>3.3999999999999998E-3</v>
      </c>
      <c r="T58" s="104">
        <f t="shared" si="0"/>
        <v>8.758438449813194E-3</v>
      </c>
      <c r="U58" s="104">
        <f>R58/'סכום נכסי הקרן'!$C$42</f>
        <v>1.9779272714877416E-3</v>
      </c>
    </row>
    <row r="59" spans="2:21" s="99" customFormat="1">
      <c r="B59" s="102" t="s">
        <v>448</v>
      </c>
      <c r="C59" s="102" t="s">
        <v>449</v>
      </c>
      <c r="D59" s="102" t="s">
        <v>100</v>
      </c>
      <c r="E59" s="102" t="s">
        <v>123</v>
      </c>
      <c r="F59" s="102" t="s">
        <v>441</v>
      </c>
      <c r="G59" s="102" t="s">
        <v>442</v>
      </c>
      <c r="H59" s="102" t="s">
        <v>443</v>
      </c>
      <c r="I59" s="102" t="s">
        <v>150</v>
      </c>
      <c r="J59" s="102" t="s">
        <v>450</v>
      </c>
      <c r="K59" s="103">
        <v>3.26</v>
      </c>
      <c r="L59" s="102" t="s">
        <v>102</v>
      </c>
      <c r="M59" s="104">
        <v>3.5400000000000001E-2</v>
      </c>
      <c r="N59" s="104">
        <v>3.9100000000000003E-2</v>
      </c>
      <c r="O59" s="103">
        <v>2410000</v>
      </c>
      <c r="P59" s="103">
        <v>99.25</v>
      </c>
      <c r="Q59" s="103">
        <v>0</v>
      </c>
      <c r="R59" s="103">
        <v>2391.9250000000002</v>
      </c>
      <c r="S59" s="104">
        <v>6.1999999999999998E-3</v>
      </c>
      <c r="T59" s="104">
        <f t="shared" si="0"/>
        <v>6.9003715049635785E-3</v>
      </c>
      <c r="U59" s="104">
        <f>R59/'סכום נכסי הקרן'!$C$42</f>
        <v>1.5583180793324494E-3</v>
      </c>
    </row>
    <row r="60" spans="2:21" s="99" customFormat="1">
      <c r="B60" s="102" t="s">
        <v>451</v>
      </c>
      <c r="C60" s="102" t="s">
        <v>452</v>
      </c>
      <c r="D60" s="102" t="s">
        <v>100</v>
      </c>
      <c r="E60" s="102" t="s">
        <v>123</v>
      </c>
      <c r="F60" s="102" t="s">
        <v>453</v>
      </c>
      <c r="G60" s="102" t="s">
        <v>433</v>
      </c>
      <c r="H60" s="102" t="s">
        <v>434</v>
      </c>
      <c r="I60" s="102" t="s">
        <v>210</v>
      </c>
      <c r="J60" s="102" t="s">
        <v>454</v>
      </c>
      <c r="K60" s="103">
        <v>5.41</v>
      </c>
      <c r="L60" s="102" t="s">
        <v>102</v>
      </c>
      <c r="M60" s="104">
        <v>7.4999999999999997E-3</v>
      </c>
      <c r="N60" s="104">
        <v>4.0399999999999998E-2</v>
      </c>
      <c r="O60" s="103">
        <v>1690000</v>
      </c>
      <c r="P60" s="103">
        <v>88.13</v>
      </c>
      <c r="Q60" s="103">
        <v>6.6655199999999999</v>
      </c>
      <c r="R60" s="103">
        <v>1496.0625199999999</v>
      </c>
      <c r="S60" s="104">
        <v>2.5999999999999999E-3</v>
      </c>
      <c r="T60" s="104">
        <f t="shared" si="0"/>
        <v>4.3159326411371605E-3</v>
      </c>
      <c r="U60" s="104">
        <f>R60/'סכום נכסי הקרן'!$C$42</f>
        <v>9.7467156065832498E-4</v>
      </c>
    </row>
    <row r="61" spans="2:21" s="99" customFormat="1">
      <c r="B61" s="102" t="s">
        <v>455</v>
      </c>
      <c r="C61" s="102" t="s">
        <v>456</v>
      </c>
      <c r="D61" s="102" t="s">
        <v>100</v>
      </c>
      <c r="E61" s="102" t="s">
        <v>123</v>
      </c>
      <c r="F61" s="102" t="s">
        <v>457</v>
      </c>
      <c r="G61" s="102" t="s">
        <v>318</v>
      </c>
      <c r="H61" s="102" t="s">
        <v>458</v>
      </c>
      <c r="I61" s="102" t="s">
        <v>210</v>
      </c>
      <c r="J61" s="102" t="s">
        <v>459</v>
      </c>
      <c r="K61" s="103">
        <v>3.99</v>
      </c>
      <c r="L61" s="102" t="s">
        <v>102</v>
      </c>
      <c r="M61" s="104">
        <v>2.4899999999999999E-2</v>
      </c>
      <c r="N61" s="104">
        <v>3.3799999999999997E-2</v>
      </c>
      <c r="O61" s="103">
        <v>3284000</v>
      </c>
      <c r="P61" s="103">
        <v>98.1</v>
      </c>
      <c r="Q61" s="103">
        <v>0</v>
      </c>
      <c r="R61" s="103">
        <v>3221.6039999999998</v>
      </c>
      <c r="S61" s="104">
        <v>1.7500000000000002E-2</v>
      </c>
      <c r="T61" s="104">
        <f t="shared" si="0"/>
        <v>9.2938802186007842E-3</v>
      </c>
      <c r="U61" s="104">
        <f>R61/'סכום נכסי הקרן'!$C$42</f>
        <v>2.0988466434565195E-3</v>
      </c>
    </row>
    <row r="62" spans="2:21" s="99" customFormat="1">
      <c r="B62" s="102" t="s">
        <v>460</v>
      </c>
      <c r="C62" s="102" t="s">
        <v>461</v>
      </c>
      <c r="D62" s="102" t="s">
        <v>100</v>
      </c>
      <c r="E62" s="102" t="s">
        <v>123</v>
      </c>
      <c r="F62" s="102" t="s">
        <v>462</v>
      </c>
      <c r="G62" s="102" t="s">
        <v>463</v>
      </c>
      <c r="H62" s="102" t="s">
        <v>464</v>
      </c>
      <c r="I62" s="102" t="s">
        <v>150</v>
      </c>
      <c r="J62" s="102" t="s">
        <v>438</v>
      </c>
      <c r="K62" s="103">
        <v>6.68</v>
      </c>
      <c r="L62" s="102" t="s">
        <v>102</v>
      </c>
      <c r="M62" s="104">
        <v>1.54E-2</v>
      </c>
      <c r="N62" s="104">
        <v>4.5600000000000002E-2</v>
      </c>
      <c r="O62" s="103">
        <v>2678000</v>
      </c>
      <c r="P62" s="103">
        <v>86.36</v>
      </c>
      <c r="Q62" s="103">
        <v>0</v>
      </c>
      <c r="R62" s="103">
        <v>2312.7208000000001</v>
      </c>
      <c r="S62" s="104">
        <v>7.7000000000000002E-3</v>
      </c>
      <c r="T62" s="104">
        <f t="shared" si="0"/>
        <v>6.6718783855081454E-3</v>
      </c>
      <c r="U62" s="104">
        <f>R62/'סכום נכסי הקרן'!$C$42</f>
        <v>1.5067172403349627E-3</v>
      </c>
    </row>
    <row r="63" spans="2:21" s="99" customFormat="1">
      <c r="B63" s="102" t="s">
        <v>465</v>
      </c>
      <c r="C63" s="102" t="s">
        <v>466</v>
      </c>
      <c r="D63" s="102" t="s">
        <v>100</v>
      </c>
      <c r="E63" s="102" t="s">
        <v>123</v>
      </c>
      <c r="F63" s="102" t="s">
        <v>462</v>
      </c>
      <c r="G63" s="102" t="s">
        <v>463</v>
      </c>
      <c r="H63" s="102" t="s">
        <v>464</v>
      </c>
      <c r="I63" s="102" t="s">
        <v>150</v>
      </c>
      <c r="J63" s="102" t="s">
        <v>467</v>
      </c>
      <c r="K63" s="103">
        <v>3.11</v>
      </c>
      <c r="L63" s="102" t="s">
        <v>102</v>
      </c>
      <c r="M63" s="104">
        <v>2.5700000000000001E-2</v>
      </c>
      <c r="N63" s="104">
        <v>4.3299999999999998E-2</v>
      </c>
      <c r="O63" s="103">
        <v>3550000</v>
      </c>
      <c r="P63" s="103">
        <v>103.77</v>
      </c>
      <c r="Q63" s="103">
        <v>0</v>
      </c>
      <c r="R63" s="103">
        <v>3683.835</v>
      </c>
      <c r="S63" s="104">
        <v>3.0000000000000001E-3</v>
      </c>
      <c r="T63" s="104">
        <f t="shared" si="0"/>
        <v>1.0627352472584844E-2</v>
      </c>
      <c r="U63" s="104">
        <f>R63/'סכום נכסי הקרן'!$C$42</f>
        <v>2.3999860705405285E-3</v>
      </c>
    </row>
    <row r="64" spans="2:21" s="99" customFormat="1">
      <c r="B64" s="102" t="s">
        <v>468</v>
      </c>
      <c r="C64" s="102" t="s">
        <v>469</v>
      </c>
      <c r="D64" s="102" t="s">
        <v>100</v>
      </c>
      <c r="E64" s="102" t="s">
        <v>123</v>
      </c>
      <c r="F64" s="102" t="s">
        <v>470</v>
      </c>
      <c r="G64" s="102" t="s">
        <v>471</v>
      </c>
      <c r="H64" s="102" t="s">
        <v>472</v>
      </c>
      <c r="I64" s="102" t="s">
        <v>150</v>
      </c>
      <c r="J64" s="102" t="s">
        <v>473</v>
      </c>
      <c r="K64" s="103">
        <v>4.54</v>
      </c>
      <c r="L64" s="102" t="s">
        <v>102</v>
      </c>
      <c r="M64" s="104">
        <v>1.7999999999999999E-2</v>
      </c>
      <c r="N64" s="104">
        <v>3.0200000000000001E-2</v>
      </c>
      <c r="O64" s="103">
        <v>2303202.58</v>
      </c>
      <c r="P64" s="103">
        <v>102.89</v>
      </c>
      <c r="Q64" s="103">
        <v>0</v>
      </c>
      <c r="R64" s="103">
        <v>2369.7651345620002</v>
      </c>
      <c r="S64" s="104">
        <v>2E-3</v>
      </c>
      <c r="T64" s="104">
        <f t="shared" si="0"/>
        <v>6.8364433700838466E-3</v>
      </c>
      <c r="U64" s="104">
        <f>R64/'סכום נכסי הקרן'!$C$42</f>
        <v>1.5438811220918965E-3</v>
      </c>
    </row>
    <row r="65" spans="2:21" s="99" customFormat="1">
      <c r="B65" s="102" t="s">
        <v>474</v>
      </c>
      <c r="C65" s="102" t="s">
        <v>475</v>
      </c>
      <c r="D65" s="102" t="s">
        <v>100</v>
      </c>
      <c r="E65" s="102" t="s">
        <v>123</v>
      </c>
      <c r="F65" s="102" t="s">
        <v>476</v>
      </c>
      <c r="G65" s="102" t="s">
        <v>291</v>
      </c>
      <c r="H65" s="102" t="s">
        <v>477</v>
      </c>
      <c r="I65" s="102" t="s">
        <v>210</v>
      </c>
      <c r="J65" s="102" t="s">
        <v>478</v>
      </c>
      <c r="K65" s="103">
        <v>4.29</v>
      </c>
      <c r="L65" s="102" t="s">
        <v>102</v>
      </c>
      <c r="M65" s="104">
        <v>1.2200000000000001E-2</v>
      </c>
      <c r="N65" s="104">
        <v>3.8899999999999997E-2</v>
      </c>
      <c r="O65" s="103">
        <v>20</v>
      </c>
      <c r="P65" s="103">
        <v>4850001</v>
      </c>
      <c r="Q65" s="103">
        <v>0</v>
      </c>
      <c r="R65" s="103">
        <v>970.00019999999995</v>
      </c>
      <c r="S65" s="104">
        <v>0</v>
      </c>
      <c r="T65" s="104">
        <f t="shared" si="0"/>
        <v>2.798315891965246E-3</v>
      </c>
      <c r="U65" s="104">
        <f>R65/'סכום נכסי הקרן'!$C$42</f>
        <v>6.3194659055618033E-4</v>
      </c>
    </row>
    <row r="66" spans="2:21" s="99" customFormat="1">
      <c r="B66" s="102" t="s">
        <v>479</v>
      </c>
      <c r="C66" s="102" t="s">
        <v>480</v>
      </c>
      <c r="D66" s="102" t="s">
        <v>100</v>
      </c>
      <c r="E66" s="102" t="s">
        <v>123</v>
      </c>
      <c r="F66" s="102" t="s">
        <v>481</v>
      </c>
      <c r="G66" s="102" t="s">
        <v>318</v>
      </c>
      <c r="H66" s="102" t="s">
        <v>477</v>
      </c>
      <c r="I66" s="102" t="s">
        <v>210</v>
      </c>
      <c r="J66" s="102" t="s">
        <v>482</v>
      </c>
      <c r="K66" s="103">
        <v>4.22</v>
      </c>
      <c r="L66" s="102" t="s">
        <v>102</v>
      </c>
      <c r="M66" s="104">
        <v>3.0000000000000001E-3</v>
      </c>
      <c r="N66" s="104">
        <v>2.7099999999999999E-2</v>
      </c>
      <c r="O66" s="103">
        <v>2628130</v>
      </c>
      <c r="P66" s="103">
        <v>94.2</v>
      </c>
      <c r="Q66" s="103">
        <v>0</v>
      </c>
      <c r="R66" s="103">
        <v>2475.6984600000001</v>
      </c>
      <c r="S66" s="104">
        <v>5.1999999999999998E-3</v>
      </c>
      <c r="T66" s="104">
        <f t="shared" si="0"/>
        <v>7.1420463050748716E-3</v>
      </c>
      <c r="U66" s="104">
        <f>R66/'סכום נכסי הקרן'!$C$42</f>
        <v>1.6128957509928207E-3</v>
      </c>
    </row>
    <row r="67" spans="2:21" s="99" customFormat="1">
      <c r="B67" s="102" t="s">
        <v>483</v>
      </c>
      <c r="C67" s="102" t="s">
        <v>484</v>
      </c>
      <c r="D67" s="102" t="s">
        <v>100</v>
      </c>
      <c r="E67" s="102" t="s">
        <v>123</v>
      </c>
      <c r="F67" s="102" t="s">
        <v>481</v>
      </c>
      <c r="G67" s="102" t="s">
        <v>318</v>
      </c>
      <c r="H67" s="102" t="s">
        <v>477</v>
      </c>
      <c r="I67" s="102" t="s">
        <v>210</v>
      </c>
      <c r="J67" s="102" t="s">
        <v>485</v>
      </c>
      <c r="K67" s="103">
        <v>3</v>
      </c>
      <c r="L67" s="102" t="s">
        <v>102</v>
      </c>
      <c r="M67" s="104">
        <v>1E-3</v>
      </c>
      <c r="N67" s="104">
        <v>2.46E-2</v>
      </c>
      <c r="O67" s="103">
        <v>4100000</v>
      </c>
      <c r="P67" s="103">
        <v>100.53</v>
      </c>
      <c r="Q67" s="103">
        <v>2.2100499999999998</v>
      </c>
      <c r="R67" s="103">
        <v>4123.9400500000002</v>
      </c>
      <c r="S67" s="104">
        <v>7.1999999999999998E-3</v>
      </c>
      <c r="T67" s="104">
        <f t="shared" si="0"/>
        <v>1.1896994433018625E-2</v>
      </c>
      <c r="U67" s="104">
        <f>R67/'סכום נכסי הקרן'!$C$42</f>
        <v>2.6867106359932547E-3</v>
      </c>
    </row>
    <row r="68" spans="2:21" s="99" customFormat="1">
      <c r="B68" s="102" t="s">
        <v>486</v>
      </c>
      <c r="C68" s="102" t="s">
        <v>487</v>
      </c>
      <c r="D68" s="102" t="s">
        <v>100</v>
      </c>
      <c r="E68" s="102" t="s">
        <v>123</v>
      </c>
      <c r="F68" s="102" t="s">
        <v>481</v>
      </c>
      <c r="G68" s="102" t="s">
        <v>318</v>
      </c>
      <c r="H68" s="102" t="s">
        <v>477</v>
      </c>
      <c r="I68" s="102" t="s">
        <v>210</v>
      </c>
      <c r="J68" s="102" t="s">
        <v>488</v>
      </c>
      <c r="K68" s="103">
        <v>5.7</v>
      </c>
      <c r="L68" s="102" t="s">
        <v>102</v>
      </c>
      <c r="M68" s="104">
        <v>3.0000000000000001E-3</v>
      </c>
      <c r="N68" s="104">
        <v>2.64E-2</v>
      </c>
      <c r="O68" s="103">
        <v>7600000</v>
      </c>
      <c r="P68" s="103">
        <v>93.66</v>
      </c>
      <c r="Q68" s="103">
        <v>0</v>
      </c>
      <c r="R68" s="103">
        <v>7118.16</v>
      </c>
      <c r="S68" s="104">
        <v>2.1000000000000001E-2</v>
      </c>
      <c r="T68" s="104">
        <f t="shared" si="0"/>
        <v>2.0534903239763598E-2</v>
      </c>
      <c r="U68" s="104">
        <f>R68/'סכום נכסי הקרן'!$C$42</f>
        <v>4.6374185727316147E-3</v>
      </c>
    </row>
    <row r="69" spans="2:21" s="99" customFormat="1">
      <c r="B69" s="102" t="s">
        <v>489</v>
      </c>
      <c r="C69" s="102" t="s">
        <v>490</v>
      </c>
      <c r="D69" s="102" t="s">
        <v>100</v>
      </c>
      <c r="E69" s="102" t="s">
        <v>123</v>
      </c>
      <c r="F69" s="102" t="s">
        <v>491</v>
      </c>
      <c r="G69" s="102" t="s">
        <v>318</v>
      </c>
      <c r="H69" s="102" t="s">
        <v>477</v>
      </c>
      <c r="I69" s="102" t="s">
        <v>210</v>
      </c>
      <c r="J69" s="102" t="s">
        <v>492</v>
      </c>
      <c r="K69" s="103">
        <v>4.5</v>
      </c>
      <c r="L69" s="102" t="s">
        <v>102</v>
      </c>
      <c r="M69" s="104">
        <v>1.0800000000000001E-2</v>
      </c>
      <c r="N69" s="104">
        <v>3.1899999999999998E-2</v>
      </c>
      <c r="O69" s="103">
        <v>4054000</v>
      </c>
      <c r="P69" s="103">
        <v>98.4</v>
      </c>
      <c r="Q69" s="103">
        <v>0</v>
      </c>
      <c r="R69" s="103">
        <v>3989.136</v>
      </c>
      <c r="S69" s="104">
        <v>1.5100000000000001E-2</v>
      </c>
      <c r="T69" s="104">
        <f t="shared" si="0"/>
        <v>1.1508103466381423E-2</v>
      </c>
      <c r="U69" s="104">
        <f>R69/'סכום נכסי הקרן'!$C$42</f>
        <v>2.5988869842139407E-3</v>
      </c>
    </row>
    <row r="70" spans="2:21" s="99" customFormat="1">
      <c r="B70" s="102" t="s">
        <v>493</v>
      </c>
      <c r="C70" s="102" t="s">
        <v>494</v>
      </c>
      <c r="D70" s="102" t="s">
        <v>100</v>
      </c>
      <c r="E70" s="102" t="s">
        <v>123</v>
      </c>
      <c r="F70" s="102" t="s">
        <v>495</v>
      </c>
      <c r="G70" s="102" t="s">
        <v>433</v>
      </c>
      <c r="H70" s="102" t="s">
        <v>496</v>
      </c>
      <c r="I70" s="102" t="s">
        <v>210</v>
      </c>
      <c r="J70" s="102" t="s">
        <v>497</v>
      </c>
      <c r="K70" s="103">
        <v>1.94</v>
      </c>
      <c r="L70" s="102" t="s">
        <v>102</v>
      </c>
      <c r="M70" s="104">
        <v>4.9500000000000002E-2</v>
      </c>
      <c r="N70" s="104">
        <v>4.7800000000000002E-2</v>
      </c>
      <c r="O70" s="103">
        <v>831000.13</v>
      </c>
      <c r="P70" s="103">
        <v>130.62</v>
      </c>
      <c r="Q70" s="103">
        <v>432.20204999999999</v>
      </c>
      <c r="R70" s="103">
        <v>1517.6544198060001</v>
      </c>
      <c r="S70" s="104">
        <v>1.5E-3</v>
      </c>
      <c r="T70" s="104">
        <f t="shared" si="0"/>
        <v>4.3782222740308971E-3</v>
      </c>
      <c r="U70" s="104">
        <f>R70/'סכום נכסי הקרן'!$C$42</f>
        <v>9.8873849328991875E-4</v>
      </c>
    </row>
    <row r="71" spans="2:21" s="99" customFormat="1">
      <c r="B71" s="102" t="s">
        <v>498</v>
      </c>
      <c r="C71" s="102" t="s">
        <v>499</v>
      </c>
      <c r="D71" s="102" t="s">
        <v>100</v>
      </c>
      <c r="E71" s="102" t="s">
        <v>123</v>
      </c>
      <c r="F71" s="102" t="s">
        <v>500</v>
      </c>
      <c r="G71" s="102" t="s">
        <v>318</v>
      </c>
      <c r="H71" s="102" t="s">
        <v>229</v>
      </c>
      <c r="I71" s="102" t="s">
        <v>501</v>
      </c>
      <c r="J71" s="102" t="s">
        <v>502</v>
      </c>
      <c r="K71" s="103">
        <v>3.88</v>
      </c>
      <c r="L71" s="102" t="s">
        <v>102</v>
      </c>
      <c r="M71" s="104">
        <v>1.9E-2</v>
      </c>
      <c r="N71" s="104">
        <v>2.93E-2</v>
      </c>
      <c r="O71" s="103">
        <v>2000000</v>
      </c>
      <c r="P71" s="103">
        <v>100</v>
      </c>
      <c r="Q71" s="103">
        <v>0</v>
      </c>
      <c r="R71" s="103">
        <v>2000</v>
      </c>
      <c r="S71" s="104">
        <v>3.7000000000000002E-3</v>
      </c>
      <c r="T71" s="104">
        <f t="shared" si="0"/>
        <v>5.7697222989546732E-3</v>
      </c>
      <c r="U71" s="104">
        <f>R71/'סכום נכסי הקרן'!$C$42</f>
        <v>1.3029823922844146E-3</v>
      </c>
    </row>
    <row r="72" spans="2:21" s="99" customFormat="1">
      <c r="B72" s="102" t="s">
        <v>503</v>
      </c>
      <c r="C72" s="102" t="s">
        <v>504</v>
      </c>
      <c r="D72" s="102" t="s">
        <v>100</v>
      </c>
      <c r="E72" s="102" t="s">
        <v>123</v>
      </c>
      <c r="F72" s="102" t="s">
        <v>505</v>
      </c>
      <c r="G72" s="102" t="s">
        <v>506</v>
      </c>
      <c r="H72" s="102" t="s">
        <v>229</v>
      </c>
      <c r="I72" s="102" t="s">
        <v>501</v>
      </c>
      <c r="J72" s="102" t="s">
        <v>507</v>
      </c>
      <c r="K72" s="103">
        <v>3.33</v>
      </c>
      <c r="L72" s="102" t="s">
        <v>102</v>
      </c>
      <c r="M72" s="104">
        <v>1.5800000000000002E-2</v>
      </c>
      <c r="N72" s="104">
        <v>5.2900000000000003E-2</v>
      </c>
      <c r="O72" s="103">
        <v>3000000</v>
      </c>
      <c r="P72" s="103">
        <v>94.04</v>
      </c>
      <c r="Q72" s="103">
        <v>25.17249</v>
      </c>
      <c r="R72" s="103">
        <v>2846.3724900000002</v>
      </c>
      <c r="S72" s="104">
        <v>5.4000000000000003E-3</v>
      </c>
      <c r="T72" s="104">
        <f t="shared" si="0"/>
        <v>8.2113894133420684E-3</v>
      </c>
      <c r="U72" s="104">
        <f>R72/'סכום נכסי הקרן'!$C$42</f>
        <v>1.8543866181763733E-3</v>
      </c>
    </row>
    <row r="73" spans="2:21" s="99" customFormat="1">
      <c r="B73" s="102" t="s">
        <v>508</v>
      </c>
      <c r="C73" s="102" t="s">
        <v>509</v>
      </c>
      <c r="D73" s="102" t="s">
        <v>100</v>
      </c>
      <c r="E73" s="102" t="s">
        <v>123</v>
      </c>
      <c r="F73" s="102" t="s">
        <v>510</v>
      </c>
      <c r="G73" s="102" t="s">
        <v>318</v>
      </c>
      <c r="H73" s="102" t="s">
        <v>229</v>
      </c>
      <c r="I73" s="102" t="s">
        <v>501</v>
      </c>
      <c r="J73" s="102" t="s">
        <v>511</v>
      </c>
      <c r="K73" s="103">
        <v>5.91</v>
      </c>
      <c r="L73" s="102" t="s">
        <v>102</v>
      </c>
      <c r="M73" s="104">
        <v>8.5000000000000006E-3</v>
      </c>
      <c r="N73" s="104">
        <v>3.0099999999999998E-2</v>
      </c>
      <c r="O73" s="103">
        <v>5200501</v>
      </c>
      <c r="P73" s="103">
        <v>93.75</v>
      </c>
      <c r="Q73" s="103">
        <v>46.997030000000002</v>
      </c>
      <c r="R73" s="103">
        <v>4922.4667175000004</v>
      </c>
      <c r="S73" s="104">
        <v>1.01E-2</v>
      </c>
      <c r="T73" s="104">
        <f t="shared" si="0"/>
        <v>1.4200632992910982E-2</v>
      </c>
      <c r="U73" s="104">
        <f>R73/'סכום נכסי הקרן'!$C$42</f>
        <v>3.2069437297542803E-3</v>
      </c>
    </row>
    <row r="74" spans="2:21" s="99" customFormat="1">
      <c r="B74" s="102" t="s">
        <v>512</v>
      </c>
      <c r="C74" s="102" t="s">
        <v>513</v>
      </c>
      <c r="D74" s="102" t="s">
        <v>100</v>
      </c>
      <c r="E74" s="102" t="s">
        <v>123</v>
      </c>
      <c r="F74" s="102" t="s">
        <v>514</v>
      </c>
      <c r="G74" s="102" t="s">
        <v>471</v>
      </c>
      <c r="H74" s="102" t="s">
        <v>229</v>
      </c>
      <c r="I74" s="102" t="s">
        <v>501</v>
      </c>
      <c r="J74" s="102" t="s">
        <v>515</v>
      </c>
      <c r="K74" s="103">
        <v>2.96</v>
      </c>
      <c r="L74" s="102" t="s">
        <v>102</v>
      </c>
      <c r="M74" s="104">
        <v>1.6400000000000001E-2</v>
      </c>
      <c r="N74" s="104">
        <v>2.9100000000000001E-2</v>
      </c>
      <c r="O74" s="103">
        <v>3025149.77</v>
      </c>
      <c r="P74" s="103">
        <v>104.47</v>
      </c>
      <c r="Q74" s="103">
        <v>0</v>
      </c>
      <c r="R74" s="103">
        <v>3160.373964719</v>
      </c>
      <c r="S74" s="104">
        <v>1.15E-2</v>
      </c>
      <c r="T74" s="104">
        <f t="shared" si="0"/>
        <v>9.1172400686375023E-3</v>
      </c>
      <c r="U74" s="104">
        <f>R74/'סכום נכסי הקרן'!$C$42</f>
        <v>2.0589558145314717E-3</v>
      </c>
    </row>
    <row r="75" spans="2:21" s="99" customFormat="1">
      <c r="B75" s="102" t="s">
        <v>516</v>
      </c>
      <c r="C75" s="102" t="s">
        <v>517</v>
      </c>
      <c r="D75" s="102" t="s">
        <v>100</v>
      </c>
      <c r="E75" s="102" t="s">
        <v>123</v>
      </c>
      <c r="F75" s="102" t="s">
        <v>518</v>
      </c>
      <c r="G75" s="102" t="s">
        <v>506</v>
      </c>
      <c r="H75" s="102" t="s">
        <v>229</v>
      </c>
      <c r="I75" s="102" t="s">
        <v>501</v>
      </c>
      <c r="J75" s="102" t="s">
        <v>519</v>
      </c>
      <c r="K75" s="103">
        <v>3.4</v>
      </c>
      <c r="L75" s="102" t="s">
        <v>102</v>
      </c>
      <c r="M75" s="104">
        <v>1.4800000000000001E-2</v>
      </c>
      <c r="N75" s="104">
        <v>3.9100000000000003E-2</v>
      </c>
      <c r="O75" s="103">
        <v>1022508</v>
      </c>
      <c r="P75" s="103">
        <v>97.56</v>
      </c>
      <c r="Q75" s="103">
        <v>8.0050899999999992</v>
      </c>
      <c r="R75" s="103">
        <v>1005.5638948</v>
      </c>
      <c r="S75" s="104">
        <v>1.4E-3</v>
      </c>
      <c r="T75" s="104">
        <f t="shared" si="0"/>
        <v>2.9009122134256355E-3</v>
      </c>
      <c r="U75" s="104">
        <f>R75/'סכום נכסי הקרן'!$C$42</f>
        <v>6.5511602462066875E-4</v>
      </c>
    </row>
    <row r="76" spans="2:21" s="99" customFormat="1">
      <c r="B76" s="102" t="s">
        <v>520</v>
      </c>
      <c r="C76" s="102" t="s">
        <v>521</v>
      </c>
      <c r="D76" s="102" t="s">
        <v>100</v>
      </c>
      <c r="E76" s="102" t="s">
        <v>123</v>
      </c>
      <c r="F76" s="102" t="s">
        <v>522</v>
      </c>
      <c r="G76" s="102" t="s">
        <v>506</v>
      </c>
      <c r="H76" s="102" t="s">
        <v>229</v>
      </c>
      <c r="I76" s="102" t="s">
        <v>501</v>
      </c>
      <c r="J76" s="102" t="s">
        <v>523</v>
      </c>
      <c r="K76" s="103">
        <v>3.41</v>
      </c>
      <c r="L76" s="102" t="s">
        <v>102</v>
      </c>
      <c r="M76" s="104">
        <v>2.3E-2</v>
      </c>
      <c r="N76" s="104">
        <v>7.0199999999999999E-2</v>
      </c>
      <c r="O76" s="103">
        <v>2640000</v>
      </c>
      <c r="P76" s="103">
        <v>89.84</v>
      </c>
      <c r="Q76" s="103">
        <v>31.869119999999999</v>
      </c>
      <c r="R76" s="103">
        <v>2403.6451200000001</v>
      </c>
      <c r="S76" s="104">
        <v>1.09E-2</v>
      </c>
      <c r="T76" s="104">
        <f t="shared" ref="T76:T139" si="1">R76/$R$11</f>
        <v>6.9341824238187905E-3</v>
      </c>
      <c r="U76" s="104">
        <f>R76/'סכום נכסי הקרן'!$C$42</f>
        <v>1.5659536343301797E-3</v>
      </c>
    </row>
    <row r="77" spans="2:21" s="99" customFormat="1">
      <c r="B77" s="102" t="s">
        <v>524</v>
      </c>
      <c r="C77" s="102" t="s">
        <v>525</v>
      </c>
      <c r="D77" s="102" t="s">
        <v>100</v>
      </c>
      <c r="E77" s="102" t="s">
        <v>123</v>
      </c>
      <c r="F77" s="102" t="s">
        <v>526</v>
      </c>
      <c r="G77" s="102" t="s">
        <v>318</v>
      </c>
      <c r="H77" s="102" t="s">
        <v>229</v>
      </c>
      <c r="I77" s="102" t="s">
        <v>501</v>
      </c>
      <c r="J77" s="102" t="s">
        <v>527</v>
      </c>
      <c r="K77" s="103">
        <v>6.75</v>
      </c>
      <c r="L77" s="102" t="s">
        <v>102</v>
      </c>
      <c r="M77" s="104">
        <v>6.4000000000000003E-3</v>
      </c>
      <c r="N77" s="104">
        <v>3.2000000000000001E-2</v>
      </c>
      <c r="O77" s="103">
        <v>3153150</v>
      </c>
      <c r="P77" s="103">
        <v>90.04</v>
      </c>
      <c r="Q77" s="103">
        <v>44.875349999999997</v>
      </c>
      <c r="R77" s="103">
        <v>2883.9716100000001</v>
      </c>
      <c r="S77" s="104">
        <v>2.1000000000000001E-2</v>
      </c>
      <c r="T77" s="104">
        <f t="shared" si="1"/>
        <v>8.3198576538846044E-3</v>
      </c>
      <c r="U77" s="104">
        <f>R77/'סכום נכסי הקרן'!$C$42</f>
        <v>1.8788821138390676E-3</v>
      </c>
    </row>
    <row r="78" spans="2:21" s="99" customFormat="1">
      <c r="B78" s="102" t="s">
        <v>528</v>
      </c>
      <c r="C78" s="102" t="s">
        <v>529</v>
      </c>
      <c r="D78" s="102" t="s">
        <v>100</v>
      </c>
      <c r="E78" s="102" t="s">
        <v>123</v>
      </c>
      <c r="F78" s="102" t="s">
        <v>530</v>
      </c>
      <c r="G78" s="102" t="s">
        <v>318</v>
      </c>
      <c r="H78" s="102" t="s">
        <v>229</v>
      </c>
      <c r="I78" s="102" t="s">
        <v>501</v>
      </c>
      <c r="J78" s="102" t="s">
        <v>531</v>
      </c>
      <c r="K78" s="103">
        <v>3.72</v>
      </c>
      <c r="L78" s="102" t="s">
        <v>102</v>
      </c>
      <c r="M78" s="104">
        <v>3.4299999999999997E-2</v>
      </c>
      <c r="N78" s="104">
        <v>3.7999999999999999E-2</v>
      </c>
      <c r="O78" s="103">
        <v>1563000</v>
      </c>
      <c r="P78" s="103">
        <v>100.48</v>
      </c>
      <c r="Q78" s="103">
        <v>0</v>
      </c>
      <c r="R78" s="103">
        <v>1570.5024000000001</v>
      </c>
      <c r="S78" s="104">
        <v>2.3999999999999998E-3</v>
      </c>
      <c r="T78" s="104">
        <f t="shared" si="1"/>
        <v>4.5306813589209155E-3</v>
      </c>
      <c r="U78" s="104">
        <f>R78/'סכום נכסי הקרן'!$C$42</f>
        <v>1.0231684871202075E-3</v>
      </c>
    </row>
    <row r="79" spans="2:21" s="99" customFormat="1">
      <c r="B79" s="98" t="s">
        <v>248</v>
      </c>
      <c r="K79" s="100">
        <v>2.61</v>
      </c>
      <c r="N79" s="101">
        <v>6.2300000000000001E-2</v>
      </c>
      <c r="O79" s="100">
        <f>SUM(O80:O145)</f>
        <v>137711757.16</v>
      </c>
      <c r="Q79" s="100">
        <v>3570.1364800000001</v>
      </c>
      <c r="R79" s="100">
        <v>134073.81214873126</v>
      </c>
      <c r="T79" s="101">
        <f t="shared" si="1"/>
        <v>0.38678433183019734</v>
      </c>
      <c r="U79" s="101">
        <f>R79/'סכום נכסי הקרן'!$C$42</f>
        <v>8.7347908248122538E-2</v>
      </c>
    </row>
    <row r="80" spans="2:21" s="99" customFormat="1">
      <c r="B80" s="102" t="s">
        <v>532</v>
      </c>
      <c r="C80" s="102" t="s">
        <v>533</v>
      </c>
      <c r="D80" s="102" t="s">
        <v>100</v>
      </c>
      <c r="E80" s="102" t="s">
        <v>123</v>
      </c>
      <c r="F80" s="102" t="s">
        <v>296</v>
      </c>
      <c r="G80" s="102" t="s">
        <v>291</v>
      </c>
      <c r="H80" s="102" t="s">
        <v>292</v>
      </c>
      <c r="I80" s="102" t="s">
        <v>150</v>
      </c>
      <c r="J80" s="102" t="s">
        <v>363</v>
      </c>
      <c r="K80" s="103">
        <v>1.42</v>
      </c>
      <c r="L80" s="102" t="s">
        <v>102</v>
      </c>
      <c r="M80" s="104">
        <v>1.8700000000000001E-2</v>
      </c>
      <c r="N80" s="104">
        <v>3.78E-2</v>
      </c>
      <c r="O80" s="103">
        <v>4194150.71</v>
      </c>
      <c r="P80" s="103">
        <v>97.53</v>
      </c>
      <c r="Q80" s="103">
        <v>0</v>
      </c>
      <c r="R80" s="103">
        <v>4090.555187463</v>
      </c>
      <c r="S80" s="104">
        <v>7.6E-3</v>
      </c>
      <c r="T80" s="104">
        <f t="shared" si="1"/>
        <v>1.1800683740104992E-2</v>
      </c>
      <c r="U80" s="104">
        <f>R80/'סכום נכסי הקרן'!$C$42</f>
        <v>2.6649606919659811E-3</v>
      </c>
    </row>
    <row r="81" spans="2:21" s="99" customFormat="1">
      <c r="B81" s="102" t="s">
        <v>534</v>
      </c>
      <c r="C81" s="102" t="s">
        <v>535</v>
      </c>
      <c r="D81" s="102" t="s">
        <v>100</v>
      </c>
      <c r="E81" s="102" t="s">
        <v>123</v>
      </c>
      <c r="F81" s="102" t="s">
        <v>300</v>
      </c>
      <c r="G81" s="102" t="s">
        <v>291</v>
      </c>
      <c r="H81" s="102" t="s">
        <v>292</v>
      </c>
      <c r="I81" s="102" t="s">
        <v>150</v>
      </c>
      <c r="J81" s="102" t="s">
        <v>345</v>
      </c>
      <c r="K81" s="103">
        <v>1.23</v>
      </c>
      <c r="L81" s="102" t="s">
        <v>102</v>
      </c>
      <c r="M81" s="104">
        <v>3.0099999999999998E-2</v>
      </c>
      <c r="N81" s="104">
        <v>3.95E-2</v>
      </c>
      <c r="O81" s="103">
        <v>3532720</v>
      </c>
      <c r="P81" s="103">
        <v>99.66</v>
      </c>
      <c r="Q81" s="103">
        <v>0</v>
      </c>
      <c r="R81" s="103">
        <v>3520.708752</v>
      </c>
      <c r="S81" s="104">
        <v>3.0999999999999999E-3</v>
      </c>
      <c r="T81" s="104">
        <f t="shared" si="1"/>
        <v>1.0156755897269639E-2</v>
      </c>
      <c r="U81" s="104">
        <f>R81/'סכום נכסי הקרן'!$C$42</f>
        <v>2.2937107561088179E-3</v>
      </c>
    </row>
    <row r="82" spans="2:21" s="99" customFormat="1">
      <c r="B82" s="102" t="s">
        <v>536</v>
      </c>
      <c r="C82" s="102" t="s">
        <v>537</v>
      </c>
      <c r="D82" s="102" t="s">
        <v>100</v>
      </c>
      <c r="E82" s="102" t="s">
        <v>123</v>
      </c>
      <c r="F82" s="102" t="s">
        <v>300</v>
      </c>
      <c r="G82" s="102" t="s">
        <v>291</v>
      </c>
      <c r="H82" s="102" t="s">
        <v>209</v>
      </c>
      <c r="I82" s="102" t="s">
        <v>210</v>
      </c>
      <c r="J82" s="102" t="s">
        <v>538</v>
      </c>
      <c r="K82" s="103">
        <v>1.1100000000000001</v>
      </c>
      <c r="L82" s="102" t="s">
        <v>102</v>
      </c>
      <c r="M82" s="104">
        <v>2.0199999999999999E-2</v>
      </c>
      <c r="N82" s="104">
        <v>4.07E-2</v>
      </c>
      <c r="O82" s="103">
        <v>8402</v>
      </c>
      <c r="P82" s="103">
        <v>99.44</v>
      </c>
      <c r="Q82" s="103">
        <v>0</v>
      </c>
      <c r="R82" s="103">
        <v>8.3549488000000007</v>
      </c>
      <c r="S82" s="104">
        <v>0</v>
      </c>
      <c r="T82" s="104">
        <f t="shared" si="1"/>
        <v>2.4102867198992294E-5</v>
      </c>
      <c r="U82" s="104">
        <f>R82/'סכום נכסי הקרן'!$C$42</f>
        <v>5.4431755874189005E-6</v>
      </c>
    </row>
    <row r="83" spans="2:21" s="99" customFormat="1">
      <c r="B83" s="102" t="s">
        <v>539</v>
      </c>
      <c r="C83" s="102" t="s">
        <v>540</v>
      </c>
      <c r="D83" s="102" t="s">
        <v>100</v>
      </c>
      <c r="E83" s="102" t="s">
        <v>123</v>
      </c>
      <c r="F83" s="102" t="s">
        <v>300</v>
      </c>
      <c r="G83" s="102" t="s">
        <v>291</v>
      </c>
      <c r="H83" s="102" t="s">
        <v>292</v>
      </c>
      <c r="I83" s="102" t="s">
        <v>150</v>
      </c>
      <c r="J83" s="102" t="s">
        <v>265</v>
      </c>
      <c r="K83" s="103">
        <v>4.71</v>
      </c>
      <c r="L83" s="102" t="s">
        <v>102</v>
      </c>
      <c r="M83" s="104">
        <v>2.76E-2</v>
      </c>
      <c r="N83" s="104">
        <v>4.2200000000000001E-2</v>
      </c>
      <c r="O83" s="103">
        <v>2500000</v>
      </c>
      <c r="P83" s="103">
        <v>94</v>
      </c>
      <c r="Q83" s="103">
        <v>0</v>
      </c>
      <c r="R83" s="103">
        <v>2350</v>
      </c>
      <c r="S83" s="104">
        <v>1.9E-3</v>
      </c>
      <c r="T83" s="104">
        <f t="shared" si="1"/>
        <v>6.7794237012717409E-3</v>
      </c>
      <c r="U83" s="104">
        <f>R83/'סכום נכסי הקרן'!$C$42</f>
        <v>1.5310043109341873E-3</v>
      </c>
    </row>
    <row r="84" spans="2:21" s="99" customFormat="1">
      <c r="B84" s="102" t="s">
        <v>541</v>
      </c>
      <c r="C84" s="102" t="s">
        <v>542</v>
      </c>
      <c r="D84" s="102" t="s">
        <v>100</v>
      </c>
      <c r="E84" s="102" t="s">
        <v>123</v>
      </c>
      <c r="F84" s="102" t="s">
        <v>304</v>
      </c>
      <c r="G84" s="102" t="s">
        <v>291</v>
      </c>
      <c r="H84" s="102" t="s">
        <v>292</v>
      </c>
      <c r="I84" s="102" t="s">
        <v>150</v>
      </c>
      <c r="J84" s="102" t="s">
        <v>308</v>
      </c>
      <c r="K84" s="103">
        <v>3.85</v>
      </c>
      <c r="L84" s="102" t="s">
        <v>102</v>
      </c>
      <c r="M84" s="104">
        <v>2.7400000000000001E-2</v>
      </c>
      <c r="N84" s="104">
        <v>4.2000000000000003E-2</v>
      </c>
      <c r="O84" s="103">
        <v>4400000</v>
      </c>
      <c r="P84" s="103">
        <v>96.5</v>
      </c>
      <c r="Q84" s="103">
        <v>0</v>
      </c>
      <c r="R84" s="103">
        <v>4246</v>
      </c>
      <c r="S84" s="104">
        <v>2.3E-3</v>
      </c>
      <c r="T84" s="104">
        <f t="shared" si="1"/>
        <v>1.224912044068077E-2</v>
      </c>
      <c r="U84" s="104">
        <f>R84/'סכום נכסי הקרן'!$C$42</f>
        <v>2.7662316188198123E-3</v>
      </c>
    </row>
    <row r="85" spans="2:21" s="99" customFormat="1">
      <c r="B85" s="102" t="s">
        <v>543</v>
      </c>
      <c r="C85" s="102" t="s">
        <v>544</v>
      </c>
      <c r="D85" s="102" t="s">
        <v>100</v>
      </c>
      <c r="E85" s="102" t="s">
        <v>123</v>
      </c>
      <c r="F85" s="102" t="s">
        <v>304</v>
      </c>
      <c r="G85" s="102" t="s">
        <v>291</v>
      </c>
      <c r="H85" s="102" t="s">
        <v>292</v>
      </c>
      <c r="I85" s="102" t="s">
        <v>150</v>
      </c>
      <c r="J85" s="102" t="s">
        <v>545</v>
      </c>
      <c r="K85" s="103">
        <v>1.67</v>
      </c>
      <c r="L85" s="102" t="s">
        <v>102</v>
      </c>
      <c r="M85" s="104">
        <v>1.09E-2</v>
      </c>
      <c r="N85" s="104">
        <v>4.0099999999999997E-2</v>
      </c>
      <c r="O85" s="103">
        <v>1510900</v>
      </c>
      <c r="P85" s="103">
        <v>95.68</v>
      </c>
      <c r="Q85" s="103">
        <v>0</v>
      </c>
      <c r="R85" s="103">
        <v>1445.6291200000001</v>
      </c>
      <c r="S85" s="104">
        <v>2E-3</v>
      </c>
      <c r="T85" s="104">
        <f t="shared" si="1"/>
        <v>4.1704392848411105E-3</v>
      </c>
      <c r="U85" s="104">
        <f>R85/'סכום נכסי הקרן'!$C$42</f>
        <v>9.4181464456680663E-4</v>
      </c>
    </row>
    <row r="86" spans="2:21" s="99" customFormat="1">
      <c r="B86" s="102" t="s">
        <v>546</v>
      </c>
      <c r="C86" s="102" t="s">
        <v>547</v>
      </c>
      <c r="D86" s="102" t="s">
        <v>100</v>
      </c>
      <c r="E86" s="102" t="s">
        <v>123</v>
      </c>
      <c r="F86" s="102" t="s">
        <v>304</v>
      </c>
      <c r="G86" s="102" t="s">
        <v>291</v>
      </c>
      <c r="H86" s="102" t="s">
        <v>292</v>
      </c>
      <c r="I86" s="102" t="s">
        <v>150</v>
      </c>
      <c r="J86" s="102" t="s">
        <v>548</v>
      </c>
      <c r="K86" s="103">
        <v>2.35</v>
      </c>
      <c r="L86" s="102" t="s">
        <v>102</v>
      </c>
      <c r="M86" s="104">
        <v>2.98E-2</v>
      </c>
      <c r="N86" s="104">
        <v>4.1099999999999998E-2</v>
      </c>
      <c r="O86" s="103">
        <v>3250000</v>
      </c>
      <c r="P86" s="103">
        <v>99.1</v>
      </c>
      <c r="Q86" s="103">
        <v>0</v>
      </c>
      <c r="R86" s="103">
        <v>3220.75</v>
      </c>
      <c r="S86" s="104">
        <v>1.2999999999999999E-3</v>
      </c>
      <c r="T86" s="104">
        <f t="shared" si="1"/>
        <v>9.2914165471791321E-3</v>
      </c>
      <c r="U86" s="104">
        <f>R86/'סכום נכסי הקרן'!$C$42</f>
        <v>2.0982902699750142E-3</v>
      </c>
    </row>
    <row r="87" spans="2:21" s="99" customFormat="1">
      <c r="B87" s="102" t="s">
        <v>549</v>
      </c>
      <c r="C87" s="102" t="s">
        <v>550</v>
      </c>
      <c r="D87" s="102" t="s">
        <v>100</v>
      </c>
      <c r="E87" s="102" t="s">
        <v>123</v>
      </c>
      <c r="F87" s="102" t="s">
        <v>317</v>
      </c>
      <c r="G87" s="102" t="s">
        <v>318</v>
      </c>
      <c r="H87" s="102" t="s">
        <v>292</v>
      </c>
      <c r="I87" s="102" t="s">
        <v>150</v>
      </c>
      <c r="J87" s="102" t="s">
        <v>551</v>
      </c>
      <c r="K87" s="103">
        <v>1.48</v>
      </c>
      <c r="L87" s="102" t="s">
        <v>102</v>
      </c>
      <c r="M87" s="104">
        <v>1.6299999999999999E-2</v>
      </c>
      <c r="N87" s="104">
        <v>3.9800000000000002E-2</v>
      </c>
      <c r="O87" s="103">
        <v>300782</v>
      </c>
      <c r="P87" s="103">
        <v>96.66</v>
      </c>
      <c r="Q87" s="103">
        <v>154.06806</v>
      </c>
      <c r="R87" s="103">
        <v>444.8039412</v>
      </c>
      <c r="S87" s="104">
        <v>1.4E-3</v>
      </c>
      <c r="T87" s="104">
        <f t="shared" si="1"/>
        <v>1.2831976091022817E-3</v>
      </c>
      <c r="U87" s="104">
        <f>R87/'סכום נכסי הקרן'!$C$42</f>
        <v>2.8978585170115609E-4</v>
      </c>
    </row>
    <row r="88" spans="2:21" s="99" customFormat="1">
      <c r="B88" s="102" t="s">
        <v>552</v>
      </c>
      <c r="C88" s="102" t="s">
        <v>553</v>
      </c>
      <c r="D88" s="102" t="s">
        <v>100</v>
      </c>
      <c r="E88" s="102" t="s">
        <v>123</v>
      </c>
      <c r="F88" s="102" t="s">
        <v>554</v>
      </c>
      <c r="G88" s="102" t="s">
        <v>318</v>
      </c>
      <c r="H88" s="102" t="s">
        <v>292</v>
      </c>
      <c r="I88" s="102" t="s">
        <v>150</v>
      </c>
      <c r="J88" s="102" t="s">
        <v>555</v>
      </c>
      <c r="K88" s="103">
        <v>2.61</v>
      </c>
      <c r="L88" s="102" t="s">
        <v>102</v>
      </c>
      <c r="M88" s="104">
        <v>1.44E-2</v>
      </c>
      <c r="N88" s="104">
        <v>4.1700000000000001E-2</v>
      </c>
      <c r="O88" s="103">
        <v>1571428.58</v>
      </c>
      <c r="P88" s="103">
        <v>93.56</v>
      </c>
      <c r="Q88" s="103">
        <v>0</v>
      </c>
      <c r="R88" s="103">
        <v>1470.2285794479999</v>
      </c>
      <c r="S88" s="104">
        <v>2.8999999999999998E-3</v>
      </c>
      <c r="T88" s="104">
        <f t="shared" si="1"/>
        <v>4.2414053097007886E-3</v>
      </c>
      <c r="U88" s="104">
        <f>R88/'סכום נכסי הקרן'!$C$42</f>
        <v>9.5784097582703577E-4</v>
      </c>
    </row>
    <row r="89" spans="2:21" s="99" customFormat="1">
      <c r="B89" s="102" t="s">
        <v>556</v>
      </c>
      <c r="C89" s="102" t="s">
        <v>557</v>
      </c>
      <c r="D89" s="102" t="s">
        <v>100</v>
      </c>
      <c r="E89" s="102" t="s">
        <v>123</v>
      </c>
      <c r="F89" s="102" t="s">
        <v>322</v>
      </c>
      <c r="G89" s="102" t="s">
        <v>291</v>
      </c>
      <c r="H89" s="102" t="s">
        <v>292</v>
      </c>
      <c r="I89" s="102" t="s">
        <v>150</v>
      </c>
      <c r="J89" s="102" t="s">
        <v>323</v>
      </c>
      <c r="K89" s="103">
        <v>4.5199999999999996</v>
      </c>
      <c r="L89" s="102" t="s">
        <v>102</v>
      </c>
      <c r="M89" s="104">
        <v>2.5000000000000001E-2</v>
      </c>
      <c r="N89" s="104">
        <v>4.19E-2</v>
      </c>
      <c r="O89" s="103">
        <v>1800000</v>
      </c>
      <c r="P89" s="103">
        <v>92.92</v>
      </c>
      <c r="Q89" s="103">
        <v>0</v>
      </c>
      <c r="R89" s="103">
        <v>1672.56</v>
      </c>
      <c r="S89" s="104">
        <v>5.9999999999999995E-4</v>
      </c>
      <c r="T89" s="104">
        <f t="shared" si="1"/>
        <v>4.825103364169814E-3</v>
      </c>
      <c r="U89" s="104">
        <f>R89/'סכום נכסי הקרן'!$C$42</f>
        <v>1.0896581150196102E-3</v>
      </c>
    </row>
    <row r="90" spans="2:21" s="99" customFormat="1">
      <c r="B90" s="102" t="s">
        <v>558</v>
      </c>
      <c r="C90" s="102" t="s">
        <v>559</v>
      </c>
      <c r="D90" s="102" t="s">
        <v>100</v>
      </c>
      <c r="E90" s="102" t="s">
        <v>123</v>
      </c>
      <c r="F90" s="102" t="s">
        <v>560</v>
      </c>
      <c r="G90" s="102" t="s">
        <v>471</v>
      </c>
      <c r="H90" s="102" t="s">
        <v>340</v>
      </c>
      <c r="I90" s="102" t="s">
        <v>150</v>
      </c>
      <c r="J90" s="102" t="s">
        <v>345</v>
      </c>
      <c r="K90" s="103">
        <v>0.77</v>
      </c>
      <c r="L90" s="102" t="s">
        <v>102</v>
      </c>
      <c r="M90" s="104">
        <v>4.8000000000000001E-2</v>
      </c>
      <c r="N90" s="104">
        <v>4.07E-2</v>
      </c>
      <c r="O90" s="103">
        <v>1270287</v>
      </c>
      <c r="P90" s="103">
        <v>101.63</v>
      </c>
      <c r="Q90" s="103">
        <v>0</v>
      </c>
      <c r="R90" s="103">
        <v>1290.9926780999999</v>
      </c>
      <c r="S90" s="104">
        <v>1.9E-3</v>
      </c>
      <c r="T90" s="104">
        <f t="shared" si="1"/>
        <v>3.7243346213103909E-3</v>
      </c>
      <c r="U90" s="104">
        <f>R90/'סכום נכסי הקרן'!$C$42</f>
        <v>8.4107036406620066E-4</v>
      </c>
    </row>
    <row r="91" spans="2:21" s="99" customFormat="1">
      <c r="B91" s="102" t="s">
        <v>561</v>
      </c>
      <c r="C91" s="102" t="s">
        <v>562</v>
      </c>
      <c r="D91" s="102" t="s">
        <v>100</v>
      </c>
      <c r="E91" s="102" t="s">
        <v>123</v>
      </c>
      <c r="F91" s="102" t="s">
        <v>563</v>
      </c>
      <c r="G91" s="102" t="s">
        <v>564</v>
      </c>
      <c r="H91" s="102" t="s">
        <v>340</v>
      </c>
      <c r="I91" s="102" t="s">
        <v>150</v>
      </c>
      <c r="J91" s="102" t="s">
        <v>565</v>
      </c>
      <c r="K91" s="103">
        <v>2.73</v>
      </c>
      <c r="L91" s="102" t="s">
        <v>102</v>
      </c>
      <c r="M91" s="104">
        <v>2.6100000000000002E-2</v>
      </c>
      <c r="N91" s="104">
        <v>4.0399999999999998E-2</v>
      </c>
      <c r="O91" s="103">
        <v>1943567.84</v>
      </c>
      <c r="P91" s="103">
        <v>96.32</v>
      </c>
      <c r="Q91" s="103">
        <v>25.36356</v>
      </c>
      <c r="R91" s="103">
        <v>1897.4081034880001</v>
      </c>
      <c r="S91" s="104">
        <v>3.8E-3</v>
      </c>
      <c r="T91" s="104">
        <f t="shared" si="1"/>
        <v>5.4737589224560053E-3</v>
      </c>
      <c r="U91" s="104">
        <f>R91/'סכום נכסי הקרן'!$C$42</f>
        <v>1.2361446749113143E-3</v>
      </c>
    </row>
    <row r="92" spans="2:21" s="99" customFormat="1">
      <c r="B92" s="102" t="s">
        <v>566</v>
      </c>
      <c r="C92" s="102" t="s">
        <v>567</v>
      </c>
      <c r="D92" s="102" t="s">
        <v>100</v>
      </c>
      <c r="E92" s="102" t="s">
        <v>123</v>
      </c>
      <c r="F92" s="102" t="s">
        <v>568</v>
      </c>
      <c r="G92" s="102" t="s">
        <v>569</v>
      </c>
      <c r="H92" s="102" t="s">
        <v>344</v>
      </c>
      <c r="I92" s="102" t="s">
        <v>210</v>
      </c>
      <c r="J92" s="102" t="s">
        <v>570</v>
      </c>
      <c r="K92" s="103">
        <v>0.91</v>
      </c>
      <c r="L92" s="102" t="s">
        <v>102</v>
      </c>
      <c r="M92" s="104">
        <v>4.2000000000000003E-2</v>
      </c>
      <c r="N92" s="104">
        <v>3.7699999999999997E-2</v>
      </c>
      <c r="O92" s="103">
        <v>200941.68</v>
      </c>
      <c r="P92" s="103">
        <v>100.76</v>
      </c>
      <c r="Q92" s="103">
        <v>0</v>
      </c>
      <c r="R92" s="103">
        <v>202.46883676799999</v>
      </c>
      <c r="S92" s="104">
        <v>1.2999999999999999E-3</v>
      </c>
      <c r="T92" s="104">
        <f t="shared" si="1"/>
        <v>5.8409448117187162E-4</v>
      </c>
      <c r="U92" s="104">
        <f>R92/'סכום נכסי הקרן'!$C$42</f>
        <v>1.3190666464750565E-4</v>
      </c>
    </row>
    <row r="93" spans="2:21" s="99" customFormat="1">
      <c r="B93" s="102" t="s">
        <v>571</v>
      </c>
      <c r="C93" s="102" t="s">
        <v>572</v>
      </c>
      <c r="D93" s="102" t="s">
        <v>100</v>
      </c>
      <c r="E93" s="102" t="s">
        <v>123</v>
      </c>
      <c r="F93" s="102" t="s">
        <v>573</v>
      </c>
      <c r="G93" s="102" t="s">
        <v>433</v>
      </c>
      <c r="H93" s="102" t="s">
        <v>354</v>
      </c>
      <c r="I93" s="102" t="s">
        <v>210</v>
      </c>
      <c r="J93" s="102" t="s">
        <v>574</v>
      </c>
      <c r="K93" s="103">
        <v>3.58</v>
      </c>
      <c r="L93" s="102" t="s">
        <v>102</v>
      </c>
      <c r="M93" s="104">
        <v>1.6400000000000001E-2</v>
      </c>
      <c r="N93" s="104">
        <v>4.7699999999999999E-2</v>
      </c>
      <c r="O93" s="103">
        <v>1723178.13</v>
      </c>
      <c r="P93" s="103">
        <v>90.04</v>
      </c>
      <c r="Q93" s="103">
        <v>0</v>
      </c>
      <c r="R93" s="103">
        <v>1551.5495882519999</v>
      </c>
      <c r="S93" s="104">
        <v>8.3999999999999995E-3</v>
      </c>
      <c r="T93" s="104">
        <f t="shared" si="1"/>
        <v>4.476005128635753E-3</v>
      </c>
      <c r="U93" s="104">
        <f>R93/'סכום נכסי הקרן'!$C$42</f>
        <v>1.0108208971242448E-3</v>
      </c>
    </row>
    <row r="94" spans="2:21" s="99" customFormat="1">
      <c r="B94" s="102" t="s">
        <v>575</v>
      </c>
      <c r="C94" s="102" t="s">
        <v>576</v>
      </c>
      <c r="D94" s="102" t="s">
        <v>100</v>
      </c>
      <c r="E94" s="102" t="s">
        <v>123</v>
      </c>
      <c r="F94" s="102" t="s">
        <v>577</v>
      </c>
      <c r="G94" s="102" t="s">
        <v>318</v>
      </c>
      <c r="H94" s="102" t="s">
        <v>354</v>
      </c>
      <c r="I94" s="102" t="s">
        <v>210</v>
      </c>
      <c r="J94" s="102" t="s">
        <v>578</v>
      </c>
      <c r="K94" s="103">
        <v>0.98</v>
      </c>
      <c r="L94" s="102" t="s">
        <v>102</v>
      </c>
      <c r="M94" s="104">
        <v>4.5999999999999999E-2</v>
      </c>
      <c r="N94" s="104">
        <v>4.2200000000000001E-2</v>
      </c>
      <c r="O94" s="103">
        <v>813970.75</v>
      </c>
      <c r="P94" s="103">
        <v>100.43</v>
      </c>
      <c r="Q94" s="103">
        <v>0</v>
      </c>
      <c r="R94" s="103">
        <v>817.470824225</v>
      </c>
      <c r="S94" s="104">
        <v>1.5800000000000002E-2</v>
      </c>
      <c r="T94" s="104">
        <f t="shared" si="1"/>
        <v>2.3582898216379191E-3</v>
      </c>
      <c r="U94" s="104">
        <f>R94/'סכום נכסי הקרן'!$C$42</f>
        <v>5.3257504508570142E-4</v>
      </c>
    </row>
    <row r="95" spans="2:21" s="99" customFormat="1">
      <c r="B95" s="102" t="s">
        <v>579</v>
      </c>
      <c r="C95" s="102" t="s">
        <v>580</v>
      </c>
      <c r="D95" s="102" t="s">
        <v>100</v>
      </c>
      <c r="E95" s="102" t="s">
        <v>123</v>
      </c>
      <c r="F95" s="102" t="s">
        <v>581</v>
      </c>
      <c r="G95" s="102" t="s">
        <v>414</v>
      </c>
      <c r="H95" s="102" t="s">
        <v>354</v>
      </c>
      <c r="I95" s="102" t="s">
        <v>210</v>
      </c>
      <c r="J95" s="102" t="s">
        <v>582</v>
      </c>
      <c r="K95" s="103">
        <v>0.74</v>
      </c>
      <c r="L95" s="102" t="s">
        <v>102</v>
      </c>
      <c r="M95" s="104">
        <v>2.4500000000000001E-2</v>
      </c>
      <c r="N95" s="104">
        <v>3.9300000000000002E-2</v>
      </c>
      <c r="O95" s="103">
        <v>5433830</v>
      </c>
      <c r="P95" s="103">
        <v>99.57</v>
      </c>
      <c r="Q95" s="103">
        <v>0</v>
      </c>
      <c r="R95" s="103">
        <v>5410.4645309999996</v>
      </c>
      <c r="S95" s="104">
        <v>6.8999999999999999E-3</v>
      </c>
      <c r="T95" s="104">
        <f t="shared" si="1"/>
        <v>1.5608438926107016E-2</v>
      </c>
      <c r="U95" s="104">
        <f>R95/'סכום נכסי הקרן'!$C$42</f>
        <v>3.5248700089861766E-3</v>
      </c>
    </row>
    <row r="96" spans="2:21" s="99" customFormat="1">
      <c r="B96" s="102" t="s">
        <v>583</v>
      </c>
      <c r="C96" s="102" t="s">
        <v>584</v>
      </c>
      <c r="D96" s="102" t="s">
        <v>100</v>
      </c>
      <c r="E96" s="102" t="s">
        <v>123</v>
      </c>
      <c r="F96" s="102" t="s">
        <v>386</v>
      </c>
      <c r="G96" s="102" t="s">
        <v>318</v>
      </c>
      <c r="H96" s="102" t="s">
        <v>354</v>
      </c>
      <c r="I96" s="102" t="s">
        <v>210</v>
      </c>
      <c r="J96" s="102" t="s">
        <v>293</v>
      </c>
      <c r="K96" s="103">
        <v>1.69</v>
      </c>
      <c r="L96" s="102" t="s">
        <v>102</v>
      </c>
      <c r="M96" s="104">
        <v>3.5000000000000003E-2</v>
      </c>
      <c r="N96" s="104">
        <v>4.58E-2</v>
      </c>
      <c r="O96" s="103">
        <v>1781854.66</v>
      </c>
      <c r="P96" s="103">
        <v>98.31</v>
      </c>
      <c r="Q96" s="103">
        <v>0</v>
      </c>
      <c r="R96" s="103">
        <v>1751.741316246</v>
      </c>
      <c r="S96" s="104">
        <v>1.9E-3</v>
      </c>
      <c r="T96" s="104">
        <f t="shared" si="1"/>
        <v>5.0535304671723777E-3</v>
      </c>
      <c r="U96" s="104">
        <f>R96/'סכום נכסי הקרן'!$C$42</f>
        <v>1.1412440454528312E-3</v>
      </c>
    </row>
    <row r="97" spans="2:21" s="99" customFormat="1">
      <c r="B97" s="102" t="s">
        <v>585</v>
      </c>
      <c r="C97" s="102" t="s">
        <v>586</v>
      </c>
      <c r="D97" s="102" t="s">
        <v>100</v>
      </c>
      <c r="E97" s="102" t="s">
        <v>123</v>
      </c>
      <c r="F97" s="102" t="s">
        <v>587</v>
      </c>
      <c r="G97" s="102" t="s">
        <v>588</v>
      </c>
      <c r="H97" s="102" t="s">
        <v>354</v>
      </c>
      <c r="I97" s="102" t="s">
        <v>210</v>
      </c>
      <c r="J97" s="102" t="s">
        <v>387</v>
      </c>
      <c r="K97" s="103">
        <v>3.44</v>
      </c>
      <c r="L97" s="102" t="s">
        <v>102</v>
      </c>
      <c r="M97" s="104">
        <v>5.0900000000000001E-2</v>
      </c>
      <c r="N97" s="104">
        <v>4.2099999999999999E-2</v>
      </c>
      <c r="O97" s="103">
        <v>1628689.3</v>
      </c>
      <c r="P97" s="103">
        <v>104</v>
      </c>
      <c r="Q97" s="103">
        <v>0</v>
      </c>
      <c r="R97" s="103">
        <v>1693.8368720000001</v>
      </c>
      <c r="S97" s="104">
        <v>2.3E-3</v>
      </c>
      <c r="T97" s="104">
        <f t="shared" si="1"/>
        <v>4.8864841855850161E-3</v>
      </c>
      <c r="U97" s="104">
        <f>R97/'סכום נכסי הקרן'!$C$42</f>
        <v>1.103519809809055E-3</v>
      </c>
    </row>
    <row r="98" spans="2:21" s="99" customFormat="1">
      <c r="B98" s="102" t="s">
        <v>589</v>
      </c>
      <c r="C98" s="102" t="s">
        <v>590</v>
      </c>
      <c r="D98" s="102" t="s">
        <v>100</v>
      </c>
      <c r="E98" s="102" t="s">
        <v>123</v>
      </c>
      <c r="F98" s="102" t="s">
        <v>418</v>
      </c>
      <c r="G98" s="102" t="s">
        <v>318</v>
      </c>
      <c r="H98" s="102" t="s">
        <v>419</v>
      </c>
      <c r="I98" s="102" t="s">
        <v>150</v>
      </c>
      <c r="J98" s="102" t="s">
        <v>591</v>
      </c>
      <c r="K98" s="103">
        <v>2.46</v>
      </c>
      <c r="L98" s="102" t="s">
        <v>102</v>
      </c>
      <c r="M98" s="104">
        <v>5.4899999999999997E-2</v>
      </c>
      <c r="N98" s="104">
        <v>5.0299999999999997E-2</v>
      </c>
      <c r="O98" s="103">
        <v>984894</v>
      </c>
      <c r="P98" s="103">
        <v>101.81</v>
      </c>
      <c r="Q98" s="103">
        <v>0</v>
      </c>
      <c r="R98" s="103">
        <v>1002.7205814</v>
      </c>
      <c r="S98" s="104">
        <v>6.9999999999999999E-4</v>
      </c>
      <c r="T98" s="104">
        <f t="shared" si="1"/>
        <v>2.8927096490621871E-3</v>
      </c>
      <c r="U98" s="104">
        <f>R98/'סכום נכסי הקרן'!$C$42</f>
        <v>6.532636309726956E-4</v>
      </c>
    </row>
    <row r="99" spans="2:21" s="99" customFormat="1">
      <c r="B99" s="102" t="s">
        <v>592</v>
      </c>
      <c r="C99" s="102" t="s">
        <v>593</v>
      </c>
      <c r="D99" s="102" t="s">
        <v>100</v>
      </c>
      <c r="E99" s="102" t="s">
        <v>123</v>
      </c>
      <c r="F99" s="102" t="s">
        <v>418</v>
      </c>
      <c r="G99" s="102" t="s">
        <v>318</v>
      </c>
      <c r="H99" s="102" t="s">
        <v>419</v>
      </c>
      <c r="I99" s="102" t="s">
        <v>150</v>
      </c>
      <c r="J99" s="102" t="s">
        <v>594</v>
      </c>
      <c r="K99" s="103">
        <v>7.57</v>
      </c>
      <c r="L99" s="102" t="s">
        <v>102</v>
      </c>
      <c r="M99" s="104">
        <v>4.9399999999999999E-2</v>
      </c>
      <c r="N99" s="104">
        <v>5.7599999999999998E-2</v>
      </c>
      <c r="O99" s="103">
        <v>677599</v>
      </c>
      <c r="P99" s="103">
        <v>95.61</v>
      </c>
      <c r="Q99" s="103">
        <v>0</v>
      </c>
      <c r="R99" s="103">
        <v>647.85240390000001</v>
      </c>
      <c r="S99" s="104">
        <v>2.3E-3</v>
      </c>
      <c r="T99" s="104">
        <f t="shared" si="1"/>
        <v>1.8689642306066096E-3</v>
      </c>
      <c r="U99" s="104">
        <f>R99/'סכום נכסי הקרן'!$C$42</f>
        <v>4.2207013754041545E-4</v>
      </c>
    </row>
    <row r="100" spans="2:21" s="99" customFormat="1">
      <c r="B100" s="102" t="s">
        <v>595</v>
      </c>
      <c r="C100" s="102" t="s">
        <v>596</v>
      </c>
      <c r="D100" s="102" t="s">
        <v>100</v>
      </c>
      <c r="E100" s="102" t="s">
        <v>123</v>
      </c>
      <c r="F100" s="102" t="s">
        <v>422</v>
      </c>
      <c r="G100" s="102" t="s">
        <v>132</v>
      </c>
      <c r="H100" s="102" t="s">
        <v>419</v>
      </c>
      <c r="I100" s="102" t="s">
        <v>150</v>
      </c>
      <c r="J100" s="102" t="s">
        <v>423</v>
      </c>
      <c r="K100" s="103">
        <v>9.24</v>
      </c>
      <c r="L100" s="102" t="s">
        <v>102</v>
      </c>
      <c r="M100" s="104">
        <v>2.7900000000000001E-2</v>
      </c>
      <c r="N100" s="104">
        <v>4.9099999999999998E-2</v>
      </c>
      <c r="O100" s="103">
        <v>2669000</v>
      </c>
      <c r="P100" s="103">
        <v>82.94</v>
      </c>
      <c r="Q100" s="103">
        <v>0</v>
      </c>
      <c r="R100" s="103">
        <v>2213.6686</v>
      </c>
      <c r="S100" s="104">
        <v>1.3299999999999999E-2</v>
      </c>
      <c r="T100" s="104">
        <f t="shared" si="1"/>
        <v>6.3861265419578863E-3</v>
      </c>
      <c r="U100" s="104">
        <f>R100/'סכום נכסי הקרן'!$C$42</f>
        <v>1.4421856040764457E-3</v>
      </c>
    </row>
    <row r="101" spans="2:21" s="99" customFormat="1">
      <c r="B101" s="102" t="s">
        <v>597</v>
      </c>
      <c r="C101" s="102" t="s">
        <v>598</v>
      </c>
      <c r="D101" s="102" t="s">
        <v>100</v>
      </c>
      <c r="E101" s="102" t="s">
        <v>123</v>
      </c>
      <c r="F101" s="102" t="s">
        <v>599</v>
      </c>
      <c r="G101" s="102" t="s">
        <v>600</v>
      </c>
      <c r="H101" s="102" t="s">
        <v>419</v>
      </c>
      <c r="I101" s="102" t="s">
        <v>150</v>
      </c>
      <c r="J101" s="102" t="s">
        <v>601</v>
      </c>
      <c r="K101" s="103">
        <v>8.1300000000000008</v>
      </c>
      <c r="L101" s="102" t="s">
        <v>102</v>
      </c>
      <c r="M101" s="104">
        <v>2.5000000000000001E-2</v>
      </c>
      <c r="N101" s="104">
        <v>5.0900000000000001E-2</v>
      </c>
      <c r="O101" s="103">
        <v>2750000</v>
      </c>
      <c r="P101" s="103">
        <v>82.07</v>
      </c>
      <c r="Q101" s="103">
        <v>0</v>
      </c>
      <c r="R101" s="103">
        <v>2256.9250000000002</v>
      </c>
      <c r="S101" s="104">
        <v>2.0999999999999999E-3</v>
      </c>
      <c r="T101" s="104">
        <f t="shared" si="1"/>
        <v>6.5109152497841377E-3</v>
      </c>
      <c r="U101" s="104">
        <f>R101/'סכום נכסי הקרן'!$C$42</f>
        <v>1.4703667678532515E-3</v>
      </c>
    </row>
    <row r="102" spans="2:21" s="99" customFormat="1">
      <c r="B102" s="102" t="s">
        <v>602</v>
      </c>
      <c r="C102" s="102" t="s">
        <v>603</v>
      </c>
      <c r="D102" s="102" t="s">
        <v>100</v>
      </c>
      <c r="E102" s="102" t="s">
        <v>123</v>
      </c>
      <c r="F102" s="102" t="s">
        <v>604</v>
      </c>
      <c r="G102" s="102" t="s">
        <v>463</v>
      </c>
      <c r="H102" s="102" t="s">
        <v>415</v>
      </c>
      <c r="I102" s="102" t="s">
        <v>210</v>
      </c>
      <c r="J102" s="102" t="s">
        <v>497</v>
      </c>
      <c r="K102" s="103">
        <v>1.59</v>
      </c>
      <c r="L102" s="102" t="s">
        <v>102</v>
      </c>
      <c r="M102" s="104">
        <v>5.8000000000000003E-2</v>
      </c>
      <c r="N102" s="104">
        <v>5.33E-2</v>
      </c>
      <c r="O102" s="103">
        <v>1235978.99</v>
      </c>
      <c r="P102" s="103">
        <v>101.32</v>
      </c>
      <c r="Q102" s="103">
        <v>0</v>
      </c>
      <c r="R102" s="103">
        <v>1252.2939126680001</v>
      </c>
      <c r="S102" s="104">
        <v>3.5000000000000001E-3</v>
      </c>
      <c r="T102" s="104">
        <f t="shared" si="1"/>
        <v>3.612694056382878E-3</v>
      </c>
      <c r="U102" s="104">
        <f>R102/'סכום נכסי הקרן'!$C$42</f>
        <v>8.1585845908568031E-4</v>
      </c>
    </row>
    <row r="103" spans="2:21" s="99" customFormat="1">
      <c r="B103" s="102" t="s">
        <v>605</v>
      </c>
      <c r="C103" s="102" t="s">
        <v>606</v>
      </c>
      <c r="D103" s="102" t="s">
        <v>100</v>
      </c>
      <c r="E103" s="102" t="s">
        <v>123</v>
      </c>
      <c r="F103" s="102" t="s">
        <v>607</v>
      </c>
      <c r="G103" s="102" t="s">
        <v>608</v>
      </c>
      <c r="H103" s="102" t="s">
        <v>419</v>
      </c>
      <c r="I103" s="102" t="s">
        <v>150</v>
      </c>
      <c r="J103" s="102" t="s">
        <v>609</v>
      </c>
      <c r="K103" s="103">
        <v>2.65</v>
      </c>
      <c r="L103" s="102" t="s">
        <v>102</v>
      </c>
      <c r="M103" s="104">
        <v>2.29E-2</v>
      </c>
      <c r="N103" s="104">
        <v>4.3999999999999997E-2</v>
      </c>
      <c r="O103" s="103">
        <v>526966.30000000005</v>
      </c>
      <c r="P103" s="103">
        <v>94.92</v>
      </c>
      <c r="Q103" s="103">
        <v>0</v>
      </c>
      <c r="R103" s="103">
        <v>500.19641195999998</v>
      </c>
      <c r="S103" s="104">
        <v>1.1000000000000001E-3</v>
      </c>
      <c r="T103" s="104">
        <f t="shared" si="1"/>
        <v>1.4429971959713649E-3</v>
      </c>
      <c r="U103" s="104">
        <f>R103/'סכום נכסי הקרן'!$C$42</f>
        <v>3.2587355873386068E-4</v>
      </c>
    </row>
    <row r="104" spans="2:21" s="99" customFormat="1">
      <c r="B104" s="102" t="s">
        <v>610</v>
      </c>
      <c r="C104" s="102" t="s">
        <v>611</v>
      </c>
      <c r="D104" s="102" t="s">
        <v>100</v>
      </c>
      <c r="E104" s="102" t="s">
        <v>123</v>
      </c>
      <c r="F104" s="102" t="s">
        <v>612</v>
      </c>
      <c r="G104" s="102" t="s">
        <v>463</v>
      </c>
      <c r="H104" s="102" t="s">
        <v>415</v>
      </c>
      <c r="I104" s="102" t="s">
        <v>210</v>
      </c>
      <c r="J104" s="102" t="s">
        <v>613</v>
      </c>
      <c r="K104" s="103">
        <v>1.95</v>
      </c>
      <c r="L104" s="102" t="s">
        <v>102</v>
      </c>
      <c r="M104" s="104">
        <v>3.9300000000000002E-2</v>
      </c>
      <c r="N104" s="104">
        <v>8.3900000000000002E-2</v>
      </c>
      <c r="O104" s="103">
        <v>3400000</v>
      </c>
      <c r="P104" s="103">
        <v>93.65</v>
      </c>
      <c r="Q104" s="103">
        <v>0</v>
      </c>
      <c r="R104" s="103">
        <v>3184.1</v>
      </c>
      <c r="S104" s="104">
        <v>2.8999999999999998E-3</v>
      </c>
      <c r="T104" s="104">
        <f t="shared" si="1"/>
        <v>9.185686386050787E-3</v>
      </c>
      <c r="U104" s="104">
        <f>R104/'סכום נכסי הקרן'!$C$42</f>
        <v>2.0744131176364026E-3</v>
      </c>
    </row>
    <row r="105" spans="2:21" s="99" customFormat="1">
      <c r="B105" s="102" t="s">
        <v>614</v>
      </c>
      <c r="C105" s="102" t="s">
        <v>615</v>
      </c>
      <c r="D105" s="102" t="s">
        <v>100</v>
      </c>
      <c r="E105" s="102" t="s">
        <v>123</v>
      </c>
      <c r="F105" s="102" t="s">
        <v>616</v>
      </c>
      <c r="G105" s="102" t="s">
        <v>433</v>
      </c>
      <c r="H105" s="102" t="s">
        <v>434</v>
      </c>
      <c r="I105" s="102" t="s">
        <v>210</v>
      </c>
      <c r="J105" s="102" t="s">
        <v>617</v>
      </c>
      <c r="K105" s="103">
        <v>2.4</v>
      </c>
      <c r="L105" s="102" t="s">
        <v>102</v>
      </c>
      <c r="M105" s="104">
        <v>3.9E-2</v>
      </c>
      <c r="N105" s="104">
        <v>5.5500000000000001E-2</v>
      </c>
      <c r="O105" s="103">
        <v>1551258</v>
      </c>
      <c r="P105" s="103">
        <v>97.29</v>
      </c>
      <c r="Q105" s="103">
        <v>0</v>
      </c>
      <c r="R105" s="103">
        <v>1509.2189082</v>
      </c>
      <c r="S105" s="104">
        <v>1.6000000000000001E-3</v>
      </c>
      <c r="T105" s="104">
        <f t="shared" si="1"/>
        <v>4.3538869943227825E-3</v>
      </c>
      <c r="U105" s="104">
        <f>R105/'סכום נכסי הקרן'!$C$42</f>
        <v>9.8324283174365426E-4</v>
      </c>
    </row>
    <row r="106" spans="2:21" s="99" customFormat="1">
      <c r="B106" s="102" t="s">
        <v>618</v>
      </c>
      <c r="C106" s="102" t="s">
        <v>619</v>
      </c>
      <c r="D106" s="102" t="s">
        <v>100</v>
      </c>
      <c r="E106" s="102" t="s">
        <v>123</v>
      </c>
      <c r="F106" s="102" t="s">
        <v>620</v>
      </c>
      <c r="G106" s="102" t="s">
        <v>506</v>
      </c>
      <c r="H106" s="102" t="s">
        <v>464</v>
      </c>
      <c r="I106" s="102" t="s">
        <v>150</v>
      </c>
      <c r="J106" s="102" t="s">
        <v>363</v>
      </c>
      <c r="K106" s="103">
        <v>4.55</v>
      </c>
      <c r="L106" s="102" t="s">
        <v>102</v>
      </c>
      <c r="M106" s="104">
        <v>2.5000000000000001E-3</v>
      </c>
      <c r="N106" s="104">
        <v>5.9200000000000003E-2</v>
      </c>
      <c r="O106" s="103">
        <v>2583000</v>
      </c>
      <c r="P106" s="103">
        <v>77.900000000000006</v>
      </c>
      <c r="Q106" s="103">
        <v>0</v>
      </c>
      <c r="R106" s="103">
        <v>2012.1569999999999</v>
      </c>
      <c r="S106" s="104">
        <v>4.5999999999999999E-3</v>
      </c>
      <c r="T106" s="104">
        <f t="shared" si="1"/>
        <v>5.8047935559488685E-3</v>
      </c>
      <c r="U106" s="104">
        <f>R106/'סכום נכסי הקרן'!$C$42</f>
        <v>1.3109025707559155E-3</v>
      </c>
    </row>
    <row r="107" spans="2:21" s="99" customFormat="1">
      <c r="B107" s="102" t="s">
        <v>621</v>
      </c>
      <c r="C107" s="102" t="s">
        <v>622</v>
      </c>
      <c r="D107" s="102" t="s">
        <v>100</v>
      </c>
      <c r="E107" s="102" t="s">
        <v>123</v>
      </c>
      <c r="F107" s="102" t="s">
        <v>462</v>
      </c>
      <c r="G107" s="102" t="s">
        <v>463</v>
      </c>
      <c r="H107" s="102" t="s">
        <v>464</v>
      </c>
      <c r="I107" s="102" t="s">
        <v>150</v>
      </c>
      <c r="J107" s="102" t="s">
        <v>623</v>
      </c>
      <c r="K107" s="103">
        <v>3.85</v>
      </c>
      <c r="L107" s="102" t="s">
        <v>102</v>
      </c>
      <c r="M107" s="104">
        <v>3.2500000000000001E-2</v>
      </c>
      <c r="N107" s="104">
        <v>6.6299999999999998E-2</v>
      </c>
      <c r="O107" s="103">
        <v>1700000</v>
      </c>
      <c r="P107" s="103">
        <v>88.87</v>
      </c>
      <c r="Q107" s="103">
        <v>0</v>
      </c>
      <c r="R107" s="103">
        <v>1510.79</v>
      </c>
      <c r="S107" s="104">
        <v>5.0000000000000001E-3</v>
      </c>
      <c r="T107" s="104">
        <f t="shared" si="1"/>
        <v>4.358419376018865E-3</v>
      </c>
      <c r="U107" s="104">
        <f>R107/'סכום נכסי הקרן'!$C$42</f>
        <v>9.842663842196855E-4</v>
      </c>
    </row>
    <row r="108" spans="2:21" s="99" customFormat="1">
      <c r="B108" s="102" t="s">
        <v>624</v>
      </c>
      <c r="C108" s="102" t="s">
        <v>625</v>
      </c>
      <c r="D108" s="102" t="s">
        <v>100</v>
      </c>
      <c r="E108" s="102" t="s">
        <v>123</v>
      </c>
      <c r="F108" s="102" t="s">
        <v>462</v>
      </c>
      <c r="G108" s="102" t="s">
        <v>463</v>
      </c>
      <c r="H108" s="102" t="s">
        <v>464</v>
      </c>
      <c r="I108" s="102" t="s">
        <v>150</v>
      </c>
      <c r="J108" s="102" t="s">
        <v>626</v>
      </c>
      <c r="K108" s="103">
        <v>3.95</v>
      </c>
      <c r="L108" s="102" t="s">
        <v>102</v>
      </c>
      <c r="M108" s="104">
        <v>2.3E-2</v>
      </c>
      <c r="N108" s="104">
        <v>5.3699999999999998E-2</v>
      </c>
      <c r="O108" s="103">
        <v>6748505.0800000001</v>
      </c>
      <c r="P108" s="103">
        <v>89.56</v>
      </c>
      <c r="Q108" s="103">
        <v>0</v>
      </c>
      <c r="R108" s="103">
        <v>6043.9611496480002</v>
      </c>
      <c r="S108" s="104">
        <v>1.1599999999999999E-2</v>
      </c>
      <c r="T108" s="104">
        <f t="shared" si="1"/>
        <v>1.7435988709569895E-2</v>
      </c>
      <c r="U108" s="104">
        <f>R108/'סכום נכסי הקרן'!$C$42</f>
        <v>3.9375874788212068E-3</v>
      </c>
    </row>
    <row r="109" spans="2:21" s="99" customFormat="1">
      <c r="B109" s="102" t="s">
        <v>627</v>
      </c>
      <c r="C109" s="102" t="s">
        <v>628</v>
      </c>
      <c r="D109" s="102" t="s">
        <v>100</v>
      </c>
      <c r="E109" s="102" t="s">
        <v>123</v>
      </c>
      <c r="F109" s="102" t="s">
        <v>629</v>
      </c>
      <c r="G109" s="102" t="s">
        <v>471</v>
      </c>
      <c r="H109" s="102" t="s">
        <v>458</v>
      </c>
      <c r="I109" s="102" t="s">
        <v>210</v>
      </c>
      <c r="J109" s="102" t="s">
        <v>630</v>
      </c>
      <c r="K109" s="103">
        <v>4.55</v>
      </c>
      <c r="L109" s="102" t="s">
        <v>102</v>
      </c>
      <c r="M109" s="104">
        <v>0.05</v>
      </c>
      <c r="N109" s="104">
        <v>6.0600000000000001E-2</v>
      </c>
      <c r="O109" s="103">
        <v>3410256.41</v>
      </c>
      <c r="P109" s="103">
        <v>97.04</v>
      </c>
      <c r="Q109" s="103">
        <v>0</v>
      </c>
      <c r="R109" s="103">
        <v>3309.312820264</v>
      </c>
      <c r="S109" s="104">
        <v>3.3E-3</v>
      </c>
      <c r="T109" s="104">
        <f t="shared" si="1"/>
        <v>9.5469079866468895E-3</v>
      </c>
      <c r="U109" s="104">
        <f>R109/'סכום נכסי הקרן'!$C$42</f>
        <v>2.1559881676825351E-3</v>
      </c>
    </row>
    <row r="110" spans="2:21" s="99" customFormat="1">
      <c r="B110" s="102" t="s">
        <v>631</v>
      </c>
      <c r="C110" s="102" t="s">
        <v>632</v>
      </c>
      <c r="D110" s="102" t="s">
        <v>100</v>
      </c>
      <c r="E110" s="102" t="s">
        <v>123</v>
      </c>
      <c r="F110" s="102" t="s">
        <v>432</v>
      </c>
      <c r="G110" s="102" t="s">
        <v>433</v>
      </c>
      <c r="H110" s="102" t="s">
        <v>458</v>
      </c>
      <c r="I110" s="102" t="s">
        <v>210</v>
      </c>
      <c r="J110" s="102" t="s">
        <v>633</v>
      </c>
      <c r="K110" s="103">
        <v>1.45</v>
      </c>
      <c r="L110" s="102" t="s">
        <v>102</v>
      </c>
      <c r="M110" s="104">
        <v>3.85E-2</v>
      </c>
      <c r="N110" s="104">
        <v>4.8800000000000003E-2</v>
      </c>
      <c r="O110" s="103">
        <v>2096332.5</v>
      </c>
      <c r="P110" s="103">
        <v>98.61</v>
      </c>
      <c r="Q110" s="103">
        <v>40.354399999999998</v>
      </c>
      <c r="R110" s="103">
        <v>2107.5478782499999</v>
      </c>
      <c r="S110" s="104">
        <v>2.2499999999999999E-2</v>
      </c>
      <c r="T110" s="104">
        <f t="shared" si="1"/>
        <v>6.0799829946268161E-3</v>
      </c>
      <c r="U110" s="104">
        <f>R110/'סכום נכסי הקרן'!$C$42</f>
        <v>1.3730488881280637E-3</v>
      </c>
    </row>
    <row r="111" spans="2:21" s="99" customFormat="1">
      <c r="B111" s="102" t="s">
        <v>634</v>
      </c>
      <c r="C111" s="102" t="s">
        <v>635</v>
      </c>
      <c r="D111" s="102" t="s">
        <v>100</v>
      </c>
      <c r="E111" s="102" t="s">
        <v>123</v>
      </c>
      <c r="F111" s="102" t="s">
        <v>636</v>
      </c>
      <c r="G111" s="102" t="s">
        <v>433</v>
      </c>
      <c r="H111" s="102" t="s">
        <v>458</v>
      </c>
      <c r="I111" s="102" t="s">
        <v>210</v>
      </c>
      <c r="J111" s="102" t="s">
        <v>400</v>
      </c>
      <c r="K111" s="103">
        <v>2.0099999999999998</v>
      </c>
      <c r="L111" s="102" t="s">
        <v>102</v>
      </c>
      <c r="M111" s="104">
        <v>2.63E-2</v>
      </c>
      <c r="N111" s="104">
        <v>5.4899999999999997E-2</v>
      </c>
      <c r="O111" s="103">
        <v>2280000</v>
      </c>
      <c r="P111" s="103">
        <v>95.06</v>
      </c>
      <c r="Q111" s="103">
        <v>0</v>
      </c>
      <c r="R111" s="103">
        <v>2167.3679999999999</v>
      </c>
      <c r="S111" s="104">
        <v>2.3800000000000002E-2</v>
      </c>
      <c r="T111" s="104">
        <f t="shared" si="1"/>
        <v>6.2525557398203958E-3</v>
      </c>
      <c r="U111" s="104">
        <f>R111/'סכום נכסי הקרן'!$C$42</f>
        <v>1.4120211708003436E-3</v>
      </c>
    </row>
    <row r="112" spans="2:21" s="99" customFormat="1">
      <c r="B112" s="102" t="s">
        <v>637</v>
      </c>
      <c r="C112" s="102" t="s">
        <v>638</v>
      </c>
      <c r="D112" s="102" t="s">
        <v>100</v>
      </c>
      <c r="E112" s="102" t="s">
        <v>123</v>
      </c>
      <c r="F112" s="102" t="s">
        <v>639</v>
      </c>
      <c r="G112" s="102" t="s">
        <v>463</v>
      </c>
      <c r="H112" s="102" t="s">
        <v>458</v>
      </c>
      <c r="I112" s="102" t="s">
        <v>210</v>
      </c>
      <c r="J112" s="102" t="s">
        <v>640</v>
      </c>
      <c r="K112" s="103">
        <v>0.08</v>
      </c>
      <c r="L112" s="102" t="s">
        <v>102</v>
      </c>
      <c r="M112" s="104">
        <v>4.65E-2</v>
      </c>
      <c r="N112" s="104">
        <v>7.0999999999999994E-2</v>
      </c>
      <c r="O112" s="103">
        <v>105244</v>
      </c>
      <c r="P112" s="103">
        <v>101.75</v>
      </c>
      <c r="Q112" s="103">
        <v>0</v>
      </c>
      <c r="R112" s="103">
        <v>107.08577</v>
      </c>
      <c r="S112" s="104">
        <v>4.0000000000000002E-4</v>
      </c>
      <c r="T112" s="104">
        <f t="shared" si="1"/>
        <v>3.0892757753486565E-4</v>
      </c>
      <c r="U112" s="104">
        <f>R112/'סכום נכסי הקרן'!$C$42</f>
        <v>6.9765436387109303E-5</v>
      </c>
    </row>
    <row r="113" spans="2:21" s="99" customFormat="1">
      <c r="B113" s="102" t="s">
        <v>641</v>
      </c>
      <c r="C113" s="102" t="s">
        <v>642</v>
      </c>
      <c r="D113" s="102" t="s">
        <v>100</v>
      </c>
      <c r="E113" s="102" t="s">
        <v>123</v>
      </c>
      <c r="F113" s="102" t="s">
        <v>643</v>
      </c>
      <c r="G113" s="102" t="s">
        <v>463</v>
      </c>
      <c r="H113" s="102" t="s">
        <v>458</v>
      </c>
      <c r="I113" s="102" t="s">
        <v>210</v>
      </c>
      <c r="J113" s="102" t="s">
        <v>326</v>
      </c>
      <c r="K113" s="103">
        <v>0.98</v>
      </c>
      <c r="L113" s="102" t="s">
        <v>102</v>
      </c>
      <c r="M113" s="104">
        <v>6.4000000000000001E-2</v>
      </c>
      <c r="N113" s="104">
        <v>6.1800000000000001E-2</v>
      </c>
      <c r="O113" s="103">
        <v>830000</v>
      </c>
      <c r="P113" s="103">
        <v>100.3</v>
      </c>
      <c r="Q113" s="103">
        <v>26.82394</v>
      </c>
      <c r="R113" s="103">
        <v>859.31394</v>
      </c>
      <c r="S113" s="104">
        <v>1.11E-2</v>
      </c>
      <c r="T113" s="104">
        <f t="shared" si="1"/>
        <v>2.4790014007102989E-3</v>
      </c>
      <c r="U113" s="104">
        <f>R113/'סכום נכסי הקרן'!$C$42</f>
        <v>5.5983546663227303E-4</v>
      </c>
    </row>
    <row r="114" spans="2:21" s="99" customFormat="1">
      <c r="B114" s="102" t="s">
        <v>644</v>
      </c>
      <c r="C114" s="102" t="s">
        <v>645</v>
      </c>
      <c r="D114" s="102" t="s">
        <v>100</v>
      </c>
      <c r="E114" s="102" t="s">
        <v>123</v>
      </c>
      <c r="F114" s="102" t="s">
        <v>646</v>
      </c>
      <c r="G114" s="102" t="s">
        <v>463</v>
      </c>
      <c r="H114" s="102" t="s">
        <v>464</v>
      </c>
      <c r="I114" s="102" t="s">
        <v>150</v>
      </c>
      <c r="J114" s="102" t="s">
        <v>287</v>
      </c>
      <c r="K114" s="103">
        <v>2.42</v>
      </c>
      <c r="L114" s="102" t="s">
        <v>102</v>
      </c>
      <c r="M114" s="104">
        <v>4.99E-2</v>
      </c>
      <c r="N114" s="104">
        <v>5.2600000000000001E-2</v>
      </c>
      <c r="O114" s="103">
        <v>1782475</v>
      </c>
      <c r="P114" s="103">
        <v>100.76</v>
      </c>
      <c r="Q114" s="103">
        <v>0</v>
      </c>
      <c r="R114" s="103">
        <v>1796.02181</v>
      </c>
      <c r="S114" s="104">
        <v>7.7000000000000002E-3</v>
      </c>
      <c r="T114" s="104">
        <f t="shared" si="1"/>
        <v>5.1812735432829665E-3</v>
      </c>
      <c r="U114" s="104">
        <f>R114/'סכום נכסי הקרן'!$C$42</f>
        <v>1.1700923972943922E-3</v>
      </c>
    </row>
    <row r="115" spans="2:21" s="99" customFormat="1">
      <c r="B115" s="102" t="s">
        <v>647</v>
      </c>
      <c r="C115" s="102" t="s">
        <v>648</v>
      </c>
      <c r="D115" s="102" t="s">
        <v>100</v>
      </c>
      <c r="E115" s="102" t="s">
        <v>123</v>
      </c>
      <c r="F115" s="102" t="s">
        <v>649</v>
      </c>
      <c r="G115" s="102" t="s">
        <v>463</v>
      </c>
      <c r="H115" s="102" t="s">
        <v>458</v>
      </c>
      <c r="I115" s="102" t="s">
        <v>210</v>
      </c>
      <c r="J115" s="102" t="s">
        <v>650</v>
      </c>
      <c r="K115" s="103">
        <v>0.5</v>
      </c>
      <c r="L115" s="102" t="s">
        <v>102</v>
      </c>
      <c r="M115" s="104">
        <v>5.5E-2</v>
      </c>
      <c r="N115" s="104">
        <v>5.5300000000000002E-2</v>
      </c>
      <c r="O115" s="103">
        <v>2322000</v>
      </c>
      <c r="P115" s="103">
        <v>100.03</v>
      </c>
      <c r="Q115" s="103">
        <v>328.95</v>
      </c>
      <c r="R115" s="103">
        <v>2651.6466</v>
      </c>
      <c r="S115" s="104">
        <v>2.69E-2</v>
      </c>
      <c r="T115" s="104">
        <f t="shared" si="1"/>
        <v>7.6496322584836711E-3</v>
      </c>
      <c r="U115" s="104">
        <f>R115/'סכום נכסי הקרן'!$C$42</f>
        <v>1.7275244151804172E-3</v>
      </c>
    </row>
    <row r="116" spans="2:21" s="99" customFormat="1">
      <c r="B116" s="102" t="s">
        <v>651</v>
      </c>
      <c r="C116" s="102" t="s">
        <v>652</v>
      </c>
      <c r="D116" s="102" t="s">
        <v>100</v>
      </c>
      <c r="E116" s="102" t="s">
        <v>123</v>
      </c>
      <c r="F116" s="102" t="s">
        <v>653</v>
      </c>
      <c r="G116" s="102" t="s">
        <v>654</v>
      </c>
      <c r="H116" s="102" t="s">
        <v>472</v>
      </c>
      <c r="I116" s="102" t="s">
        <v>150</v>
      </c>
      <c r="J116" s="102" t="s">
        <v>655</v>
      </c>
      <c r="K116" s="103">
        <v>1.46</v>
      </c>
      <c r="L116" s="102" t="s">
        <v>102</v>
      </c>
      <c r="M116" s="104">
        <v>4.7500000000000001E-2</v>
      </c>
      <c r="N116" s="104">
        <v>4.8099999999999997E-2</v>
      </c>
      <c r="O116" s="103">
        <v>1730400</v>
      </c>
      <c r="P116" s="103">
        <v>99.98</v>
      </c>
      <c r="Q116" s="103">
        <v>483.97125</v>
      </c>
      <c r="R116" s="103">
        <v>2214.0251699999999</v>
      </c>
      <c r="S116" s="104">
        <v>9.7999999999999997E-3</v>
      </c>
      <c r="T116" s="104">
        <f t="shared" si="1"/>
        <v>6.3871551968979548E-3</v>
      </c>
      <c r="U116" s="104">
        <f>R116/'סכום נכסי הקרן'!$C$42</f>
        <v>1.442417906292254E-3</v>
      </c>
    </row>
    <row r="117" spans="2:21" s="99" customFormat="1">
      <c r="B117" s="102" t="s">
        <v>656</v>
      </c>
      <c r="C117" s="102">
        <v>37305790</v>
      </c>
      <c r="D117" s="102" t="s">
        <v>100</v>
      </c>
      <c r="E117" s="102" t="s">
        <v>123</v>
      </c>
      <c r="F117" s="102" t="s">
        <v>653</v>
      </c>
      <c r="G117" s="102" t="s">
        <v>654</v>
      </c>
      <c r="H117" s="102" t="s">
        <v>472</v>
      </c>
      <c r="I117" s="102" t="s">
        <v>150</v>
      </c>
      <c r="J117" s="102" t="s">
        <v>657</v>
      </c>
      <c r="K117" s="103">
        <v>2.56</v>
      </c>
      <c r="L117" s="102" t="s">
        <v>102</v>
      </c>
      <c r="M117" s="104">
        <v>3.5000000000000003E-2</v>
      </c>
      <c r="N117" s="104">
        <v>5.6800000000000003E-2</v>
      </c>
      <c r="O117" s="103">
        <v>1800000</v>
      </c>
      <c r="P117" s="103">
        <f>R117*1000/O117*100</f>
        <v>94.372568306010933</v>
      </c>
      <c r="Q117" s="103">
        <v>0</v>
      </c>
      <c r="R117" s="103">
        <f>1721.88-23.1737704918033</f>
        <v>1698.7062295081969</v>
      </c>
      <c r="S117" s="104">
        <v>7.1999999999999998E-3</v>
      </c>
      <c r="T117" s="104">
        <f t="shared" si="1"/>
        <v>4.9005316058833293E-3</v>
      </c>
      <c r="U117" s="104">
        <f>R117/'סכום נכסי הקרן'!$C$42</f>
        <v>1.1066921533565142E-3</v>
      </c>
    </row>
    <row r="118" spans="2:21" s="99" customFormat="1">
      <c r="B118" s="102" t="s">
        <v>658</v>
      </c>
      <c r="C118" s="102" t="s">
        <v>659</v>
      </c>
      <c r="D118" s="102" t="s">
        <v>100</v>
      </c>
      <c r="E118" s="102" t="s">
        <v>123</v>
      </c>
      <c r="F118" s="102" t="s">
        <v>660</v>
      </c>
      <c r="G118" s="102" t="s">
        <v>442</v>
      </c>
      <c r="H118" s="102" t="s">
        <v>472</v>
      </c>
      <c r="I118" s="102" t="s">
        <v>150</v>
      </c>
      <c r="J118" s="102" t="s">
        <v>661</v>
      </c>
      <c r="K118" s="103">
        <v>0.97</v>
      </c>
      <c r="L118" s="102" t="s">
        <v>102</v>
      </c>
      <c r="M118" s="104">
        <v>3.2399999999999998E-2</v>
      </c>
      <c r="N118" s="104">
        <v>6.8500000000000005E-2</v>
      </c>
      <c r="O118" s="103">
        <v>1691093.54</v>
      </c>
      <c r="P118" s="103">
        <v>96.72</v>
      </c>
      <c r="Q118" s="103">
        <v>257.50056999999998</v>
      </c>
      <c r="R118" s="103">
        <v>1893.1262418880001</v>
      </c>
      <c r="S118" s="104">
        <v>5.4000000000000003E-3</v>
      </c>
      <c r="T118" s="104">
        <f t="shared" si="1"/>
        <v>5.4614063462787264E-3</v>
      </c>
      <c r="U118" s="104">
        <f>R118/'סכום נכסי הקרן'!$C$42</f>
        <v>1.2333550797758151E-3</v>
      </c>
    </row>
    <row r="119" spans="2:21" s="99" customFormat="1">
      <c r="B119" s="102" t="s">
        <v>662</v>
      </c>
      <c r="C119" s="102" t="s">
        <v>663</v>
      </c>
      <c r="D119" s="102" t="s">
        <v>100</v>
      </c>
      <c r="E119" s="102" t="s">
        <v>123</v>
      </c>
      <c r="F119" s="102" t="s">
        <v>664</v>
      </c>
      <c r="G119" s="102" t="s">
        <v>654</v>
      </c>
      <c r="H119" s="102" t="s">
        <v>472</v>
      </c>
      <c r="I119" s="102" t="s">
        <v>150</v>
      </c>
      <c r="J119" s="102" t="s">
        <v>665</v>
      </c>
      <c r="K119" s="103">
        <v>2.0299999999999998</v>
      </c>
      <c r="L119" s="102" t="s">
        <v>102</v>
      </c>
      <c r="M119" s="104">
        <v>7.0000000000000007E-2</v>
      </c>
      <c r="N119" s="104">
        <v>0.12429999999999999</v>
      </c>
      <c r="O119" s="103">
        <v>2292931</v>
      </c>
      <c r="P119" s="103">
        <v>92.14</v>
      </c>
      <c r="Q119" s="103">
        <v>0</v>
      </c>
      <c r="R119" s="103">
        <v>2112.7066233999999</v>
      </c>
      <c r="S119" s="104">
        <v>3.8E-3</v>
      </c>
      <c r="T119" s="104">
        <f t="shared" si="1"/>
        <v>6.0948652580901062E-3</v>
      </c>
      <c r="U119" s="104">
        <f>R119/'סכום נכסי הקרן'!$C$42</f>
        <v>1.3764097651764299E-3</v>
      </c>
    </row>
    <row r="120" spans="2:21" s="99" customFormat="1">
      <c r="B120" s="102" t="s">
        <v>666</v>
      </c>
      <c r="C120" s="102" t="s">
        <v>667</v>
      </c>
      <c r="D120" s="102" t="s">
        <v>100</v>
      </c>
      <c r="E120" s="102" t="s">
        <v>123</v>
      </c>
      <c r="F120" s="102" t="s">
        <v>668</v>
      </c>
      <c r="G120" s="102" t="s">
        <v>442</v>
      </c>
      <c r="H120" s="102" t="s">
        <v>472</v>
      </c>
      <c r="I120" s="102" t="s">
        <v>150</v>
      </c>
      <c r="J120" s="102" t="s">
        <v>669</v>
      </c>
      <c r="K120" s="103">
        <v>1.92</v>
      </c>
      <c r="L120" s="102" t="s">
        <v>102</v>
      </c>
      <c r="M120" s="104">
        <v>7.9500000000000001E-2</v>
      </c>
      <c r="N120" s="104">
        <v>6.6900000000000001E-2</v>
      </c>
      <c r="O120" s="103">
        <v>3205000</v>
      </c>
      <c r="P120" s="103">
        <v>102.67</v>
      </c>
      <c r="Q120" s="103">
        <v>61.215499999999999</v>
      </c>
      <c r="R120" s="103">
        <v>3351.7890000000002</v>
      </c>
      <c r="S120" s="104">
        <v>2.07E-2</v>
      </c>
      <c r="T120" s="104">
        <f t="shared" si="1"/>
        <v>9.6694458673454928E-3</v>
      </c>
      <c r="U120" s="104">
        <f>R120/'סכום נכסי הקרן'!$C$42</f>
        <v>2.1836610248262933E-3</v>
      </c>
    </row>
    <row r="121" spans="2:21" s="99" customFormat="1">
      <c r="B121" s="102" t="s">
        <v>670</v>
      </c>
      <c r="C121" s="102" t="s">
        <v>671</v>
      </c>
      <c r="D121" s="102" t="s">
        <v>100</v>
      </c>
      <c r="E121" s="102" t="s">
        <v>123</v>
      </c>
      <c r="F121" s="102" t="s">
        <v>672</v>
      </c>
      <c r="G121" s="102" t="s">
        <v>442</v>
      </c>
      <c r="H121" s="102" t="s">
        <v>477</v>
      </c>
      <c r="I121" s="102" t="s">
        <v>210</v>
      </c>
      <c r="J121" s="102" t="s">
        <v>613</v>
      </c>
      <c r="K121" s="103">
        <v>1.76</v>
      </c>
      <c r="L121" s="102" t="s">
        <v>102</v>
      </c>
      <c r="M121" s="104">
        <v>3.15E-2</v>
      </c>
      <c r="N121" s="104">
        <v>0.10879999999999999</v>
      </c>
      <c r="O121" s="103">
        <v>2776500</v>
      </c>
      <c r="P121" s="103">
        <v>88.58</v>
      </c>
      <c r="Q121" s="103">
        <v>0</v>
      </c>
      <c r="R121" s="103">
        <v>2459.4236999999998</v>
      </c>
      <c r="S121" s="104">
        <v>9.5999999999999992E-3</v>
      </c>
      <c r="T121" s="104">
        <f t="shared" si="1"/>
        <v>7.0950958822338034E-3</v>
      </c>
      <c r="U121" s="104">
        <f>R121/'סכום נכסי הקרן'!$C$42</f>
        <v>1.6022928881334934E-3</v>
      </c>
    </row>
    <row r="122" spans="2:21" s="99" customFormat="1">
      <c r="B122" s="102" t="s">
        <v>673</v>
      </c>
      <c r="C122" s="102" t="s">
        <v>674</v>
      </c>
      <c r="D122" s="102" t="s">
        <v>100</v>
      </c>
      <c r="E122" s="102" t="s">
        <v>123</v>
      </c>
      <c r="F122" s="102" t="s">
        <v>672</v>
      </c>
      <c r="G122" s="102" t="s">
        <v>442</v>
      </c>
      <c r="H122" s="102" t="s">
        <v>477</v>
      </c>
      <c r="I122" s="102" t="s">
        <v>210</v>
      </c>
      <c r="J122" s="102" t="s">
        <v>675</v>
      </c>
      <c r="K122" s="103">
        <v>1.25</v>
      </c>
      <c r="L122" s="102" t="s">
        <v>102</v>
      </c>
      <c r="M122" s="104">
        <v>4.9000000000000002E-2</v>
      </c>
      <c r="N122" s="104">
        <v>8.4099999999999994E-2</v>
      </c>
      <c r="O122" s="103">
        <v>4492250</v>
      </c>
      <c r="P122" s="103">
        <v>96</v>
      </c>
      <c r="Q122" s="103">
        <v>380.78424999999999</v>
      </c>
      <c r="R122" s="103">
        <v>4693.3442500000001</v>
      </c>
      <c r="S122" s="104">
        <v>2.64E-2</v>
      </c>
      <c r="T122" s="104">
        <f t="shared" si="1"/>
        <v>1.3539646487947848E-2</v>
      </c>
      <c r="U122" s="104">
        <f>R122/'סכום נכסי הקרן'!$C$42</f>
        <v>3.0576724593396514E-3</v>
      </c>
    </row>
    <row r="123" spans="2:21" s="99" customFormat="1">
      <c r="B123" s="102" t="s">
        <v>676</v>
      </c>
      <c r="C123" s="102" t="s">
        <v>677</v>
      </c>
      <c r="D123" s="102" t="s">
        <v>100</v>
      </c>
      <c r="E123" s="102" t="s">
        <v>123</v>
      </c>
      <c r="F123" s="102" t="s">
        <v>678</v>
      </c>
      <c r="G123" s="102" t="s">
        <v>442</v>
      </c>
      <c r="H123" s="102" t="s">
        <v>472</v>
      </c>
      <c r="I123" s="102" t="s">
        <v>150</v>
      </c>
      <c r="J123" s="102" t="s">
        <v>679</v>
      </c>
      <c r="K123" s="103">
        <v>2.5499999999999998</v>
      </c>
      <c r="L123" s="102" t="s">
        <v>102</v>
      </c>
      <c r="M123" s="104">
        <v>5.6500000000000002E-2</v>
      </c>
      <c r="N123" s="104">
        <v>5.4800000000000001E-2</v>
      </c>
      <c r="O123" s="103">
        <v>1600000</v>
      </c>
      <c r="P123" s="103">
        <v>101.92</v>
      </c>
      <c r="Q123" s="103">
        <v>0</v>
      </c>
      <c r="R123" s="103">
        <v>1630.72</v>
      </c>
      <c r="S123" s="104">
        <v>5.0000000000000001E-3</v>
      </c>
      <c r="T123" s="104">
        <f t="shared" si="1"/>
        <v>4.7044007736756826E-3</v>
      </c>
      <c r="U123" s="104">
        <f>R123/'סכום נכסי הקרן'!$C$42</f>
        <v>1.0623997233730205E-3</v>
      </c>
    </row>
    <row r="124" spans="2:21" s="99" customFormat="1">
      <c r="B124" s="102" t="s">
        <v>680</v>
      </c>
      <c r="C124" s="102" t="s">
        <v>681</v>
      </c>
      <c r="D124" s="102" t="s">
        <v>100</v>
      </c>
      <c r="E124" s="102" t="s">
        <v>123</v>
      </c>
      <c r="F124" s="102" t="s">
        <v>682</v>
      </c>
      <c r="G124" s="102" t="s">
        <v>683</v>
      </c>
      <c r="H124" s="102" t="s">
        <v>477</v>
      </c>
      <c r="I124" s="102" t="s">
        <v>210</v>
      </c>
      <c r="J124" s="102" t="s">
        <v>684</v>
      </c>
      <c r="K124" s="103">
        <v>2.97</v>
      </c>
      <c r="L124" s="102" t="s">
        <v>102</v>
      </c>
      <c r="M124" s="104">
        <v>6.5000000000000002E-2</v>
      </c>
      <c r="N124" s="104">
        <v>6.08E-2</v>
      </c>
      <c r="O124" s="103">
        <v>1746569</v>
      </c>
      <c r="P124" s="103">
        <v>101.45</v>
      </c>
      <c r="Q124" s="103">
        <v>56.763489999999997</v>
      </c>
      <c r="R124" s="103">
        <v>1828.6577405</v>
      </c>
      <c r="S124" s="104">
        <v>2.5000000000000001E-3</v>
      </c>
      <c r="T124" s="104">
        <f t="shared" si="1"/>
        <v>5.275423671259459E-3</v>
      </c>
      <c r="U124" s="104">
        <f>R124/'סכום נכסי הקרן'!$C$42</f>
        <v>1.1913544186930513E-3</v>
      </c>
    </row>
    <row r="125" spans="2:21" s="99" customFormat="1">
      <c r="B125" s="102" t="s">
        <v>685</v>
      </c>
      <c r="C125" s="102" t="s">
        <v>686</v>
      </c>
      <c r="D125" s="102" t="s">
        <v>100</v>
      </c>
      <c r="E125" s="102" t="s">
        <v>123</v>
      </c>
      <c r="F125" s="102" t="s">
        <v>639</v>
      </c>
      <c r="G125" s="102" t="s">
        <v>463</v>
      </c>
      <c r="H125" s="102" t="s">
        <v>477</v>
      </c>
      <c r="I125" s="102" t="s">
        <v>210</v>
      </c>
      <c r="J125" s="102" t="s">
        <v>687</v>
      </c>
      <c r="K125" s="103">
        <v>0.33</v>
      </c>
      <c r="L125" s="102" t="s">
        <v>102</v>
      </c>
      <c r="M125" s="104">
        <v>7.2999999999999995E-2</v>
      </c>
      <c r="N125" s="104">
        <v>5.5599999999999997E-2</v>
      </c>
      <c r="O125" s="103">
        <v>2053000</v>
      </c>
      <c r="P125" s="103">
        <v>103.64</v>
      </c>
      <c r="Q125" s="103">
        <v>0</v>
      </c>
      <c r="R125" s="103">
        <v>2127.7292000000002</v>
      </c>
      <c r="S125" s="104">
        <v>2.01E-2</v>
      </c>
      <c r="T125" s="104">
        <f t="shared" si="1"/>
        <v>6.1382033056884945E-3</v>
      </c>
      <c r="U125" s="104">
        <f>R125/'סכום נכסי הקרן'!$C$42</f>
        <v>1.3861968415747022E-3</v>
      </c>
    </row>
    <row r="126" spans="2:21" s="99" customFormat="1">
      <c r="B126" s="102" t="s">
        <v>688</v>
      </c>
      <c r="C126" s="102" t="s">
        <v>689</v>
      </c>
      <c r="D126" s="102" t="s">
        <v>100</v>
      </c>
      <c r="E126" s="102" t="s">
        <v>123</v>
      </c>
      <c r="F126" s="102" t="s">
        <v>639</v>
      </c>
      <c r="G126" s="102" t="s">
        <v>463</v>
      </c>
      <c r="H126" s="102" t="s">
        <v>477</v>
      </c>
      <c r="I126" s="102" t="s">
        <v>210</v>
      </c>
      <c r="J126" s="102" t="s">
        <v>640</v>
      </c>
      <c r="K126" s="103">
        <v>1.25</v>
      </c>
      <c r="L126" s="102" t="s">
        <v>102</v>
      </c>
      <c r="M126" s="104">
        <v>6.8000000000000005E-2</v>
      </c>
      <c r="N126" s="104">
        <v>5.9799999999999999E-2</v>
      </c>
      <c r="O126" s="103">
        <v>136535</v>
      </c>
      <c r="P126" s="103">
        <v>103.96</v>
      </c>
      <c r="Q126" s="103">
        <v>0</v>
      </c>
      <c r="R126" s="103">
        <v>141.94178600000001</v>
      </c>
      <c r="S126" s="104">
        <v>1.1000000000000001E-3</v>
      </c>
      <c r="T126" s="104">
        <f t="shared" si="1"/>
        <v>4.0948234391882611E-4</v>
      </c>
      <c r="U126" s="104">
        <f>R126/'סכום נכסי הקרן'!$C$42</f>
        <v>9.2473823943701225E-5</v>
      </c>
    </row>
    <row r="127" spans="2:21" s="99" customFormat="1">
      <c r="B127" s="102" t="s">
        <v>690</v>
      </c>
      <c r="C127" s="102" t="s">
        <v>691</v>
      </c>
      <c r="D127" s="102" t="s">
        <v>100</v>
      </c>
      <c r="E127" s="102" t="s">
        <v>123</v>
      </c>
      <c r="F127" s="102" t="s">
        <v>692</v>
      </c>
      <c r="G127" s="102" t="s">
        <v>693</v>
      </c>
      <c r="H127" s="102" t="s">
        <v>472</v>
      </c>
      <c r="I127" s="102" t="s">
        <v>150</v>
      </c>
      <c r="J127" s="102" t="s">
        <v>694</v>
      </c>
      <c r="K127" s="103">
        <v>3.22</v>
      </c>
      <c r="L127" s="102" t="s">
        <v>102</v>
      </c>
      <c r="M127" s="104">
        <v>0.04</v>
      </c>
      <c r="N127" s="104">
        <v>3.7499999999999999E-2</v>
      </c>
      <c r="O127" s="103">
        <v>2500000</v>
      </c>
      <c r="P127" s="103">
        <v>101.4</v>
      </c>
      <c r="Q127" s="103">
        <v>0</v>
      </c>
      <c r="R127" s="103">
        <v>2535</v>
      </c>
      <c r="S127" s="104">
        <v>2.6100000000000002E-2</v>
      </c>
      <c r="T127" s="104">
        <f t="shared" si="1"/>
        <v>7.3131230139250481E-3</v>
      </c>
      <c r="U127" s="104">
        <f>R127/'סכום נכסי הקרן'!$C$42</f>
        <v>1.6515301822204956E-3</v>
      </c>
    </row>
    <row r="128" spans="2:21" s="99" customFormat="1">
      <c r="B128" s="102" t="s">
        <v>695</v>
      </c>
      <c r="C128" s="102" t="s">
        <v>696</v>
      </c>
      <c r="D128" s="102" t="s">
        <v>100</v>
      </c>
      <c r="E128" s="102" t="s">
        <v>123</v>
      </c>
      <c r="F128" s="102" t="s">
        <v>697</v>
      </c>
      <c r="G128" s="102" t="s">
        <v>318</v>
      </c>
      <c r="H128" s="102" t="s">
        <v>472</v>
      </c>
      <c r="I128" s="102" t="s">
        <v>150</v>
      </c>
      <c r="J128" s="102" t="s">
        <v>698</v>
      </c>
      <c r="K128" s="103">
        <v>3.81</v>
      </c>
      <c r="L128" s="102" t="s">
        <v>102</v>
      </c>
      <c r="M128" s="104">
        <v>4.1000000000000002E-2</v>
      </c>
      <c r="N128" s="104">
        <v>6.0499999999999998E-2</v>
      </c>
      <c r="O128" s="103">
        <v>2000000</v>
      </c>
      <c r="P128" s="103">
        <v>93.88</v>
      </c>
      <c r="Q128" s="103">
        <v>0</v>
      </c>
      <c r="R128" s="103">
        <v>1877.6</v>
      </c>
      <c r="S128" s="104">
        <v>4.4999999999999997E-3</v>
      </c>
      <c r="T128" s="104">
        <f t="shared" si="1"/>
        <v>5.4166152942586466E-3</v>
      </c>
      <c r="U128" s="104">
        <f>R128/'סכום נכסי הקרן'!$C$42</f>
        <v>1.2232398698766086E-3</v>
      </c>
    </row>
    <row r="129" spans="2:21" s="99" customFormat="1">
      <c r="B129" s="102" t="s">
        <v>699</v>
      </c>
      <c r="C129" s="102" t="s">
        <v>700</v>
      </c>
      <c r="D129" s="102" t="s">
        <v>100</v>
      </c>
      <c r="E129" s="102" t="s">
        <v>123</v>
      </c>
      <c r="F129" s="102" t="s">
        <v>701</v>
      </c>
      <c r="G129" s="102" t="s">
        <v>654</v>
      </c>
      <c r="H129" s="102" t="s">
        <v>702</v>
      </c>
      <c r="I129" s="102" t="s">
        <v>210</v>
      </c>
      <c r="J129" s="102" t="s">
        <v>703</v>
      </c>
      <c r="K129" s="103">
        <v>2.9</v>
      </c>
      <c r="L129" s="102" t="s">
        <v>102</v>
      </c>
      <c r="M129" s="104">
        <v>2.9000000000000001E-2</v>
      </c>
      <c r="N129" s="104">
        <v>7.0499999999999993E-2</v>
      </c>
      <c r="O129" s="103">
        <v>1462000</v>
      </c>
      <c r="P129" s="103">
        <v>89.09</v>
      </c>
      <c r="Q129" s="103">
        <v>21.199000000000002</v>
      </c>
      <c r="R129" s="103">
        <v>1323.6948</v>
      </c>
      <c r="S129" s="104">
        <v>9.7000000000000003E-3</v>
      </c>
      <c r="T129" s="104">
        <f t="shared" si="1"/>
        <v>3.8186757022851728E-3</v>
      </c>
      <c r="U129" s="104">
        <f>R129/'סכום נכסי הקרן'!$C$42</f>
        <v>8.6237550857921994E-4</v>
      </c>
    </row>
    <row r="130" spans="2:21" s="99" customFormat="1">
      <c r="B130" s="102" t="s">
        <v>704</v>
      </c>
      <c r="C130" s="102" t="s">
        <v>705</v>
      </c>
      <c r="D130" s="102" t="s">
        <v>100</v>
      </c>
      <c r="E130" s="102" t="s">
        <v>123</v>
      </c>
      <c r="F130" s="102" t="s">
        <v>701</v>
      </c>
      <c r="G130" s="102" t="s">
        <v>654</v>
      </c>
      <c r="H130" s="102" t="s">
        <v>702</v>
      </c>
      <c r="I130" s="102" t="s">
        <v>210</v>
      </c>
      <c r="J130" s="102" t="s">
        <v>657</v>
      </c>
      <c r="K130" s="103">
        <v>0.99</v>
      </c>
      <c r="L130" s="102" t="s">
        <v>102</v>
      </c>
      <c r="M130" s="104">
        <v>0.05</v>
      </c>
      <c r="N130" s="104">
        <v>7.1400000000000005E-2</v>
      </c>
      <c r="O130" s="103">
        <v>599375</v>
      </c>
      <c r="P130" s="103">
        <v>98.07</v>
      </c>
      <c r="Q130" s="103">
        <v>804.875</v>
      </c>
      <c r="R130" s="103">
        <v>1392.6820625</v>
      </c>
      <c r="S130" s="104">
        <v>8.6999999999999994E-3</v>
      </c>
      <c r="T130" s="104">
        <f t="shared" si="1"/>
        <v>4.0176943756802174E-3</v>
      </c>
      <c r="U130" s="104">
        <f>R130/'סכום נכסי הקרן'!$C$42</f>
        <v>9.0732010274392142E-4</v>
      </c>
    </row>
    <row r="131" spans="2:21" s="99" customFormat="1">
      <c r="B131" s="102" t="s">
        <v>706</v>
      </c>
      <c r="C131" s="102" t="s">
        <v>707</v>
      </c>
      <c r="D131" s="102" t="s">
        <v>100</v>
      </c>
      <c r="E131" s="102" t="s">
        <v>123</v>
      </c>
      <c r="F131" s="102" t="s">
        <v>708</v>
      </c>
      <c r="G131" s="102" t="s">
        <v>442</v>
      </c>
      <c r="H131" s="102" t="s">
        <v>709</v>
      </c>
      <c r="I131" s="102" t="s">
        <v>150</v>
      </c>
      <c r="J131" s="102" t="s">
        <v>710</v>
      </c>
      <c r="K131" s="103">
        <v>1.67</v>
      </c>
      <c r="L131" s="102" t="s">
        <v>102</v>
      </c>
      <c r="M131" s="104">
        <v>2.9000000000000001E-2</v>
      </c>
      <c r="N131" s="104">
        <v>8.9800000000000005E-2</v>
      </c>
      <c r="O131" s="103">
        <v>3552498</v>
      </c>
      <c r="P131" s="103">
        <v>90.79</v>
      </c>
      <c r="Q131" s="103">
        <v>51.511220000000002</v>
      </c>
      <c r="R131" s="103">
        <v>3276.8241542000001</v>
      </c>
      <c r="S131" s="104">
        <v>1.78E-2</v>
      </c>
      <c r="T131" s="104">
        <f t="shared" si="1"/>
        <v>9.4531826961205129E-3</v>
      </c>
      <c r="U131" s="104">
        <f>R131/'סכום נכסי הקרן'!$C$42</f>
        <v>2.134822087767435E-3</v>
      </c>
    </row>
    <row r="132" spans="2:21" s="99" customFormat="1">
      <c r="B132" s="102" t="s">
        <v>711</v>
      </c>
      <c r="C132" s="102" t="s">
        <v>712</v>
      </c>
      <c r="D132" s="102" t="s">
        <v>100</v>
      </c>
      <c r="E132" s="102" t="s">
        <v>123</v>
      </c>
      <c r="F132" s="102" t="s">
        <v>713</v>
      </c>
      <c r="G132" s="102" t="s">
        <v>654</v>
      </c>
      <c r="H132" s="102" t="s">
        <v>714</v>
      </c>
      <c r="I132" s="102" t="s">
        <v>150</v>
      </c>
      <c r="J132" s="102" t="s">
        <v>515</v>
      </c>
      <c r="K132" s="103">
        <v>1.81</v>
      </c>
      <c r="L132" s="102" t="s">
        <v>102</v>
      </c>
      <c r="M132" s="104">
        <v>8.8499999999999995E-2</v>
      </c>
      <c r="N132" s="104">
        <v>6.0699999999999997E-2</v>
      </c>
      <c r="O132" s="103">
        <v>361810.53</v>
      </c>
      <c r="P132" s="103">
        <v>105.01</v>
      </c>
      <c r="Q132" s="103">
        <v>71.921760000000006</v>
      </c>
      <c r="R132" s="103">
        <v>451.85899755299999</v>
      </c>
      <c r="S132" s="104">
        <v>6.0000000000000001E-3</v>
      </c>
      <c r="T132" s="104">
        <f t="shared" si="1"/>
        <v>1.3035504670824245E-3</v>
      </c>
      <c r="U132" s="104">
        <f>R132/'סכום נכסי הקרן'!$C$42</f>
        <v>2.9438215880342271E-4</v>
      </c>
    </row>
    <row r="133" spans="2:21" s="99" customFormat="1">
      <c r="B133" s="102" t="s">
        <v>715</v>
      </c>
      <c r="C133" s="102" t="s">
        <v>716</v>
      </c>
      <c r="D133" s="102" t="s">
        <v>100</v>
      </c>
      <c r="E133" s="102" t="s">
        <v>123</v>
      </c>
      <c r="F133" s="102" t="s">
        <v>717</v>
      </c>
      <c r="G133" s="102" t="s">
        <v>463</v>
      </c>
      <c r="H133" s="102" t="s">
        <v>229</v>
      </c>
      <c r="I133" s="102" t="s">
        <v>501</v>
      </c>
      <c r="J133" s="102" t="s">
        <v>718</v>
      </c>
      <c r="K133" s="103">
        <v>3.26</v>
      </c>
      <c r="L133" s="102" t="s">
        <v>102</v>
      </c>
      <c r="M133" s="104">
        <v>4.4999999999999998E-2</v>
      </c>
      <c r="N133" s="104">
        <v>7.3200000000000001E-2</v>
      </c>
      <c r="O133" s="103">
        <v>5000000</v>
      </c>
      <c r="P133" s="103">
        <v>91.77</v>
      </c>
      <c r="Q133" s="103">
        <v>191.71250000000001</v>
      </c>
      <c r="R133" s="103">
        <v>4780.2124999999996</v>
      </c>
      <c r="S133" s="104">
        <v>1.3899999999999999E-2</v>
      </c>
      <c r="T133" s="104">
        <f t="shared" si="1"/>
        <v>1.3790249327495931E-2</v>
      </c>
      <c r="U133" s="104">
        <f>R133/'סכום נכסי הקרן'!$C$42</f>
        <v>3.1142663594389314E-3</v>
      </c>
    </row>
    <row r="134" spans="2:21" s="99" customFormat="1">
      <c r="B134" s="102" t="s">
        <v>719</v>
      </c>
      <c r="C134" s="102" t="s">
        <v>720</v>
      </c>
      <c r="D134" s="102" t="s">
        <v>100</v>
      </c>
      <c r="E134" s="102" t="s">
        <v>123</v>
      </c>
      <c r="F134" s="102" t="s">
        <v>721</v>
      </c>
      <c r="G134" s="102" t="s">
        <v>463</v>
      </c>
      <c r="H134" s="102" t="s">
        <v>229</v>
      </c>
      <c r="I134" s="102" t="s">
        <v>501</v>
      </c>
      <c r="J134" s="102" t="s">
        <v>722</v>
      </c>
      <c r="K134" s="103">
        <v>2</v>
      </c>
      <c r="L134" s="102" t="s">
        <v>102</v>
      </c>
      <c r="M134" s="104">
        <v>7.2499999999999995E-2</v>
      </c>
      <c r="N134" s="104">
        <v>8.3599999999999994E-2</v>
      </c>
      <c r="O134" s="103">
        <v>1641000</v>
      </c>
      <c r="P134" s="103">
        <v>99.94</v>
      </c>
      <c r="Q134" s="103">
        <v>0</v>
      </c>
      <c r="R134" s="103">
        <v>1640.0154</v>
      </c>
      <c r="S134" s="104">
        <v>1.0699999999999999E-2</v>
      </c>
      <c r="T134" s="104">
        <f t="shared" si="1"/>
        <v>4.7312167120045334E-3</v>
      </c>
      <c r="U134" s="104">
        <f>R134/'סכום נכסי הקרן'!$C$42</f>
        <v>1.0684555946376406E-3</v>
      </c>
    </row>
    <row r="135" spans="2:21" s="99" customFormat="1">
      <c r="B135" s="102" t="s">
        <v>723</v>
      </c>
      <c r="C135" s="102" t="s">
        <v>724</v>
      </c>
      <c r="D135" s="102" t="s">
        <v>100</v>
      </c>
      <c r="E135" s="102" t="s">
        <v>123</v>
      </c>
      <c r="F135" s="102" t="s">
        <v>725</v>
      </c>
      <c r="G135" s="102" t="s">
        <v>132</v>
      </c>
      <c r="H135" s="102" t="s">
        <v>229</v>
      </c>
      <c r="I135" s="102" t="s">
        <v>501</v>
      </c>
      <c r="J135" s="102" t="s">
        <v>726</v>
      </c>
      <c r="K135" s="103">
        <v>3.66</v>
      </c>
      <c r="L135" s="102" t="s">
        <v>102</v>
      </c>
      <c r="M135" s="104">
        <v>3.6499999999999998E-2</v>
      </c>
      <c r="N135" s="104">
        <v>6.1400000000000003E-2</v>
      </c>
      <c r="O135" s="103">
        <v>2000000</v>
      </c>
      <c r="P135" s="103">
        <v>92.03</v>
      </c>
      <c r="Q135" s="103">
        <v>0</v>
      </c>
      <c r="R135" s="103">
        <v>1840.6</v>
      </c>
      <c r="S135" s="104">
        <v>1.4E-3</v>
      </c>
      <c r="T135" s="104">
        <f t="shared" si="1"/>
        <v>5.3098754317279853E-3</v>
      </c>
      <c r="U135" s="104">
        <f>R135/'סכום נכסי הקרן'!$C$42</f>
        <v>1.1991346956193468E-3</v>
      </c>
    </row>
    <row r="136" spans="2:21" s="99" customFormat="1">
      <c r="B136" s="102" t="s">
        <v>727</v>
      </c>
      <c r="C136" s="102" t="s">
        <v>728</v>
      </c>
      <c r="D136" s="102" t="s">
        <v>100</v>
      </c>
      <c r="E136" s="102" t="s">
        <v>123</v>
      </c>
      <c r="F136" s="102" t="s">
        <v>729</v>
      </c>
      <c r="G136" s="102" t="s">
        <v>442</v>
      </c>
      <c r="H136" s="102" t="s">
        <v>229</v>
      </c>
      <c r="I136" s="102" t="s">
        <v>501</v>
      </c>
      <c r="J136" s="102" t="s">
        <v>730</v>
      </c>
      <c r="K136" s="103">
        <v>1.27</v>
      </c>
      <c r="L136" s="102" t="s">
        <v>102</v>
      </c>
      <c r="M136" s="104">
        <v>4.1000000000000002E-2</v>
      </c>
      <c r="N136" s="104">
        <v>0.9103</v>
      </c>
      <c r="O136" s="103">
        <v>950000</v>
      </c>
      <c r="P136" s="103">
        <v>40.909999999999997</v>
      </c>
      <c r="Q136" s="103">
        <v>0</v>
      </c>
      <c r="R136" s="103">
        <v>388.64499999999998</v>
      </c>
      <c r="S136" s="104">
        <v>7.4999999999999997E-3</v>
      </c>
      <c r="T136" s="104">
        <f t="shared" si="1"/>
        <v>1.1211868614386194E-3</v>
      </c>
      <c r="U136" s="104">
        <f>R136/'סכום נכסי הקרן'!$C$42</f>
        <v>2.5319879592468819E-4</v>
      </c>
    </row>
    <row r="137" spans="2:21" s="99" customFormat="1">
      <c r="B137" s="102" t="s">
        <v>731</v>
      </c>
      <c r="C137" s="102" t="s">
        <v>732</v>
      </c>
      <c r="D137" s="102" t="s">
        <v>100</v>
      </c>
      <c r="E137" s="102" t="s">
        <v>123</v>
      </c>
      <c r="F137" s="102" t="s">
        <v>729</v>
      </c>
      <c r="G137" s="102" t="s">
        <v>442</v>
      </c>
      <c r="H137" s="102" t="s">
        <v>229</v>
      </c>
      <c r="I137" s="102" t="s">
        <v>501</v>
      </c>
      <c r="J137" s="102" t="s">
        <v>733</v>
      </c>
      <c r="K137" s="103">
        <v>0</v>
      </c>
      <c r="L137" s="102" t="s">
        <v>102</v>
      </c>
      <c r="M137" s="104">
        <v>0.05</v>
      </c>
      <c r="N137" s="104">
        <v>0</v>
      </c>
      <c r="O137" s="103">
        <v>825000</v>
      </c>
      <c r="P137" s="103">
        <v>50.7</v>
      </c>
      <c r="Q137" s="103">
        <v>0</v>
      </c>
      <c r="R137" s="103">
        <v>418.27499999999998</v>
      </c>
      <c r="S137" s="104">
        <v>8.1199999999999994E-2</v>
      </c>
      <c r="T137" s="104">
        <f t="shared" si="1"/>
        <v>1.2066652972976329E-3</v>
      </c>
      <c r="U137" s="104">
        <f>R137/'סכום נכסי הקרן'!$C$42</f>
        <v>2.7250248006638176E-4</v>
      </c>
    </row>
    <row r="138" spans="2:21" s="99" customFormat="1">
      <c r="B138" s="102" t="s">
        <v>734</v>
      </c>
      <c r="C138" s="102" t="s">
        <v>735</v>
      </c>
      <c r="D138" s="102" t="s">
        <v>100</v>
      </c>
      <c r="E138" s="102" t="s">
        <v>123</v>
      </c>
      <c r="F138" s="102" t="s">
        <v>736</v>
      </c>
      <c r="G138" s="102" t="s">
        <v>683</v>
      </c>
      <c r="H138" s="102" t="s">
        <v>229</v>
      </c>
      <c r="I138" s="102" t="s">
        <v>501</v>
      </c>
      <c r="J138" s="102" t="s">
        <v>737</v>
      </c>
      <c r="K138" s="103">
        <v>3.1</v>
      </c>
      <c r="L138" s="102" t="s">
        <v>102</v>
      </c>
      <c r="M138" s="104">
        <v>7.1999999999999995E-2</v>
      </c>
      <c r="N138" s="104">
        <v>6.9699999999999998E-2</v>
      </c>
      <c r="O138" s="103">
        <v>1873000</v>
      </c>
      <c r="P138" s="103">
        <v>101.02</v>
      </c>
      <c r="Q138" s="103">
        <v>67.427999999999997</v>
      </c>
      <c r="R138" s="103">
        <v>1959.5326</v>
      </c>
      <c r="S138" s="104">
        <v>2.0999999999999999E-3</v>
      </c>
      <c r="T138" s="104">
        <f t="shared" si="1"/>
        <v>5.6529794688743142E-3</v>
      </c>
      <c r="U138" s="104">
        <f>R138/'סכום נכסי הקרן'!$C$42</f>
        <v>1.2766182374536496E-3</v>
      </c>
    </row>
    <row r="139" spans="2:21" s="99" customFormat="1">
      <c r="B139" s="102" t="s">
        <v>738</v>
      </c>
      <c r="C139" s="102" t="s">
        <v>739</v>
      </c>
      <c r="D139" s="102" t="s">
        <v>100</v>
      </c>
      <c r="E139" s="102" t="s">
        <v>123</v>
      </c>
      <c r="F139" s="102" t="s">
        <v>736</v>
      </c>
      <c r="G139" s="102" t="s">
        <v>683</v>
      </c>
      <c r="H139" s="102" t="s">
        <v>229</v>
      </c>
      <c r="I139" s="102" t="s">
        <v>501</v>
      </c>
      <c r="J139" s="102" t="s">
        <v>740</v>
      </c>
      <c r="K139" s="103">
        <v>3.36</v>
      </c>
      <c r="L139" s="102" t="s">
        <v>102</v>
      </c>
      <c r="M139" s="104">
        <v>6.2E-2</v>
      </c>
      <c r="N139" s="104">
        <v>7.0000000000000007E-2</v>
      </c>
      <c r="O139" s="103">
        <v>2500000</v>
      </c>
      <c r="P139" s="103">
        <v>98.79</v>
      </c>
      <c r="Q139" s="103">
        <v>0</v>
      </c>
      <c r="R139" s="103">
        <v>2469.75</v>
      </c>
      <c r="S139" s="104">
        <v>4.3E-3</v>
      </c>
      <c r="T139" s="104">
        <f t="shared" si="1"/>
        <v>7.1248858239216515E-3</v>
      </c>
      <c r="U139" s="104">
        <f>R139/'סכום נכסי הקרן'!$C$42</f>
        <v>1.6090203816722167E-3</v>
      </c>
    </row>
    <row r="140" spans="2:21" s="99" customFormat="1">
      <c r="B140" s="102" t="s">
        <v>741</v>
      </c>
      <c r="C140" s="102" t="s">
        <v>742</v>
      </c>
      <c r="D140" s="102" t="s">
        <v>100</v>
      </c>
      <c r="E140" s="102" t="s">
        <v>123</v>
      </c>
      <c r="F140" s="102" t="s">
        <v>701</v>
      </c>
      <c r="G140" s="102" t="s">
        <v>654</v>
      </c>
      <c r="H140" s="102" t="s">
        <v>229</v>
      </c>
      <c r="I140" s="102" t="s">
        <v>501</v>
      </c>
      <c r="J140" s="102" t="s">
        <v>459</v>
      </c>
      <c r="K140" s="103">
        <v>2.02</v>
      </c>
      <c r="L140" s="102" t="s">
        <v>102</v>
      </c>
      <c r="M140" s="104">
        <v>5.62E-2</v>
      </c>
      <c r="N140" s="104">
        <v>6.3399999999999998E-2</v>
      </c>
      <c r="O140" s="103">
        <v>1608000</v>
      </c>
      <c r="P140" s="103">
        <v>100.21</v>
      </c>
      <c r="Q140" s="103">
        <v>0</v>
      </c>
      <c r="R140" s="103">
        <v>1611.3768</v>
      </c>
      <c r="S140" s="104">
        <v>7.7999999999999996E-3</v>
      </c>
      <c r="T140" s="104">
        <f t="shared" ref="T140:T166" si="2">R140/$R$11</f>
        <v>4.6485983274891125E-3</v>
      </c>
      <c r="U140" s="104">
        <f>R140/'סכום נכסי הקרן'!$C$42</f>
        <v>1.0497977988678025E-3</v>
      </c>
    </row>
    <row r="141" spans="2:21" s="99" customFormat="1">
      <c r="B141" s="102" t="s">
        <v>743</v>
      </c>
      <c r="C141" s="102" t="s">
        <v>744</v>
      </c>
      <c r="D141" s="102" t="s">
        <v>100</v>
      </c>
      <c r="E141" s="102" t="s">
        <v>123</v>
      </c>
      <c r="F141" s="102" t="s">
        <v>745</v>
      </c>
      <c r="G141" s="102" t="s">
        <v>654</v>
      </c>
      <c r="H141" s="102" t="s">
        <v>229</v>
      </c>
      <c r="I141" s="102" t="s">
        <v>501</v>
      </c>
      <c r="J141" s="102" t="s">
        <v>746</v>
      </c>
      <c r="K141" s="103">
        <v>3.3</v>
      </c>
      <c r="L141" s="102" t="s">
        <v>102</v>
      </c>
      <c r="M141" s="104">
        <v>3.95E-2</v>
      </c>
      <c r="N141" s="104">
        <v>7.4300000000000005E-2</v>
      </c>
      <c r="O141" s="103">
        <v>2650000</v>
      </c>
      <c r="P141" s="103">
        <v>89.73</v>
      </c>
      <c r="Q141" s="103">
        <v>52.337499999999999</v>
      </c>
      <c r="R141" s="103">
        <v>2430.1824999999999</v>
      </c>
      <c r="S141" s="104">
        <v>3.2000000000000002E-3</v>
      </c>
      <c r="T141" s="104">
        <f t="shared" si="2"/>
        <v>7.0107390803897073E-3</v>
      </c>
      <c r="U141" s="104">
        <f>R141/'סכום נכסי הקרן'!$C$42</f>
        <v>1.5832425037688599E-3</v>
      </c>
    </row>
    <row r="142" spans="2:21" s="99" customFormat="1">
      <c r="B142" s="102" t="s">
        <v>747</v>
      </c>
      <c r="C142" s="102" t="s">
        <v>748</v>
      </c>
      <c r="D142" s="102" t="s">
        <v>100</v>
      </c>
      <c r="E142" s="102" t="s">
        <v>123</v>
      </c>
      <c r="F142" s="102" t="s">
        <v>749</v>
      </c>
      <c r="G142" s="102" t="s">
        <v>463</v>
      </c>
      <c r="H142" s="102" t="s">
        <v>229</v>
      </c>
      <c r="I142" s="102" t="s">
        <v>501</v>
      </c>
      <c r="J142" s="102" t="s">
        <v>726</v>
      </c>
      <c r="K142" s="103">
        <v>1.84</v>
      </c>
      <c r="L142" s="102" t="s">
        <v>102</v>
      </c>
      <c r="M142" s="104">
        <v>0.06</v>
      </c>
      <c r="N142" s="104">
        <v>0.1111</v>
      </c>
      <c r="O142" s="103">
        <v>3524471.2</v>
      </c>
      <c r="P142" s="103">
        <v>94.35</v>
      </c>
      <c r="Q142" s="103">
        <v>0</v>
      </c>
      <c r="R142" s="103">
        <v>3325.3385772000001</v>
      </c>
      <c r="S142" s="104">
        <v>1.9400000000000001E-2</v>
      </c>
      <c r="T142" s="104">
        <f t="shared" si="2"/>
        <v>9.5931400702225222E-3</v>
      </c>
      <c r="U142" s="104">
        <f>R142/'סכום נכסי הקרן'!$C$42</f>
        <v>2.166428807237854E-3</v>
      </c>
    </row>
    <row r="143" spans="2:21" s="99" customFormat="1">
      <c r="B143" s="102" t="s">
        <v>750</v>
      </c>
      <c r="C143" s="102">
        <v>11880440</v>
      </c>
      <c r="D143" s="102" t="s">
        <v>100</v>
      </c>
      <c r="E143" s="102" t="s">
        <v>123</v>
      </c>
      <c r="F143" s="102" t="s">
        <v>751</v>
      </c>
      <c r="G143" s="102" t="s">
        <v>654</v>
      </c>
      <c r="H143" s="102" t="s">
        <v>229</v>
      </c>
      <c r="I143" s="102" t="s">
        <v>501</v>
      </c>
      <c r="J143" s="102" t="s">
        <v>478</v>
      </c>
      <c r="K143" s="103">
        <v>2.4700000000000002</v>
      </c>
      <c r="L143" s="102" t="s">
        <v>102</v>
      </c>
      <c r="M143" s="104">
        <v>0.06</v>
      </c>
      <c r="N143" s="104">
        <v>6.5100000000000005E-2</v>
      </c>
      <c r="O143" s="103">
        <v>1487000</v>
      </c>
      <c r="P143" s="103">
        <f>R143*1000/O143*100</f>
        <v>97.962453136656109</v>
      </c>
      <c r="Q143" s="103">
        <v>0</v>
      </c>
      <c r="R143" s="103">
        <f>1479.7137-23.0120218579236</f>
        <v>1456.7016781420764</v>
      </c>
      <c r="S143" s="104">
        <v>5.8999999999999999E-3</v>
      </c>
      <c r="T143" s="104">
        <f t="shared" si="2"/>
        <v>4.2023820776505155E-3</v>
      </c>
      <c r="U143" s="104">
        <f>R143/'סכום נכסי הקרן'!$C$42</f>
        <v>9.4902831871514215E-4</v>
      </c>
    </row>
    <row r="144" spans="2:21" s="99" customFormat="1">
      <c r="B144" s="102" t="s">
        <v>752</v>
      </c>
      <c r="C144" s="102" t="s">
        <v>753</v>
      </c>
      <c r="D144" s="102" t="s">
        <v>100</v>
      </c>
      <c r="E144" s="102" t="s">
        <v>123</v>
      </c>
      <c r="F144" s="102" t="s">
        <v>754</v>
      </c>
      <c r="G144" s="102" t="s">
        <v>693</v>
      </c>
      <c r="H144" s="102" t="s">
        <v>229</v>
      </c>
      <c r="I144" s="102" t="s">
        <v>501</v>
      </c>
      <c r="J144" s="102" t="s">
        <v>755</v>
      </c>
      <c r="K144" s="103">
        <v>3.6</v>
      </c>
      <c r="L144" s="102" t="s">
        <v>102</v>
      </c>
      <c r="M144" s="104">
        <v>5.2999999999999999E-2</v>
      </c>
      <c r="N144" s="104">
        <v>7.1499999999999994E-2</v>
      </c>
      <c r="O144" s="103">
        <v>994000</v>
      </c>
      <c r="P144" s="103">
        <v>94.08</v>
      </c>
      <c r="Q144" s="103">
        <v>26.341000000000001</v>
      </c>
      <c r="R144" s="103">
        <v>961.49620000000004</v>
      </c>
      <c r="S144" s="104">
        <v>4.8999999999999998E-3</v>
      </c>
      <c r="T144" s="104">
        <f t="shared" si="2"/>
        <v>2.773783032750091E-3</v>
      </c>
      <c r="U144" s="104">
        <f>R144/'סכום נכסי הקרן'!$C$42</f>
        <v>6.2640630942418704E-4</v>
      </c>
    </row>
    <row r="145" spans="2:21" s="99" customFormat="1">
      <c r="B145" s="102" t="s">
        <v>756</v>
      </c>
      <c r="C145" s="102" t="s">
        <v>757</v>
      </c>
      <c r="D145" s="102" t="s">
        <v>100</v>
      </c>
      <c r="E145" s="102" t="s">
        <v>123</v>
      </c>
      <c r="F145" s="102" t="s">
        <v>758</v>
      </c>
      <c r="G145" s="102" t="s">
        <v>654</v>
      </c>
      <c r="H145" s="102" t="s">
        <v>229</v>
      </c>
      <c r="I145" s="102" t="s">
        <v>501</v>
      </c>
      <c r="J145" s="102" t="s">
        <v>759</v>
      </c>
      <c r="K145" s="103">
        <v>1.52</v>
      </c>
      <c r="L145" s="102" t="s">
        <v>102</v>
      </c>
      <c r="M145" s="104">
        <v>4.4900000000000002E-2</v>
      </c>
      <c r="N145" s="104">
        <v>5.5E-2</v>
      </c>
      <c r="O145" s="103">
        <v>3141111.96</v>
      </c>
      <c r="P145" s="103">
        <v>98.6</v>
      </c>
      <c r="Q145" s="103">
        <v>467.01548000000003</v>
      </c>
      <c r="R145" s="103">
        <v>3564.1518725599999</v>
      </c>
      <c r="S145" s="104">
        <v>2.9000000000000001E-2</v>
      </c>
      <c r="T145" s="104">
        <f t="shared" si="2"/>
        <v>1.0282083267985243E-2</v>
      </c>
      <c r="U145" s="104">
        <f>R145/'סכום נכסי הקרן'!$C$42</f>
        <v>2.3220135666866025E-3</v>
      </c>
    </row>
    <row r="146" spans="2:21" s="99" customFormat="1">
      <c r="B146" s="98" t="s">
        <v>280</v>
      </c>
      <c r="K146" s="100">
        <v>3.63</v>
      </c>
      <c r="N146" s="101">
        <v>4.9299999999999997E-2</v>
      </c>
      <c r="O146" s="100">
        <v>1634615.54</v>
      </c>
      <c r="Q146" s="100">
        <v>45.272320000000001</v>
      </c>
      <c r="R146" s="100">
        <v>1900.779384508</v>
      </c>
      <c r="T146" s="101">
        <f t="shared" si="2"/>
        <v>5.4834846000945733E-3</v>
      </c>
      <c r="U146" s="101">
        <f>R146/'סכום נכסי הקרן'!$C$42</f>
        <v>1.2383410348155656E-3</v>
      </c>
    </row>
    <row r="147" spans="2:21" s="99" customFormat="1">
      <c r="B147" s="102" t="s">
        <v>760</v>
      </c>
      <c r="C147" s="102" t="s">
        <v>761</v>
      </c>
      <c r="D147" s="102" t="s">
        <v>100</v>
      </c>
      <c r="E147" s="102" t="s">
        <v>123</v>
      </c>
      <c r="F147" s="102" t="s">
        <v>762</v>
      </c>
      <c r="G147" s="102" t="s">
        <v>433</v>
      </c>
      <c r="H147" s="102" t="s">
        <v>458</v>
      </c>
      <c r="I147" s="102" t="s">
        <v>210</v>
      </c>
      <c r="J147" s="102" t="s">
        <v>763</v>
      </c>
      <c r="K147" s="103">
        <v>0.95</v>
      </c>
      <c r="L147" s="102" t="s">
        <v>102</v>
      </c>
      <c r="M147" s="104">
        <v>5.2499999999999998E-2</v>
      </c>
      <c r="N147" s="104">
        <v>6.13E-2</v>
      </c>
      <c r="O147" s="103">
        <v>34615.54</v>
      </c>
      <c r="P147" s="103">
        <v>91.02</v>
      </c>
      <c r="Q147" s="103">
        <v>0</v>
      </c>
      <c r="R147" s="103">
        <v>31.507064507999999</v>
      </c>
      <c r="S147" s="104">
        <v>1E-4</v>
      </c>
      <c r="T147" s="104">
        <f t="shared" si="2"/>
        <v>9.0893506333205465E-5</v>
      </c>
      <c r="U147" s="104">
        <f>R147/'סכום נכסי הקרן'!$C$42</f>
        <v>2.0526575143246606E-5</v>
      </c>
    </row>
    <row r="148" spans="2:21" s="99" customFormat="1">
      <c r="B148" s="102" t="s">
        <v>764</v>
      </c>
      <c r="C148" s="102" t="s">
        <v>765</v>
      </c>
      <c r="D148" s="102" t="s">
        <v>100</v>
      </c>
      <c r="E148" s="102" t="s">
        <v>123</v>
      </c>
      <c r="F148" s="102" t="s">
        <v>682</v>
      </c>
      <c r="G148" s="102" t="s">
        <v>683</v>
      </c>
      <c r="H148" s="102" t="s">
        <v>229</v>
      </c>
      <c r="I148" s="102" t="s">
        <v>501</v>
      </c>
      <c r="J148" s="102" t="s">
        <v>737</v>
      </c>
      <c r="K148" s="103">
        <v>3.68</v>
      </c>
      <c r="L148" s="102" t="s">
        <v>102</v>
      </c>
      <c r="M148" s="104">
        <v>0.05</v>
      </c>
      <c r="N148" s="104">
        <v>4.9099999999999998E-2</v>
      </c>
      <c r="O148" s="103">
        <v>1600000</v>
      </c>
      <c r="P148" s="103">
        <v>114</v>
      </c>
      <c r="Q148" s="103">
        <v>45.272320000000001</v>
      </c>
      <c r="R148" s="103">
        <v>1869.27232</v>
      </c>
      <c r="S148" s="104">
        <v>1.03E-2</v>
      </c>
      <c r="T148" s="104">
        <f t="shared" si="2"/>
        <v>5.392591093761368E-3</v>
      </c>
      <c r="U148" s="104">
        <f>R148/'סכום נכסי הקרן'!$C$42</f>
        <v>1.2178144596723191E-3</v>
      </c>
    </row>
    <row r="149" spans="2:21" s="99" customFormat="1">
      <c r="B149" s="98" t="s">
        <v>766</v>
      </c>
      <c r="K149" s="100">
        <v>0</v>
      </c>
      <c r="N149" s="101">
        <v>0</v>
      </c>
      <c r="O149" s="100">
        <v>0</v>
      </c>
      <c r="Q149" s="100">
        <v>0</v>
      </c>
      <c r="R149" s="100">
        <v>0</v>
      </c>
      <c r="T149" s="101">
        <f t="shared" si="2"/>
        <v>0</v>
      </c>
      <c r="U149" s="101">
        <f>R149/'סכום נכסי הקרן'!$C$42</f>
        <v>0</v>
      </c>
    </row>
    <row r="150" spans="2:21" s="99" customFormat="1">
      <c r="B150" s="102" t="s">
        <v>229</v>
      </c>
      <c r="C150" s="102" t="s">
        <v>229</v>
      </c>
      <c r="G150" s="102" t="s">
        <v>229</v>
      </c>
      <c r="H150" s="102" t="s">
        <v>229</v>
      </c>
      <c r="K150" s="103">
        <v>0</v>
      </c>
      <c r="L150" s="102" t="s">
        <v>229</v>
      </c>
      <c r="M150" s="104">
        <v>0</v>
      </c>
      <c r="N150" s="104">
        <v>0</v>
      </c>
      <c r="O150" s="103">
        <v>0</v>
      </c>
      <c r="P150" s="103">
        <v>0</v>
      </c>
      <c r="R150" s="103">
        <v>0</v>
      </c>
      <c r="S150" s="104">
        <v>0</v>
      </c>
      <c r="T150" s="104">
        <f t="shared" si="2"/>
        <v>0</v>
      </c>
      <c r="U150" s="104">
        <f>R150/'סכום נכסי הקרן'!$C$42</f>
        <v>0</v>
      </c>
    </row>
    <row r="151" spans="2:21" s="99" customFormat="1">
      <c r="B151" s="98" t="s">
        <v>234</v>
      </c>
      <c r="K151" s="100">
        <v>3.55</v>
      </c>
      <c r="N151" s="101">
        <v>8.0199999999999994E-2</v>
      </c>
      <c r="O151" s="100">
        <v>12142000</v>
      </c>
      <c r="Q151" s="100">
        <v>0</v>
      </c>
      <c r="R151" s="100">
        <v>39541.111330621497</v>
      </c>
      <c r="T151" s="101">
        <f t="shared" si="2"/>
        <v>0.11407061588486807</v>
      </c>
      <c r="U151" s="101">
        <f>R151/'סכום נכסי הקרן'!$C$42</f>
        <v>2.5760685917578789E-2</v>
      </c>
    </row>
    <row r="152" spans="2:21" s="99" customFormat="1">
      <c r="B152" s="98" t="s">
        <v>281</v>
      </c>
      <c r="K152" s="100">
        <v>3.78</v>
      </c>
      <c r="N152" s="101">
        <v>7.7499999999999999E-2</v>
      </c>
      <c r="O152" s="100">
        <v>3242000</v>
      </c>
      <c r="Q152" s="100">
        <v>0</v>
      </c>
      <c r="R152" s="100">
        <v>10633.4720977653</v>
      </c>
      <c r="T152" s="101">
        <f t="shared" si="2"/>
        <v>3.0676090538894387E-2</v>
      </c>
      <c r="U152" s="101">
        <f>R152/'סכום נכסי הקרן'!$C$42</f>
        <v>6.9276134561179021E-3</v>
      </c>
    </row>
    <row r="153" spans="2:21" s="99" customFormat="1">
      <c r="B153" s="102" t="s">
        <v>767</v>
      </c>
      <c r="C153" s="102" t="s">
        <v>768</v>
      </c>
      <c r="D153" s="102" t="s">
        <v>123</v>
      </c>
      <c r="E153" s="102" t="s">
        <v>769</v>
      </c>
      <c r="F153" s="102" t="s">
        <v>770</v>
      </c>
      <c r="G153" s="102" t="s">
        <v>771</v>
      </c>
      <c r="H153" s="102" t="s">
        <v>772</v>
      </c>
      <c r="I153" s="102" t="s">
        <v>773</v>
      </c>
      <c r="J153" s="102" t="s">
        <v>774</v>
      </c>
      <c r="K153" s="103">
        <v>3.93</v>
      </c>
      <c r="L153" s="102" t="s">
        <v>106</v>
      </c>
      <c r="M153" s="104">
        <v>4.7500000000000001E-2</v>
      </c>
      <c r="N153" s="104">
        <v>7.5600000000000001E-2</v>
      </c>
      <c r="O153" s="103">
        <v>470000</v>
      </c>
      <c r="P153" s="103">
        <v>90.882916659574462</v>
      </c>
      <c r="Q153" s="103">
        <v>0</v>
      </c>
      <c r="R153" s="103">
        <v>1503.1398235076999</v>
      </c>
      <c r="S153" s="104">
        <v>5.0000000000000001E-4</v>
      </c>
      <c r="T153" s="104">
        <f t="shared" si="2"/>
        <v>4.3363496790695842E-3</v>
      </c>
      <c r="U153" s="104">
        <f>R153/'סכום נכסי הקרן'!$C$42</f>
        <v>9.7928236158601779E-4</v>
      </c>
    </row>
    <row r="154" spans="2:21" s="99" customFormat="1">
      <c r="B154" s="102" t="s">
        <v>775</v>
      </c>
      <c r="C154" s="102" t="s">
        <v>776</v>
      </c>
      <c r="D154" s="102" t="s">
        <v>123</v>
      </c>
      <c r="E154" s="102" t="s">
        <v>769</v>
      </c>
      <c r="F154" s="102" t="s">
        <v>770</v>
      </c>
      <c r="G154" s="102" t="s">
        <v>771</v>
      </c>
      <c r="H154" s="102" t="s">
        <v>772</v>
      </c>
      <c r="I154" s="102" t="s">
        <v>773</v>
      </c>
      <c r="J154" s="102" t="s">
        <v>774</v>
      </c>
      <c r="K154" s="103">
        <v>5.4</v>
      </c>
      <c r="L154" s="102" t="s">
        <v>106</v>
      </c>
      <c r="M154" s="104">
        <v>5.1299999999999998E-2</v>
      </c>
      <c r="N154" s="104">
        <v>7.4099999999999999E-2</v>
      </c>
      <c r="O154" s="103">
        <v>470000</v>
      </c>
      <c r="P154" s="103">
        <v>89.904041659574474</v>
      </c>
      <c r="Q154" s="103">
        <v>0</v>
      </c>
      <c r="R154" s="103">
        <v>1486.9499162202001</v>
      </c>
      <c r="S154" s="104">
        <v>5.0000000000000001E-4</v>
      </c>
      <c r="T154" s="104">
        <f t="shared" si="2"/>
        <v>4.2896440445222353E-3</v>
      </c>
      <c r="U154" s="104">
        <f>R154/'סכום נכסי הקרן'!$C$42</f>
        <v>9.6873477952185317E-4</v>
      </c>
    </row>
    <row r="155" spans="2:21" s="99" customFormat="1">
      <c r="B155" s="102" t="s">
        <v>777</v>
      </c>
      <c r="C155" s="102" t="s">
        <v>778</v>
      </c>
      <c r="D155" s="102" t="s">
        <v>123</v>
      </c>
      <c r="E155" s="102" t="s">
        <v>769</v>
      </c>
      <c r="F155" s="102" t="s">
        <v>770</v>
      </c>
      <c r="G155" s="102" t="s">
        <v>771</v>
      </c>
      <c r="H155" s="102" t="s">
        <v>772</v>
      </c>
      <c r="I155" s="102" t="s">
        <v>773</v>
      </c>
      <c r="J155" s="102" t="s">
        <v>774</v>
      </c>
      <c r="K155" s="103">
        <v>6.38</v>
      </c>
      <c r="L155" s="102" t="s">
        <v>110</v>
      </c>
      <c r="M155" s="104">
        <v>3.7499999999999999E-2</v>
      </c>
      <c r="N155" s="104">
        <v>6.2E-2</v>
      </c>
      <c r="O155" s="103">
        <v>190000</v>
      </c>
      <c r="P155" s="103">
        <v>86.704250000000002</v>
      </c>
      <c r="Q155" s="103">
        <v>0</v>
      </c>
      <c r="R155" s="103">
        <v>618.26199547500005</v>
      </c>
      <c r="S155" s="104">
        <v>2.0000000000000001E-4</v>
      </c>
      <c r="T155" s="104">
        <f t="shared" si="2"/>
        <v>1.7836000109441605E-3</v>
      </c>
      <c r="U155" s="104">
        <f>R155/'סכום נכסי הקרן'!$C$42</f>
        <v>4.0279224696127577E-4</v>
      </c>
    </row>
    <row r="156" spans="2:21" s="99" customFormat="1">
      <c r="B156" s="102" t="s">
        <v>779</v>
      </c>
      <c r="C156" s="102" t="s">
        <v>780</v>
      </c>
      <c r="D156" s="102" t="s">
        <v>123</v>
      </c>
      <c r="E156" s="102" t="s">
        <v>769</v>
      </c>
      <c r="F156" s="102" t="s">
        <v>770</v>
      </c>
      <c r="G156" s="102" t="s">
        <v>771</v>
      </c>
      <c r="H156" s="102" t="s">
        <v>772</v>
      </c>
      <c r="I156" s="102" t="s">
        <v>773</v>
      </c>
      <c r="J156" s="102" t="s">
        <v>774</v>
      </c>
      <c r="K156" s="103">
        <v>6.2</v>
      </c>
      <c r="L156" s="102" t="s">
        <v>110</v>
      </c>
      <c r="M156" s="104">
        <v>4.3799999999999999E-2</v>
      </c>
      <c r="N156" s="104">
        <v>7.6899999999999996E-2</v>
      </c>
      <c r="O156" s="103">
        <v>950000</v>
      </c>
      <c r="P156" s="103">
        <v>82.922791663157895</v>
      </c>
      <c r="Q156" s="103">
        <v>0</v>
      </c>
      <c r="R156" s="103">
        <v>2956.4877525624001</v>
      </c>
      <c r="S156" s="104">
        <v>5.9999999999999995E-4</v>
      </c>
      <c r="T156" s="104">
        <f t="shared" si="2"/>
        <v>8.5290566562728331E-3</v>
      </c>
      <c r="U156" s="104">
        <f>R156/'סכום נכסי הקרן'!$C$42</f>
        <v>1.9261257422966646E-3</v>
      </c>
    </row>
    <row r="157" spans="2:21" s="99" customFormat="1">
      <c r="B157" s="102" t="s">
        <v>781</v>
      </c>
      <c r="C157" s="102" t="s">
        <v>782</v>
      </c>
      <c r="D157" s="102" t="s">
        <v>123</v>
      </c>
      <c r="E157" s="102" t="s">
        <v>769</v>
      </c>
      <c r="F157" s="102" t="s">
        <v>783</v>
      </c>
      <c r="G157" s="102" t="s">
        <v>784</v>
      </c>
      <c r="H157" s="102" t="s">
        <v>785</v>
      </c>
      <c r="I157" s="102" t="s">
        <v>786</v>
      </c>
      <c r="J157" s="102" t="s">
        <v>519</v>
      </c>
      <c r="K157" s="103">
        <v>0.98</v>
      </c>
      <c r="L157" s="102" t="s">
        <v>106</v>
      </c>
      <c r="M157" s="104">
        <v>7.4899999999999994E-2</v>
      </c>
      <c r="N157" s="104">
        <v>8.2100000000000006E-2</v>
      </c>
      <c r="O157" s="103">
        <v>1162000</v>
      </c>
      <c r="P157" s="103">
        <v>99.5</v>
      </c>
      <c r="Q157" s="103">
        <v>0</v>
      </c>
      <c r="R157" s="103">
        <v>4068.6326100000001</v>
      </c>
      <c r="S157" s="104">
        <v>6.4999999999999997E-3</v>
      </c>
      <c r="T157" s="104">
        <f t="shared" si="2"/>
        <v>1.1737440148085575E-2</v>
      </c>
      <c r="U157" s="104">
        <f>R157/'סכום נכסי הקרן'!$C$42</f>
        <v>2.6506783257520912E-3</v>
      </c>
    </row>
    <row r="158" spans="2:21" s="99" customFormat="1">
      <c r="B158" s="98" t="s">
        <v>282</v>
      </c>
      <c r="K158" s="100">
        <v>3.46</v>
      </c>
      <c r="N158" s="101">
        <v>8.1199999999999994E-2</v>
      </c>
      <c r="O158" s="100">
        <v>8900000</v>
      </c>
      <c r="Q158" s="100">
        <v>0</v>
      </c>
      <c r="R158" s="100">
        <v>28907.6392328562</v>
      </c>
      <c r="T158" s="101">
        <f t="shared" si="2"/>
        <v>8.3394525345973691E-2</v>
      </c>
      <c r="U158" s="101">
        <f>R158/'סכום נכסי הקרן'!$C$42</f>
        <v>1.8833072461460886E-2</v>
      </c>
    </row>
    <row r="159" spans="2:21" s="99" customFormat="1">
      <c r="B159" s="102" t="s">
        <v>787</v>
      </c>
      <c r="C159" s="102" t="s">
        <v>788</v>
      </c>
      <c r="D159" s="102" t="s">
        <v>123</v>
      </c>
      <c r="E159" s="102" t="s">
        <v>769</v>
      </c>
      <c r="F159" s="102" t="s">
        <v>789</v>
      </c>
      <c r="G159" s="102" t="s">
        <v>790</v>
      </c>
      <c r="H159" s="102" t="s">
        <v>791</v>
      </c>
      <c r="I159" s="102" t="s">
        <v>773</v>
      </c>
      <c r="J159" s="102" t="s">
        <v>792</v>
      </c>
      <c r="K159" s="103">
        <v>0.15</v>
      </c>
      <c r="L159" s="102" t="s">
        <v>106</v>
      </c>
      <c r="M159" s="104">
        <v>2.8500000000000001E-2</v>
      </c>
      <c r="N159" s="104">
        <v>4.6699999999999998E-2</v>
      </c>
      <c r="O159" s="103">
        <v>73000</v>
      </c>
      <c r="P159" s="103">
        <v>100.74241671232876</v>
      </c>
      <c r="Q159" s="103">
        <v>0</v>
      </c>
      <c r="R159" s="103">
        <v>258.79417201979999</v>
      </c>
      <c r="S159" s="104">
        <v>0</v>
      </c>
      <c r="T159" s="104">
        <f t="shared" si="2"/>
        <v>7.4658525257107573E-4</v>
      </c>
      <c r="U159" s="104">
        <f>R159/'סכום נכסי הקרן'!$C$42</f>
        <v>1.6860212468381168E-4</v>
      </c>
    </row>
    <row r="160" spans="2:21" s="99" customFormat="1">
      <c r="B160" s="102" t="s">
        <v>793</v>
      </c>
      <c r="C160" s="102" t="s">
        <v>794</v>
      </c>
      <c r="D160" s="102" t="s">
        <v>123</v>
      </c>
      <c r="E160" s="102" t="s">
        <v>769</v>
      </c>
      <c r="F160" s="102" t="s">
        <v>795</v>
      </c>
      <c r="G160" s="102" t="s">
        <v>796</v>
      </c>
      <c r="H160" s="102" t="s">
        <v>797</v>
      </c>
      <c r="I160" s="102" t="s">
        <v>773</v>
      </c>
      <c r="J160" s="102" t="s">
        <v>798</v>
      </c>
      <c r="K160" s="103">
        <v>3.24</v>
      </c>
      <c r="L160" s="102" t="s">
        <v>106</v>
      </c>
      <c r="M160" s="104">
        <v>4.8300000000000003E-2</v>
      </c>
      <c r="N160" s="104">
        <v>5.2999999999999999E-2</v>
      </c>
      <c r="O160" s="103">
        <v>763000</v>
      </c>
      <c r="P160" s="103">
        <v>100.84592500655307</v>
      </c>
      <c r="Q160" s="103">
        <v>0</v>
      </c>
      <c r="R160" s="103">
        <v>2707.7100610481998</v>
      </c>
      <c r="S160" s="104">
        <v>4.0000000000000002E-4</v>
      </c>
      <c r="T160" s="104">
        <f t="shared" si="2"/>
        <v>7.8113675591668583E-3</v>
      </c>
      <c r="U160" s="104">
        <f>R160/'סכום נכסי הקרן'!$C$42</f>
        <v>1.7640492664785811E-3</v>
      </c>
    </row>
    <row r="161" spans="2:21" s="99" customFormat="1">
      <c r="B161" s="102" t="s">
        <v>799</v>
      </c>
      <c r="C161" s="102" t="s">
        <v>800</v>
      </c>
      <c r="D161" s="102" t="s">
        <v>123</v>
      </c>
      <c r="E161" s="102" t="s">
        <v>769</v>
      </c>
      <c r="F161" s="102" t="s">
        <v>801</v>
      </c>
      <c r="G161" s="102" t="s">
        <v>802</v>
      </c>
      <c r="H161" s="102" t="s">
        <v>803</v>
      </c>
      <c r="I161" s="102" t="s">
        <v>773</v>
      </c>
      <c r="J161" s="102" t="s">
        <v>804</v>
      </c>
      <c r="K161" s="103">
        <v>5.15</v>
      </c>
      <c r="L161" s="102" t="s">
        <v>106</v>
      </c>
      <c r="M161" s="104">
        <v>4.7500000000000001E-2</v>
      </c>
      <c r="N161" s="104">
        <v>5.3699999999999998E-2</v>
      </c>
      <c r="O161" s="103">
        <v>764000</v>
      </c>
      <c r="P161" s="103">
        <v>97.87613888743455</v>
      </c>
      <c r="Q161" s="103">
        <v>0</v>
      </c>
      <c r="R161" s="103">
        <v>2631.4156541708999</v>
      </c>
      <c r="S161" s="104">
        <v>5.9999999999999995E-4</v>
      </c>
      <c r="T161" s="104">
        <f t="shared" si="2"/>
        <v>7.5912687888441193E-3</v>
      </c>
      <c r="U161" s="104">
        <f>R161/'סכום נכסי הקרן'!$C$42</f>
        <v>1.7143441320831287E-3</v>
      </c>
    </row>
    <row r="162" spans="2:21" s="99" customFormat="1">
      <c r="B162" s="102" t="s">
        <v>805</v>
      </c>
      <c r="C162" s="102" t="s">
        <v>806</v>
      </c>
      <c r="D162" s="102" t="s">
        <v>123</v>
      </c>
      <c r="E162" s="102" t="s">
        <v>769</v>
      </c>
      <c r="F162" s="102" t="s">
        <v>807</v>
      </c>
      <c r="G162" s="102" t="s">
        <v>808</v>
      </c>
      <c r="H162" s="102" t="s">
        <v>809</v>
      </c>
      <c r="I162" s="102" t="s">
        <v>810</v>
      </c>
      <c r="J162" s="102" t="s">
        <v>811</v>
      </c>
      <c r="K162" s="103">
        <v>2.86</v>
      </c>
      <c r="L162" s="102" t="s">
        <v>106</v>
      </c>
      <c r="M162" s="104">
        <v>3.4000000000000002E-2</v>
      </c>
      <c r="N162" s="104">
        <v>7.7799999999999994E-2</v>
      </c>
      <c r="O162" s="103">
        <v>800000</v>
      </c>
      <c r="P162" s="103">
        <v>90.243333337500005</v>
      </c>
      <c r="Q162" s="103">
        <v>0</v>
      </c>
      <c r="R162" s="103">
        <v>2540.5303201173001</v>
      </c>
      <c r="S162" s="104">
        <v>8.0000000000000004E-4</v>
      </c>
      <c r="T162" s="104">
        <f t="shared" si="2"/>
        <v>7.3290772195756197E-3</v>
      </c>
      <c r="U162" s="104">
        <f>R162/'סכום נכסי הקרן'!$C$42</f>
        <v>1.6551331370887649E-3</v>
      </c>
    </row>
    <row r="163" spans="2:21" s="99" customFormat="1">
      <c r="B163" s="102" t="s">
        <v>812</v>
      </c>
      <c r="C163" s="102" t="s">
        <v>813</v>
      </c>
      <c r="D163" s="102" t="s">
        <v>123</v>
      </c>
      <c r="E163" s="102" t="s">
        <v>769</v>
      </c>
      <c r="F163" s="102" t="s">
        <v>814</v>
      </c>
      <c r="G163" s="102" t="s">
        <v>808</v>
      </c>
      <c r="H163" s="102" t="s">
        <v>815</v>
      </c>
      <c r="I163" s="102" t="s">
        <v>773</v>
      </c>
      <c r="J163" s="102" t="s">
        <v>555</v>
      </c>
      <c r="K163" s="103">
        <v>3.62</v>
      </c>
      <c r="L163" s="102" t="s">
        <v>106</v>
      </c>
      <c r="M163" s="104">
        <v>3.3599999999999998E-2</v>
      </c>
      <c r="N163" s="104">
        <v>8.77E-2</v>
      </c>
      <c r="O163" s="103">
        <v>2000000</v>
      </c>
      <c r="P163" s="103">
        <v>83.491500000000002</v>
      </c>
      <c r="Q163" s="103">
        <v>0</v>
      </c>
      <c r="R163" s="103">
        <v>5876.13177</v>
      </c>
      <c r="S163" s="104">
        <v>6.7000000000000002E-3</v>
      </c>
      <c r="T163" s="104">
        <f t="shared" si="2"/>
        <v>1.6951824252482494E-2</v>
      </c>
      <c r="U163" s="104">
        <f>R163/'סכום נכסי הקרן'!$C$42</f>
        <v>3.8282481155265261E-3</v>
      </c>
    </row>
    <row r="164" spans="2:21" s="99" customFormat="1">
      <c r="B164" s="102" t="s">
        <v>816</v>
      </c>
      <c r="C164" s="102" t="s">
        <v>817</v>
      </c>
      <c r="D164" s="102" t="s">
        <v>123</v>
      </c>
      <c r="E164" s="102" t="s">
        <v>769</v>
      </c>
      <c r="F164" s="102" t="s">
        <v>814</v>
      </c>
      <c r="G164" s="102" t="s">
        <v>808</v>
      </c>
      <c r="H164" s="102" t="s">
        <v>815</v>
      </c>
      <c r="I164" s="102" t="s">
        <v>773</v>
      </c>
      <c r="J164" s="102" t="s">
        <v>818</v>
      </c>
      <c r="K164" s="103">
        <v>2.86</v>
      </c>
      <c r="L164" s="102" t="s">
        <v>106</v>
      </c>
      <c r="M164" s="104">
        <v>3.7100000000000001E-2</v>
      </c>
      <c r="N164" s="104">
        <v>8.4599999999999995E-2</v>
      </c>
      <c r="O164" s="103">
        <v>1500000</v>
      </c>
      <c r="P164" s="103">
        <v>89.446522220000006</v>
      </c>
      <c r="Q164" s="103">
        <v>0</v>
      </c>
      <c r="R164" s="103">
        <v>4721.4346753827003</v>
      </c>
      <c r="S164" s="104">
        <v>3.8E-3</v>
      </c>
      <c r="T164" s="104">
        <f t="shared" si="2"/>
        <v>1.3620683464806691E-2</v>
      </c>
      <c r="U164" s="104">
        <f>R164/'סכום נכסי הקרן'!$C$42</f>
        <v>3.0759731241723699E-3</v>
      </c>
    </row>
    <row r="165" spans="2:21" s="99" customFormat="1">
      <c r="B165" s="102" t="s">
        <v>819</v>
      </c>
      <c r="C165" s="102" t="s">
        <v>820</v>
      </c>
      <c r="D165" s="102" t="s">
        <v>123</v>
      </c>
      <c r="E165" s="102" t="s">
        <v>769</v>
      </c>
      <c r="F165" s="102" t="s">
        <v>821</v>
      </c>
      <c r="G165" s="102" t="s">
        <v>784</v>
      </c>
      <c r="H165" s="102" t="s">
        <v>822</v>
      </c>
      <c r="I165" s="102" t="s">
        <v>773</v>
      </c>
      <c r="J165" s="102" t="s">
        <v>519</v>
      </c>
      <c r="K165" s="103">
        <v>3.78</v>
      </c>
      <c r="L165" s="102" t="s">
        <v>106</v>
      </c>
      <c r="M165" s="104">
        <v>6.5000000000000002E-2</v>
      </c>
      <c r="N165" s="104">
        <v>8.8700000000000001E-2</v>
      </c>
      <c r="O165" s="103">
        <v>2000000</v>
      </c>
      <c r="P165" s="103">
        <v>93.331333334999997</v>
      </c>
      <c r="Q165" s="103">
        <v>0</v>
      </c>
      <c r="R165" s="103">
        <v>6568.6592401173002</v>
      </c>
      <c r="S165" s="104">
        <v>4.4000000000000003E-3</v>
      </c>
      <c r="T165" s="104">
        <f t="shared" si="2"/>
        <v>1.8949669845969724E-2</v>
      </c>
      <c r="U165" s="104">
        <f>R165/'סכום נכסי הקרן'!$C$42</f>
        <v>4.2794236653945833E-3</v>
      </c>
    </row>
    <row r="166" spans="2:21" s="99" customFormat="1">
      <c r="B166" s="102" t="s">
        <v>823</v>
      </c>
      <c r="C166" s="102" t="s">
        <v>824</v>
      </c>
      <c r="D166" s="102" t="s">
        <v>123</v>
      </c>
      <c r="E166" s="102" t="s">
        <v>769</v>
      </c>
      <c r="F166" s="102" t="s">
        <v>825</v>
      </c>
      <c r="G166" s="102" t="s">
        <v>784</v>
      </c>
      <c r="H166" s="102" t="s">
        <v>826</v>
      </c>
      <c r="I166" s="102" t="s">
        <v>810</v>
      </c>
      <c r="J166" s="102" t="s">
        <v>519</v>
      </c>
      <c r="K166" s="103">
        <v>2.98</v>
      </c>
      <c r="L166" s="102" t="s">
        <v>106</v>
      </c>
      <c r="M166" s="104">
        <v>0.09</v>
      </c>
      <c r="N166" s="104">
        <v>9.8199999999999996E-2</v>
      </c>
      <c r="O166" s="103">
        <v>1000000</v>
      </c>
      <c r="P166" s="103">
        <v>102.386</v>
      </c>
      <c r="Q166" s="103">
        <v>0</v>
      </c>
      <c r="R166" s="103">
        <v>3602.9633399999998</v>
      </c>
      <c r="S166" s="104">
        <v>1.6000000000000001E-3</v>
      </c>
      <c r="T166" s="104">
        <f t="shared" si="2"/>
        <v>1.0394048962557103E-2</v>
      </c>
      <c r="U166" s="104">
        <f>R166/'סכום נכסי הקרן'!$C$42</f>
        <v>2.3472988960331225E-3</v>
      </c>
    </row>
    <row r="167" spans="2:21" s="99" customFormat="1">
      <c r="B167" s="102" t="s">
        <v>236</v>
      </c>
    </row>
    <row r="168" spans="2:21" s="99" customFormat="1">
      <c r="B168" s="102" t="s">
        <v>275</v>
      </c>
    </row>
    <row r="169" spans="2:21" s="99" customFormat="1">
      <c r="B169" s="102" t="s">
        <v>276</v>
      </c>
    </row>
    <row r="170" spans="2:21" s="99" customFormat="1">
      <c r="B170" s="102" t="s">
        <v>277</v>
      </c>
    </row>
    <row r="171" spans="2:21" s="99" customFormat="1">
      <c r="B171" s="102" t="s">
        <v>278</v>
      </c>
    </row>
    <row r="172" spans="2:21" s="99" customFormat="1">
      <c r="B172" s="105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topLeftCell="A12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18614211.620000001</v>
      </c>
      <c r="J11" s="7"/>
      <c r="K11" s="75">
        <v>10.20748</v>
      </c>
      <c r="L11" s="75">
        <v>242423.07539400601</v>
      </c>
      <c r="M11" s="7"/>
      <c r="N11" s="76">
        <v>1</v>
      </c>
      <c r="O11" s="76">
        <v>0.15790000000000001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17936532.920000002</v>
      </c>
      <c r="K12" s="81">
        <v>10.20748</v>
      </c>
      <c r="L12" s="81">
        <v>206638.52308593001</v>
      </c>
      <c r="N12" s="80">
        <v>0.85240000000000005</v>
      </c>
      <c r="O12" s="80">
        <v>0.1346</v>
      </c>
    </row>
    <row r="13" spans="2:62">
      <c r="B13" s="79" t="s">
        <v>827</v>
      </c>
      <c r="E13" s="16"/>
      <c r="F13" s="16"/>
      <c r="G13" s="16"/>
      <c r="I13" s="81">
        <v>3657855</v>
      </c>
      <c r="K13" s="81">
        <v>10.20748</v>
      </c>
      <c r="L13" s="81">
        <v>98738.026005000007</v>
      </c>
      <c r="N13" s="80">
        <v>0.4073</v>
      </c>
      <c r="O13" s="80">
        <v>6.4299999999999996E-2</v>
      </c>
    </row>
    <row r="14" spans="2:62">
      <c r="B14" t="s">
        <v>828</v>
      </c>
      <c r="C14" t="s">
        <v>829</v>
      </c>
      <c r="D14" t="s">
        <v>100</v>
      </c>
      <c r="E14" t="s">
        <v>123</v>
      </c>
      <c r="F14" t="s">
        <v>830</v>
      </c>
      <c r="G14" t="s">
        <v>600</v>
      </c>
      <c r="H14" t="s">
        <v>102</v>
      </c>
      <c r="I14" s="77">
        <v>107094</v>
      </c>
      <c r="J14" s="77">
        <v>3750</v>
      </c>
      <c r="K14" s="77">
        <v>0</v>
      </c>
      <c r="L14" s="77">
        <v>4016.0250000000001</v>
      </c>
      <c r="M14" s="78">
        <v>4.0000000000000002E-4</v>
      </c>
      <c r="N14" s="78">
        <v>1.66E-2</v>
      </c>
      <c r="O14" s="78">
        <v>2.5999999999999999E-3</v>
      </c>
    </row>
    <row r="15" spans="2:62">
      <c r="B15" t="s">
        <v>831</v>
      </c>
      <c r="C15" t="s">
        <v>832</v>
      </c>
      <c r="D15" t="s">
        <v>100</v>
      </c>
      <c r="E15" t="s">
        <v>123</v>
      </c>
      <c r="F15" t="s">
        <v>833</v>
      </c>
      <c r="G15" t="s">
        <v>600</v>
      </c>
      <c r="H15" t="s">
        <v>102</v>
      </c>
      <c r="I15" s="77">
        <v>189280</v>
      </c>
      <c r="J15" s="77">
        <v>3101</v>
      </c>
      <c r="K15" s="77">
        <v>0</v>
      </c>
      <c r="L15" s="77">
        <v>5869.5727999999999</v>
      </c>
      <c r="M15" s="78">
        <v>8.0000000000000004E-4</v>
      </c>
      <c r="N15" s="78">
        <v>2.4199999999999999E-2</v>
      </c>
      <c r="O15" s="78">
        <v>3.8E-3</v>
      </c>
    </row>
    <row r="16" spans="2:62">
      <c r="B16" t="s">
        <v>834</v>
      </c>
      <c r="C16" t="s">
        <v>835</v>
      </c>
      <c r="D16" t="s">
        <v>100</v>
      </c>
      <c r="E16" t="s">
        <v>123</v>
      </c>
      <c r="F16" t="s">
        <v>836</v>
      </c>
      <c r="G16" t="s">
        <v>569</v>
      </c>
      <c r="H16" t="s">
        <v>102</v>
      </c>
      <c r="I16" s="77">
        <v>5780</v>
      </c>
      <c r="J16" s="77">
        <v>57240</v>
      </c>
      <c r="K16" s="77">
        <v>10.20748</v>
      </c>
      <c r="L16" s="77">
        <v>3318.6794799999998</v>
      </c>
      <c r="M16" s="78">
        <v>1E-4</v>
      </c>
      <c r="N16" s="78">
        <v>1.37E-2</v>
      </c>
      <c r="O16" s="78">
        <v>2.2000000000000001E-3</v>
      </c>
    </row>
    <row r="17" spans="2:15">
      <c r="B17" t="s">
        <v>837</v>
      </c>
      <c r="C17" t="s">
        <v>838</v>
      </c>
      <c r="D17" t="s">
        <v>100</v>
      </c>
      <c r="E17" t="s">
        <v>123</v>
      </c>
      <c r="F17" t="s">
        <v>839</v>
      </c>
      <c r="G17" t="s">
        <v>291</v>
      </c>
      <c r="H17" t="s">
        <v>102</v>
      </c>
      <c r="I17" s="77">
        <v>44570</v>
      </c>
      <c r="J17" s="77">
        <v>13900</v>
      </c>
      <c r="K17" s="77">
        <v>0</v>
      </c>
      <c r="L17" s="77">
        <v>6195.23</v>
      </c>
      <c r="M17" s="78">
        <v>4.0000000000000002E-4</v>
      </c>
      <c r="N17" s="78">
        <v>2.5600000000000001E-2</v>
      </c>
      <c r="O17" s="78">
        <v>4.0000000000000001E-3</v>
      </c>
    </row>
    <row r="18" spans="2:15">
      <c r="B18" t="s">
        <v>840</v>
      </c>
      <c r="C18" t="s">
        <v>841</v>
      </c>
      <c r="D18" t="s">
        <v>100</v>
      </c>
      <c r="E18" t="s">
        <v>123</v>
      </c>
      <c r="F18" t="s">
        <v>842</v>
      </c>
      <c r="G18" t="s">
        <v>291</v>
      </c>
      <c r="H18" t="s">
        <v>102</v>
      </c>
      <c r="I18" s="77">
        <v>267698</v>
      </c>
      <c r="J18" s="77">
        <v>1848</v>
      </c>
      <c r="K18" s="77">
        <v>0</v>
      </c>
      <c r="L18" s="77">
        <v>4947.0590400000001</v>
      </c>
      <c r="M18" s="78">
        <v>2.0000000000000001E-4</v>
      </c>
      <c r="N18" s="78">
        <v>2.0400000000000001E-2</v>
      </c>
      <c r="O18" s="78">
        <v>3.2000000000000002E-3</v>
      </c>
    </row>
    <row r="19" spans="2:15">
      <c r="B19" t="s">
        <v>843</v>
      </c>
      <c r="C19" t="s">
        <v>844</v>
      </c>
      <c r="D19" t="s">
        <v>100</v>
      </c>
      <c r="E19" t="s">
        <v>123</v>
      </c>
      <c r="F19" t="s">
        <v>300</v>
      </c>
      <c r="G19" t="s">
        <v>291</v>
      </c>
      <c r="H19" t="s">
        <v>102</v>
      </c>
      <c r="I19" s="77">
        <v>518295</v>
      </c>
      <c r="J19" s="77">
        <v>2931</v>
      </c>
      <c r="K19" s="77">
        <v>0</v>
      </c>
      <c r="L19" s="77">
        <v>15191.22645</v>
      </c>
      <c r="M19" s="78">
        <v>2.9999999999999997E-4</v>
      </c>
      <c r="N19" s="78">
        <v>6.2700000000000006E-2</v>
      </c>
      <c r="O19" s="78">
        <v>9.9000000000000008E-3</v>
      </c>
    </row>
    <row r="20" spans="2:15">
      <c r="B20" t="s">
        <v>845</v>
      </c>
      <c r="C20" t="s">
        <v>846</v>
      </c>
      <c r="D20" t="s">
        <v>100</v>
      </c>
      <c r="E20" t="s">
        <v>123</v>
      </c>
      <c r="F20" t="s">
        <v>847</v>
      </c>
      <c r="G20" t="s">
        <v>291</v>
      </c>
      <c r="H20" t="s">
        <v>102</v>
      </c>
      <c r="I20" s="77">
        <v>69420</v>
      </c>
      <c r="J20" s="77">
        <v>11390</v>
      </c>
      <c r="K20" s="77">
        <v>0</v>
      </c>
      <c r="L20" s="77">
        <v>7906.9380000000001</v>
      </c>
      <c r="M20" s="78">
        <v>2.9999999999999997E-4</v>
      </c>
      <c r="N20" s="78">
        <v>3.2599999999999997E-2</v>
      </c>
      <c r="O20" s="78">
        <v>5.1000000000000004E-3</v>
      </c>
    </row>
    <row r="21" spans="2:15">
      <c r="B21" t="s">
        <v>848</v>
      </c>
      <c r="C21" t="s">
        <v>849</v>
      </c>
      <c r="D21" t="s">
        <v>100</v>
      </c>
      <c r="E21" t="s">
        <v>123</v>
      </c>
      <c r="F21" t="s">
        <v>322</v>
      </c>
      <c r="G21" t="s">
        <v>291</v>
      </c>
      <c r="H21" t="s">
        <v>102</v>
      </c>
      <c r="I21" s="77">
        <v>446444</v>
      </c>
      <c r="J21" s="77">
        <v>3172</v>
      </c>
      <c r="K21" s="77">
        <v>0</v>
      </c>
      <c r="L21" s="77">
        <v>14161.203680000001</v>
      </c>
      <c r="M21" s="78">
        <v>2.9999999999999997E-4</v>
      </c>
      <c r="N21" s="78">
        <v>5.8400000000000001E-2</v>
      </c>
      <c r="O21" s="78">
        <v>9.1999999999999998E-3</v>
      </c>
    </row>
    <row r="22" spans="2:15">
      <c r="B22" t="s">
        <v>850</v>
      </c>
      <c r="C22" t="s">
        <v>851</v>
      </c>
      <c r="D22" t="s">
        <v>100</v>
      </c>
      <c r="E22" t="s">
        <v>123</v>
      </c>
      <c r="F22" t="s">
        <v>762</v>
      </c>
      <c r="G22" t="s">
        <v>433</v>
      </c>
      <c r="H22" t="s">
        <v>102</v>
      </c>
      <c r="I22" s="77">
        <v>2765</v>
      </c>
      <c r="J22" s="77">
        <v>124000</v>
      </c>
      <c r="K22" s="77">
        <v>0</v>
      </c>
      <c r="L22" s="77">
        <v>3428.6</v>
      </c>
      <c r="M22" s="78">
        <v>4.0000000000000002E-4</v>
      </c>
      <c r="N22" s="78">
        <v>1.41E-2</v>
      </c>
      <c r="O22" s="78">
        <v>2.2000000000000001E-3</v>
      </c>
    </row>
    <row r="23" spans="2:15">
      <c r="B23" t="s">
        <v>852</v>
      </c>
      <c r="C23" t="s">
        <v>853</v>
      </c>
      <c r="D23" t="s">
        <v>100</v>
      </c>
      <c r="E23" t="s">
        <v>123</v>
      </c>
      <c r="F23" t="s">
        <v>854</v>
      </c>
      <c r="G23" t="s">
        <v>433</v>
      </c>
      <c r="H23" t="s">
        <v>102</v>
      </c>
      <c r="I23" s="77">
        <v>8797</v>
      </c>
      <c r="J23" s="77">
        <v>11660</v>
      </c>
      <c r="K23" s="77">
        <v>0</v>
      </c>
      <c r="L23" s="77">
        <v>1025.7302</v>
      </c>
      <c r="M23" s="78">
        <v>2.0000000000000001E-4</v>
      </c>
      <c r="N23" s="78">
        <v>4.1999999999999997E-3</v>
      </c>
      <c r="O23" s="78">
        <v>6.9999999999999999E-4</v>
      </c>
    </row>
    <row r="24" spans="2:15">
      <c r="B24" t="s">
        <v>855</v>
      </c>
      <c r="C24" t="s">
        <v>856</v>
      </c>
      <c r="D24" t="s">
        <v>100</v>
      </c>
      <c r="E24" t="s">
        <v>123</v>
      </c>
      <c r="F24" t="s">
        <v>581</v>
      </c>
      <c r="G24" t="s">
        <v>414</v>
      </c>
      <c r="H24" t="s">
        <v>102</v>
      </c>
      <c r="I24" s="77">
        <v>214710</v>
      </c>
      <c r="J24" s="77">
        <v>2545</v>
      </c>
      <c r="K24" s="77">
        <v>0</v>
      </c>
      <c r="L24" s="77">
        <v>5464.3694999999998</v>
      </c>
      <c r="M24" s="78">
        <v>2.0000000000000001E-4</v>
      </c>
      <c r="N24" s="78">
        <v>2.2499999999999999E-2</v>
      </c>
      <c r="O24" s="78">
        <v>3.5999999999999999E-3</v>
      </c>
    </row>
    <row r="25" spans="2:15">
      <c r="B25" t="s">
        <v>857</v>
      </c>
      <c r="C25" t="s">
        <v>858</v>
      </c>
      <c r="D25" t="s">
        <v>100</v>
      </c>
      <c r="E25" t="s">
        <v>123</v>
      </c>
      <c r="F25" t="s">
        <v>859</v>
      </c>
      <c r="G25" t="s">
        <v>860</v>
      </c>
      <c r="H25" t="s">
        <v>102</v>
      </c>
      <c r="I25" s="77">
        <v>31700</v>
      </c>
      <c r="J25" s="77">
        <v>15340</v>
      </c>
      <c r="K25" s="77">
        <v>0</v>
      </c>
      <c r="L25" s="77">
        <v>4862.78</v>
      </c>
      <c r="M25" s="78">
        <v>2.9999999999999997E-4</v>
      </c>
      <c r="N25" s="78">
        <v>2.01E-2</v>
      </c>
      <c r="O25" s="78">
        <v>3.2000000000000002E-3</v>
      </c>
    </row>
    <row r="26" spans="2:15">
      <c r="B26" t="s">
        <v>861</v>
      </c>
      <c r="C26" t="s">
        <v>862</v>
      </c>
      <c r="D26" t="s">
        <v>100</v>
      </c>
      <c r="E26" t="s">
        <v>123</v>
      </c>
      <c r="F26" t="s">
        <v>863</v>
      </c>
      <c r="G26" t="s">
        <v>860</v>
      </c>
      <c r="H26" t="s">
        <v>102</v>
      </c>
      <c r="I26" s="77">
        <v>7250</v>
      </c>
      <c r="J26" s="77">
        <v>28560</v>
      </c>
      <c r="K26" s="77">
        <v>0</v>
      </c>
      <c r="L26" s="77">
        <v>2070.6</v>
      </c>
      <c r="M26" s="78">
        <v>2.9999999999999997E-4</v>
      </c>
      <c r="N26" s="78">
        <v>8.5000000000000006E-3</v>
      </c>
      <c r="O26" s="78">
        <v>1.2999999999999999E-3</v>
      </c>
    </row>
    <row r="27" spans="2:15">
      <c r="B27" t="s">
        <v>864</v>
      </c>
      <c r="C27" t="s">
        <v>865</v>
      </c>
      <c r="D27" t="s">
        <v>100</v>
      </c>
      <c r="E27" t="s">
        <v>123</v>
      </c>
      <c r="F27" t="s">
        <v>418</v>
      </c>
      <c r="G27" t="s">
        <v>318</v>
      </c>
      <c r="H27" t="s">
        <v>102</v>
      </c>
      <c r="I27" s="77">
        <v>40132</v>
      </c>
      <c r="J27" s="77">
        <v>3580</v>
      </c>
      <c r="K27" s="77">
        <v>0</v>
      </c>
      <c r="L27" s="77">
        <v>1436.7256</v>
      </c>
      <c r="M27" s="78">
        <v>2.0000000000000001E-4</v>
      </c>
      <c r="N27" s="78">
        <v>5.8999999999999999E-3</v>
      </c>
      <c r="O27" s="78">
        <v>8.9999999999999998E-4</v>
      </c>
    </row>
    <row r="28" spans="2:15">
      <c r="B28" t="s">
        <v>866</v>
      </c>
      <c r="C28" t="s">
        <v>867</v>
      </c>
      <c r="D28" t="s">
        <v>100</v>
      </c>
      <c r="E28" t="s">
        <v>123</v>
      </c>
      <c r="F28" t="s">
        <v>350</v>
      </c>
      <c r="G28" t="s">
        <v>318</v>
      </c>
      <c r="H28" t="s">
        <v>102</v>
      </c>
      <c r="I28" s="77">
        <v>115800</v>
      </c>
      <c r="J28" s="77">
        <v>2065</v>
      </c>
      <c r="K28" s="77">
        <v>0</v>
      </c>
      <c r="L28" s="77">
        <v>2391.27</v>
      </c>
      <c r="M28" s="78">
        <v>2.0000000000000001E-4</v>
      </c>
      <c r="N28" s="78">
        <v>9.9000000000000008E-3</v>
      </c>
      <c r="O28" s="78">
        <v>1.6000000000000001E-3</v>
      </c>
    </row>
    <row r="29" spans="2:15">
      <c r="B29" t="s">
        <v>868</v>
      </c>
      <c r="C29" t="s">
        <v>869</v>
      </c>
      <c r="D29" t="s">
        <v>100</v>
      </c>
      <c r="E29" t="s">
        <v>123</v>
      </c>
      <c r="F29" t="s">
        <v>373</v>
      </c>
      <c r="G29" t="s">
        <v>318</v>
      </c>
      <c r="H29" t="s">
        <v>102</v>
      </c>
      <c r="I29" s="77">
        <v>377500</v>
      </c>
      <c r="J29" s="77">
        <v>1120</v>
      </c>
      <c r="K29" s="77">
        <v>0</v>
      </c>
      <c r="L29" s="77">
        <v>4228</v>
      </c>
      <c r="M29" s="78">
        <v>5.0000000000000001E-4</v>
      </c>
      <c r="N29" s="78">
        <v>1.7399999999999999E-2</v>
      </c>
      <c r="O29" s="78">
        <v>2.8E-3</v>
      </c>
    </row>
    <row r="30" spans="2:15">
      <c r="B30" t="s">
        <v>870</v>
      </c>
      <c r="C30" t="s">
        <v>871</v>
      </c>
      <c r="D30" t="s">
        <v>100</v>
      </c>
      <c r="E30" t="s">
        <v>123</v>
      </c>
      <c r="F30" t="s">
        <v>386</v>
      </c>
      <c r="G30" t="s">
        <v>318</v>
      </c>
      <c r="H30" t="s">
        <v>102</v>
      </c>
      <c r="I30" s="77">
        <v>13163</v>
      </c>
      <c r="J30" s="77">
        <v>25160</v>
      </c>
      <c r="K30" s="77">
        <v>0</v>
      </c>
      <c r="L30" s="77">
        <v>3311.8108000000002</v>
      </c>
      <c r="M30" s="78">
        <v>2.9999999999999997E-4</v>
      </c>
      <c r="N30" s="78">
        <v>1.37E-2</v>
      </c>
      <c r="O30" s="78">
        <v>2.2000000000000001E-3</v>
      </c>
    </row>
    <row r="31" spans="2:15">
      <c r="B31" t="s">
        <v>872</v>
      </c>
      <c r="C31" t="s">
        <v>873</v>
      </c>
      <c r="D31" t="s">
        <v>100</v>
      </c>
      <c r="E31" t="s">
        <v>123</v>
      </c>
      <c r="F31" t="s">
        <v>339</v>
      </c>
      <c r="G31" t="s">
        <v>318</v>
      </c>
      <c r="H31" t="s">
        <v>102</v>
      </c>
      <c r="I31" s="77">
        <v>7250</v>
      </c>
      <c r="J31" s="77">
        <v>23360</v>
      </c>
      <c r="K31" s="77">
        <v>0</v>
      </c>
      <c r="L31" s="77">
        <v>1693.6</v>
      </c>
      <c r="M31" s="78">
        <v>1E-4</v>
      </c>
      <c r="N31" s="78">
        <v>7.0000000000000001E-3</v>
      </c>
      <c r="O31" s="78">
        <v>1.1000000000000001E-3</v>
      </c>
    </row>
    <row r="32" spans="2:15">
      <c r="B32" t="s">
        <v>874</v>
      </c>
      <c r="C32" t="s">
        <v>875</v>
      </c>
      <c r="D32" t="s">
        <v>100</v>
      </c>
      <c r="E32" t="s">
        <v>123</v>
      </c>
      <c r="F32" t="s">
        <v>422</v>
      </c>
      <c r="G32" t="s">
        <v>132</v>
      </c>
      <c r="H32" t="s">
        <v>102</v>
      </c>
      <c r="I32" s="77">
        <v>1190207</v>
      </c>
      <c r="J32" s="77">
        <v>606.5</v>
      </c>
      <c r="K32" s="77">
        <v>0</v>
      </c>
      <c r="L32" s="77">
        <v>7218.6054549999999</v>
      </c>
      <c r="M32" s="78">
        <v>4.0000000000000002E-4</v>
      </c>
      <c r="N32" s="78">
        <v>2.98E-2</v>
      </c>
      <c r="O32" s="78">
        <v>4.7000000000000002E-3</v>
      </c>
    </row>
    <row r="33" spans="2:15">
      <c r="B33" s="79" t="s">
        <v>876</v>
      </c>
      <c r="E33" s="16"/>
      <c r="F33" s="16"/>
      <c r="G33" s="16"/>
      <c r="I33" s="81">
        <v>6123426.46</v>
      </c>
      <c r="K33" s="81">
        <v>0</v>
      </c>
      <c r="L33" s="81">
        <v>64180.239902000001</v>
      </c>
      <c r="N33" s="80">
        <v>0.26469999999999999</v>
      </c>
      <c r="O33" s="80">
        <v>4.1799999999999997E-2</v>
      </c>
    </row>
    <row r="34" spans="2:15">
      <c r="B34" t="s">
        <v>877</v>
      </c>
      <c r="C34" t="s">
        <v>878</v>
      </c>
      <c r="D34" t="s">
        <v>100</v>
      </c>
      <c r="E34" t="s">
        <v>123</v>
      </c>
      <c r="F34" t="s">
        <v>432</v>
      </c>
      <c r="G34" t="s">
        <v>471</v>
      </c>
      <c r="H34" t="s">
        <v>102</v>
      </c>
      <c r="I34" s="77">
        <v>2970819</v>
      </c>
      <c r="J34" s="77">
        <v>114</v>
      </c>
      <c r="K34" s="77">
        <v>0</v>
      </c>
      <c r="L34" s="77">
        <v>3386.7336599999999</v>
      </c>
      <c r="M34" s="78">
        <v>2.3E-3</v>
      </c>
      <c r="N34" s="78">
        <v>1.4E-2</v>
      </c>
      <c r="O34" s="78">
        <v>2.2000000000000001E-3</v>
      </c>
    </row>
    <row r="35" spans="2:15">
      <c r="B35" t="s">
        <v>879</v>
      </c>
      <c r="C35" t="s">
        <v>880</v>
      </c>
      <c r="D35" t="s">
        <v>100</v>
      </c>
      <c r="E35" t="s">
        <v>123</v>
      </c>
      <c r="F35" t="s">
        <v>881</v>
      </c>
      <c r="G35" t="s">
        <v>471</v>
      </c>
      <c r="H35" t="s">
        <v>102</v>
      </c>
      <c r="I35" s="77">
        <v>7939</v>
      </c>
      <c r="J35" s="77">
        <v>43790</v>
      </c>
      <c r="K35" s="77">
        <v>0</v>
      </c>
      <c r="L35" s="77">
        <v>3476.4881</v>
      </c>
      <c r="M35" s="78">
        <v>5.9999999999999995E-4</v>
      </c>
      <c r="N35" s="78">
        <v>1.43E-2</v>
      </c>
      <c r="O35" s="78">
        <v>2.3E-3</v>
      </c>
    </row>
    <row r="36" spans="2:15">
      <c r="B36" t="s">
        <v>882</v>
      </c>
      <c r="C36" t="s">
        <v>883</v>
      </c>
      <c r="D36" t="s">
        <v>100</v>
      </c>
      <c r="E36" t="s">
        <v>123</v>
      </c>
      <c r="F36" t="s">
        <v>884</v>
      </c>
      <c r="G36" t="s">
        <v>506</v>
      </c>
      <c r="H36" t="s">
        <v>102</v>
      </c>
      <c r="I36" s="77">
        <v>680995</v>
      </c>
      <c r="J36" s="77">
        <v>720</v>
      </c>
      <c r="K36" s="77">
        <v>0</v>
      </c>
      <c r="L36" s="77">
        <v>4903.1639999999998</v>
      </c>
      <c r="M36" s="78">
        <v>6.9999999999999999E-4</v>
      </c>
      <c r="N36" s="78">
        <v>2.0199999999999999E-2</v>
      </c>
      <c r="O36" s="78">
        <v>3.2000000000000002E-3</v>
      </c>
    </row>
    <row r="37" spans="2:15">
      <c r="B37" t="s">
        <v>885</v>
      </c>
      <c r="C37" t="s">
        <v>886</v>
      </c>
      <c r="D37" t="s">
        <v>100</v>
      </c>
      <c r="E37" t="s">
        <v>123</v>
      </c>
      <c r="F37" t="s">
        <v>505</v>
      </c>
      <c r="G37" t="s">
        <v>506</v>
      </c>
      <c r="H37" t="s">
        <v>102</v>
      </c>
      <c r="I37" s="77">
        <v>44000</v>
      </c>
      <c r="J37" s="77">
        <v>832.4</v>
      </c>
      <c r="K37" s="77">
        <v>0</v>
      </c>
      <c r="L37" s="77">
        <v>366.25599999999997</v>
      </c>
      <c r="M37" s="78">
        <v>2.0000000000000001E-4</v>
      </c>
      <c r="N37" s="78">
        <v>1.5E-3</v>
      </c>
      <c r="O37" s="78">
        <v>2.0000000000000001E-4</v>
      </c>
    </row>
    <row r="38" spans="2:15">
      <c r="B38" t="s">
        <v>887</v>
      </c>
      <c r="C38" t="s">
        <v>888</v>
      </c>
      <c r="D38" t="s">
        <v>100</v>
      </c>
      <c r="E38" t="s">
        <v>123</v>
      </c>
      <c r="F38" t="s">
        <v>518</v>
      </c>
      <c r="G38" t="s">
        <v>506</v>
      </c>
      <c r="H38" t="s">
        <v>102</v>
      </c>
      <c r="I38" s="77">
        <v>51410</v>
      </c>
      <c r="J38" s="77">
        <v>9351</v>
      </c>
      <c r="K38" s="77">
        <v>0</v>
      </c>
      <c r="L38" s="77">
        <v>4807.3491000000004</v>
      </c>
      <c r="M38" s="78">
        <v>1.5E-3</v>
      </c>
      <c r="N38" s="78">
        <v>1.9800000000000002E-2</v>
      </c>
      <c r="O38" s="78">
        <v>3.0999999999999999E-3</v>
      </c>
    </row>
    <row r="39" spans="2:15">
      <c r="B39" t="s">
        <v>889</v>
      </c>
      <c r="C39" t="s">
        <v>890</v>
      </c>
      <c r="D39" t="s">
        <v>100</v>
      </c>
      <c r="E39" t="s">
        <v>123</v>
      </c>
      <c r="F39" t="s">
        <v>441</v>
      </c>
      <c r="G39" t="s">
        <v>442</v>
      </c>
      <c r="H39" t="s">
        <v>102</v>
      </c>
      <c r="I39" s="77">
        <v>3700</v>
      </c>
      <c r="J39" s="77">
        <v>56000</v>
      </c>
      <c r="K39" s="77">
        <v>0</v>
      </c>
      <c r="L39" s="77">
        <v>2072</v>
      </c>
      <c r="M39" s="78">
        <v>1.2999999999999999E-3</v>
      </c>
      <c r="N39" s="78">
        <v>8.5000000000000006E-3</v>
      </c>
      <c r="O39" s="78">
        <v>1.2999999999999999E-3</v>
      </c>
    </row>
    <row r="40" spans="2:15">
      <c r="B40" t="s">
        <v>891</v>
      </c>
      <c r="C40" t="s">
        <v>892</v>
      </c>
      <c r="D40" t="s">
        <v>100</v>
      </c>
      <c r="E40" t="s">
        <v>123</v>
      </c>
      <c r="F40" t="s">
        <v>701</v>
      </c>
      <c r="G40" t="s">
        <v>654</v>
      </c>
      <c r="H40" t="s">
        <v>102</v>
      </c>
      <c r="I40" s="77">
        <v>292320.46000000002</v>
      </c>
      <c r="J40" s="77">
        <v>1890</v>
      </c>
      <c r="K40" s="77">
        <v>0</v>
      </c>
      <c r="L40" s="77">
        <v>5524.8566940000001</v>
      </c>
      <c r="M40" s="78">
        <v>4.7000000000000002E-3</v>
      </c>
      <c r="N40" s="78">
        <v>2.2800000000000001E-2</v>
      </c>
      <c r="O40" s="78">
        <v>3.5999999999999999E-3</v>
      </c>
    </row>
    <row r="41" spans="2:15">
      <c r="B41" t="s">
        <v>893</v>
      </c>
      <c r="C41" t="s">
        <v>894</v>
      </c>
      <c r="D41" t="s">
        <v>100</v>
      </c>
      <c r="E41" t="s">
        <v>123</v>
      </c>
      <c r="F41" t="s">
        <v>745</v>
      </c>
      <c r="G41" t="s">
        <v>654</v>
      </c>
      <c r="H41" t="s">
        <v>102</v>
      </c>
      <c r="I41" s="77">
        <v>86232</v>
      </c>
      <c r="J41" s="77">
        <v>765</v>
      </c>
      <c r="K41" s="77">
        <v>0</v>
      </c>
      <c r="L41" s="77">
        <v>659.6748</v>
      </c>
      <c r="M41" s="78">
        <v>2.9999999999999997E-4</v>
      </c>
      <c r="N41" s="78">
        <v>2.7000000000000001E-3</v>
      </c>
      <c r="O41" s="78">
        <v>4.0000000000000002E-4</v>
      </c>
    </row>
    <row r="42" spans="2:15">
      <c r="B42" t="s">
        <v>895</v>
      </c>
      <c r="C42" t="s">
        <v>896</v>
      </c>
      <c r="D42" t="s">
        <v>100</v>
      </c>
      <c r="E42" t="s">
        <v>123</v>
      </c>
      <c r="F42" t="s">
        <v>897</v>
      </c>
      <c r="G42" t="s">
        <v>683</v>
      </c>
      <c r="H42" t="s">
        <v>102</v>
      </c>
      <c r="I42" s="77">
        <v>950000</v>
      </c>
      <c r="J42" s="77">
        <v>118.6</v>
      </c>
      <c r="K42" s="77">
        <v>0</v>
      </c>
      <c r="L42" s="77">
        <v>1126.7</v>
      </c>
      <c r="M42" s="78">
        <v>4.0000000000000002E-4</v>
      </c>
      <c r="N42" s="78">
        <v>4.5999999999999999E-3</v>
      </c>
      <c r="O42" s="78">
        <v>6.9999999999999999E-4</v>
      </c>
    </row>
    <row r="43" spans="2:15">
      <c r="B43" t="s">
        <v>898</v>
      </c>
      <c r="C43" t="s">
        <v>899</v>
      </c>
      <c r="D43" t="s">
        <v>100</v>
      </c>
      <c r="E43" t="s">
        <v>123</v>
      </c>
      <c r="F43" t="s">
        <v>900</v>
      </c>
      <c r="G43" t="s">
        <v>414</v>
      </c>
      <c r="H43" t="s">
        <v>102</v>
      </c>
      <c r="I43" s="77">
        <v>218809</v>
      </c>
      <c r="J43" s="77">
        <v>881.2</v>
      </c>
      <c r="K43" s="77">
        <v>0</v>
      </c>
      <c r="L43" s="77">
        <v>1928.144908</v>
      </c>
      <c r="M43" s="78">
        <v>2.0999999999999999E-3</v>
      </c>
      <c r="N43" s="78">
        <v>8.0000000000000002E-3</v>
      </c>
      <c r="O43" s="78">
        <v>1.2999999999999999E-3</v>
      </c>
    </row>
    <row r="44" spans="2:15">
      <c r="B44" t="s">
        <v>901</v>
      </c>
      <c r="C44" t="s">
        <v>902</v>
      </c>
      <c r="D44" t="s">
        <v>100</v>
      </c>
      <c r="E44" t="s">
        <v>123</v>
      </c>
      <c r="F44" t="s">
        <v>903</v>
      </c>
      <c r="G44" t="s">
        <v>860</v>
      </c>
      <c r="H44" t="s">
        <v>102</v>
      </c>
      <c r="I44" s="77">
        <v>18173</v>
      </c>
      <c r="J44" s="77">
        <v>7615</v>
      </c>
      <c r="K44" s="77">
        <v>0</v>
      </c>
      <c r="L44" s="77">
        <v>1383.8739499999999</v>
      </c>
      <c r="M44" s="78">
        <v>4.0000000000000002E-4</v>
      </c>
      <c r="N44" s="78">
        <v>5.7000000000000002E-3</v>
      </c>
      <c r="O44" s="78">
        <v>8.9999999999999998E-4</v>
      </c>
    </row>
    <row r="45" spans="2:15">
      <c r="B45" t="s">
        <v>904</v>
      </c>
      <c r="C45" t="s">
        <v>905</v>
      </c>
      <c r="D45" t="s">
        <v>100</v>
      </c>
      <c r="E45" t="s">
        <v>123</v>
      </c>
      <c r="F45" t="s">
        <v>906</v>
      </c>
      <c r="G45" t="s">
        <v>907</v>
      </c>
      <c r="H45" t="s">
        <v>102</v>
      </c>
      <c r="I45" s="77">
        <v>44425</v>
      </c>
      <c r="J45" s="77">
        <v>8739</v>
      </c>
      <c r="K45" s="77">
        <v>0</v>
      </c>
      <c r="L45" s="77">
        <v>3882.3007499999999</v>
      </c>
      <c r="M45" s="78">
        <v>2.0999999999999999E-3</v>
      </c>
      <c r="N45" s="78">
        <v>1.6E-2</v>
      </c>
      <c r="O45" s="78">
        <v>2.5000000000000001E-3</v>
      </c>
    </row>
    <row r="46" spans="2:15">
      <c r="B46" t="s">
        <v>908</v>
      </c>
      <c r="C46" t="s">
        <v>909</v>
      </c>
      <c r="D46" t="s">
        <v>100</v>
      </c>
      <c r="E46" t="s">
        <v>123</v>
      </c>
      <c r="F46" t="s">
        <v>910</v>
      </c>
      <c r="G46" t="s">
        <v>907</v>
      </c>
      <c r="H46" t="s">
        <v>102</v>
      </c>
      <c r="I46" s="77">
        <v>3910</v>
      </c>
      <c r="J46" s="77">
        <v>13110</v>
      </c>
      <c r="K46" s="77">
        <v>0</v>
      </c>
      <c r="L46" s="77">
        <v>512.601</v>
      </c>
      <c r="M46" s="78">
        <v>2.9999999999999997E-4</v>
      </c>
      <c r="N46" s="78">
        <v>2.0999999999999999E-3</v>
      </c>
      <c r="O46" s="78">
        <v>2.9999999999999997E-4</v>
      </c>
    </row>
    <row r="47" spans="2:15">
      <c r="B47" t="s">
        <v>911</v>
      </c>
      <c r="C47" t="s">
        <v>912</v>
      </c>
      <c r="D47" t="s">
        <v>100</v>
      </c>
      <c r="E47" t="s">
        <v>123</v>
      </c>
      <c r="F47" t="s">
        <v>913</v>
      </c>
      <c r="G47" t="s">
        <v>907</v>
      </c>
      <c r="H47" t="s">
        <v>102</v>
      </c>
      <c r="I47" s="77">
        <v>7390</v>
      </c>
      <c r="J47" s="77">
        <v>35260</v>
      </c>
      <c r="K47" s="77">
        <v>0</v>
      </c>
      <c r="L47" s="77">
        <v>2605.7139999999999</v>
      </c>
      <c r="M47" s="78">
        <v>8.9999999999999998E-4</v>
      </c>
      <c r="N47" s="78">
        <v>1.0699999999999999E-2</v>
      </c>
      <c r="O47" s="78">
        <v>1.6999999999999999E-3</v>
      </c>
    </row>
    <row r="48" spans="2:15">
      <c r="B48" t="s">
        <v>914</v>
      </c>
      <c r="C48" t="s">
        <v>915</v>
      </c>
      <c r="D48" t="s">
        <v>100</v>
      </c>
      <c r="E48" t="s">
        <v>123</v>
      </c>
      <c r="F48" t="s">
        <v>916</v>
      </c>
      <c r="G48" t="s">
        <v>917</v>
      </c>
      <c r="H48" t="s">
        <v>102</v>
      </c>
      <c r="I48" s="77">
        <v>149000</v>
      </c>
      <c r="J48" s="77">
        <v>1336</v>
      </c>
      <c r="K48" s="77">
        <v>0</v>
      </c>
      <c r="L48" s="77">
        <v>1990.64</v>
      </c>
      <c r="M48" s="78">
        <v>1.1999999999999999E-3</v>
      </c>
      <c r="N48" s="78">
        <v>8.2000000000000007E-3</v>
      </c>
      <c r="O48" s="78">
        <v>1.2999999999999999E-3</v>
      </c>
    </row>
    <row r="49" spans="2:15">
      <c r="B49" t="s">
        <v>918</v>
      </c>
      <c r="C49" t="s">
        <v>919</v>
      </c>
      <c r="D49" t="s">
        <v>100</v>
      </c>
      <c r="E49" t="s">
        <v>123</v>
      </c>
      <c r="F49" t="s">
        <v>406</v>
      </c>
      <c r="G49" t="s">
        <v>318</v>
      </c>
      <c r="H49" t="s">
        <v>102</v>
      </c>
      <c r="I49" s="77">
        <v>101500</v>
      </c>
      <c r="J49" s="77">
        <v>1742</v>
      </c>
      <c r="K49" s="77">
        <v>0</v>
      </c>
      <c r="L49" s="77">
        <v>1768.13</v>
      </c>
      <c r="M49" s="78">
        <v>5.0000000000000001E-4</v>
      </c>
      <c r="N49" s="78">
        <v>7.3000000000000001E-3</v>
      </c>
      <c r="O49" s="78">
        <v>1.1999999999999999E-3</v>
      </c>
    </row>
    <row r="50" spans="2:15">
      <c r="B50" t="s">
        <v>920</v>
      </c>
      <c r="C50" t="s">
        <v>921</v>
      </c>
      <c r="D50" t="s">
        <v>100</v>
      </c>
      <c r="E50" t="s">
        <v>123</v>
      </c>
      <c r="F50" t="s">
        <v>922</v>
      </c>
      <c r="G50" t="s">
        <v>318</v>
      </c>
      <c r="H50" t="s">
        <v>102</v>
      </c>
      <c r="I50" s="77">
        <v>6610</v>
      </c>
      <c r="J50" s="77">
        <v>23890</v>
      </c>
      <c r="K50" s="77">
        <v>0</v>
      </c>
      <c r="L50" s="77">
        <v>1579.1289999999999</v>
      </c>
      <c r="M50" s="78">
        <v>5.9999999999999995E-4</v>
      </c>
      <c r="N50" s="78">
        <v>6.4999999999999997E-3</v>
      </c>
      <c r="O50" s="78">
        <v>1E-3</v>
      </c>
    </row>
    <row r="51" spans="2:15">
      <c r="B51" t="s">
        <v>923</v>
      </c>
      <c r="C51" t="s">
        <v>924</v>
      </c>
      <c r="D51" t="s">
        <v>100</v>
      </c>
      <c r="E51" t="s">
        <v>123</v>
      </c>
      <c r="F51" t="s">
        <v>429</v>
      </c>
      <c r="G51" t="s">
        <v>318</v>
      </c>
      <c r="H51" t="s">
        <v>102</v>
      </c>
      <c r="I51" s="77">
        <v>90000</v>
      </c>
      <c r="J51" s="77">
        <v>826</v>
      </c>
      <c r="K51" s="77">
        <v>0</v>
      </c>
      <c r="L51" s="77">
        <v>743.4</v>
      </c>
      <c r="M51" s="78">
        <v>4.0000000000000002E-4</v>
      </c>
      <c r="N51" s="78">
        <v>3.0999999999999999E-3</v>
      </c>
      <c r="O51" s="78">
        <v>5.0000000000000001E-4</v>
      </c>
    </row>
    <row r="52" spans="2:15">
      <c r="B52" t="s">
        <v>925</v>
      </c>
      <c r="C52" t="s">
        <v>926</v>
      </c>
      <c r="D52" t="s">
        <v>100</v>
      </c>
      <c r="E52" t="s">
        <v>123</v>
      </c>
      <c r="F52" t="s">
        <v>927</v>
      </c>
      <c r="G52" t="s">
        <v>928</v>
      </c>
      <c r="H52" t="s">
        <v>102</v>
      </c>
      <c r="I52" s="77">
        <v>7759</v>
      </c>
      <c r="J52" s="77">
        <v>34500</v>
      </c>
      <c r="K52" s="77">
        <v>0</v>
      </c>
      <c r="L52" s="77">
        <v>2676.855</v>
      </c>
      <c r="M52" s="78">
        <v>1.1999999999999999E-3</v>
      </c>
      <c r="N52" s="78">
        <v>1.0999999999999999E-2</v>
      </c>
      <c r="O52" s="78">
        <v>1.6999999999999999E-3</v>
      </c>
    </row>
    <row r="53" spans="2:15">
      <c r="B53" t="s">
        <v>929</v>
      </c>
      <c r="C53" t="s">
        <v>930</v>
      </c>
      <c r="D53" t="s">
        <v>100</v>
      </c>
      <c r="E53" t="s">
        <v>123</v>
      </c>
      <c r="F53" t="s">
        <v>931</v>
      </c>
      <c r="G53" t="s">
        <v>125</v>
      </c>
      <c r="H53" t="s">
        <v>102</v>
      </c>
      <c r="I53" s="77">
        <v>189760</v>
      </c>
      <c r="J53" s="77">
        <v>3055</v>
      </c>
      <c r="K53" s="77">
        <v>0</v>
      </c>
      <c r="L53" s="77">
        <v>5797.1679999999997</v>
      </c>
      <c r="M53" s="78">
        <v>1.8E-3</v>
      </c>
      <c r="N53" s="78">
        <v>2.3900000000000001E-2</v>
      </c>
      <c r="O53" s="78">
        <v>3.8E-3</v>
      </c>
    </row>
    <row r="54" spans="2:15">
      <c r="B54" t="s">
        <v>932</v>
      </c>
      <c r="C54" t="s">
        <v>933</v>
      </c>
      <c r="D54" t="s">
        <v>100</v>
      </c>
      <c r="E54" t="s">
        <v>123</v>
      </c>
      <c r="F54" t="s">
        <v>934</v>
      </c>
      <c r="G54" t="s">
        <v>588</v>
      </c>
      <c r="H54" t="s">
        <v>102</v>
      </c>
      <c r="I54" s="77">
        <v>16783</v>
      </c>
      <c r="J54" s="77">
        <v>10150</v>
      </c>
      <c r="K54" s="77">
        <v>0</v>
      </c>
      <c r="L54" s="77">
        <v>1703.4745</v>
      </c>
      <c r="M54" s="78">
        <v>6.9999999999999999E-4</v>
      </c>
      <c r="N54" s="78">
        <v>7.0000000000000001E-3</v>
      </c>
      <c r="O54" s="78">
        <v>1.1000000000000001E-3</v>
      </c>
    </row>
    <row r="55" spans="2:15">
      <c r="B55" t="s">
        <v>935</v>
      </c>
      <c r="C55" t="s">
        <v>936</v>
      </c>
      <c r="D55" t="s">
        <v>100</v>
      </c>
      <c r="E55" t="s">
        <v>123</v>
      </c>
      <c r="F55" t="s">
        <v>937</v>
      </c>
      <c r="G55" t="s">
        <v>588</v>
      </c>
      <c r="H55" t="s">
        <v>102</v>
      </c>
      <c r="I55" s="77">
        <v>17750</v>
      </c>
      <c r="J55" s="77">
        <v>18950</v>
      </c>
      <c r="K55" s="77">
        <v>0</v>
      </c>
      <c r="L55" s="77">
        <v>3363.625</v>
      </c>
      <c r="M55" s="78">
        <v>1.1999999999999999E-3</v>
      </c>
      <c r="N55" s="78">
        <v>1.3899999999999999E-2</v>
      </c>
      <c r="O55" s="78">
        <v>2.2000000000000001E-3</v>
      </c>
    </row>
    <row r="56" spans="2:15">
      <c r="B56" t="s">
        <v>938</v>
      </c>
      <c r="C56" t="s">
        <v>939</v>
      </c>
      <c r="D56" t="s">
        <v>100</v>
      </c>
      <c r="E56" t="s">
        <v>123</v>
      </c>
      <c r="F56" t="s">
        <v>940</v>
      </c>
      <c r="G56" t="s">
        <v>588</v>
      </c>
      <c r="H56" t="s">
        <v>102</v>
      </c>
      <c r="I56" s="77">
        <v>4345</v>
      </c>
      <c r="J56" s="77">
        <v>32200</v>
      </c>
      <c r="K56" s="77">
        <v>0</v>
      </c>
      <c r="L56" s="77">
        <v>1399.09</v>
      </c>
      <c r="M56" s="78">
        <v>2.9999999999999997E-4</v>
      </c>
      <c r="N56" s="78">
        <v>5.7999999999999996E-3</v>
      </c>
      <c r="O56" s="78">
        <v>8.9999999999999998E-4</v>
      </c>
    </row>
    <row r="57" spans="2:15">
      <c r="B57" t="s">
        <v>941</v>
      </c>
      <c r="C57" t="s">
        <v>942</v>
      </c>
      <c r="D57" t="s">
        <v>100</v>
      </c>
      <c r="E57" t="s">
        <v>123</v>
      </c>
      <c r="F57" t="s">
        <v>943</v>
      </c>
      <c r="G57" t="s">
        <v>588</v>
      </c>
      <c r="H57" t="s">
        <v>102</v>
      </c>
      <c r="I57" s="77">
        <v>62410</v>
      </c>
      <c r="J57" s="77">
        <v>6630</v>
      </c>
      <c r="K57" s="77">
        <v>0</v>
      </c>
      <c r="L57" s="77">
        <v>4137.7830000000004</v>
      </c>
      <c r="M57" s="78">
        <v>1.2999999999999999E-3</v>
      </c>
      <c r="N57" s="78">
        <v>1.7100000000000001E-2</v>
      </c>
      <c r="O57" s="78">
        <v>2.7000000000000001E-3</v>
      </c>
    </row>
    <row r="58" spans="2:15">
      <c r="B58" t="s">
        <v>944</v>
      </c>
      <c r="C58" t="s">
        <v>945</v>
      </c>
      <c r="D58" t="s">
        <v>100</v>
      </c>
      <c r="E58" t="s">
        <v>123</v>
      </c>
      <c r="F58" t="s">
        <v>946</v>
      </c>
      <c r="G58" t="s">
        <v>608</v>
      </c>
      <c r="H58" t="s">
        <v>102</v>
      </c>
      <c r="I58" s="77">
        <v>34382</v>
      </c>
      <c r="J58" s="77">
        <v>4892</v>
      </c>
      <c r="K58" s="77">
        <v>0</v>
      </c>
      <c r="L58" s="77">
        <v>1681.9674399999999</v>
      </c>
      <c r="M58" s="78">
        <v>5.0000000000000001E-4</v>
      </c>
      <c r="N58" s="78">
        <v>6.8999999999999999E-3</v>
      </c>
      <c r="O58" s="78">
        <v>1.1000000000000001E-3</v>
      </c>
    </row>
    <row r="59" spans="2:15">
      <c r="B59" t="s">
        <v>947</v>
      </c>
      <c r="C59" t="s">
        <v>948</v>
      </c>
      <c r="D59" t="s">
        <v>100</v>
      </c>
      <c r="E59" t="s">
        <v>123</v>
      </c>
      <c r="F59" t="s">
        <v>949</v>
      </c>
      <c r="G59" t="s">
        <v>950</v>
      </c>
      <c r="H59" t="s">
        <v>102</v>
      </c>
      <c r="I59" s="77">
        <v>1005</v>
      </c>
      <c r="J59" s="77">
        <v>27500</v>
      </c>
      <c r="K59" s="77">
        <v>0</v>
      </c>
      <c r="L59" s="77">
        <v>276.375</v>
      </c>
      <c r="M59" s="78">
        <v>2.0000000000000001E-4</v>
      </c>
      <c r="N59" s="78">
        <v>1.1000000000000001E-3</v>
      </c>
      <c r="O59" s="78">
        <v>2.0000000000000001E-4</v>
      </c>
    </row>
    <row r="60" spans="2:15">
      <c r="B60" t="s">
        <v>951</v>
      </c>
      <c r="C60" t="s">
        <v>952</v>
      </c>
      <c r="D60" t="s">
        <v>100</v>
      </c>
      <c r="E60" t="s">
        <v>123</v>
      </c>
      <c r="F60" t="s">
        <v>953</v>
      </c>
      <c r="G60" t="s">
        <v>954</v>
      </c>
      <c r="H60" t="s">
        <v>102</v>
      </c>
      <c r="I60" s="77">
        <v>62000</v>
      </c>
      <c r="J60" s="77">
        <v>688.3</v>
      </c>
      <c r="K60" s="77">
        <v>0</v>
      </c>
      <c r="L60" s="77">
        <v>426.74599999999998</v>
      </c>
      <c r="M60" s="78">
        <v>2.9999999999999997E-4</v>
      </c>
      <c r="N60" s="78">
        <v>1.8E-3</v>
      </c>
      <c r="O60" s="78">
        <v>2.9999999999999997E-4</v>
      </c>
    </row>
    <row r="61" spans="2:15">
      <c r="B61" s="79" t="s">
        <v>955</v>
      </c>
      <c r="E61" s="16"/>
      <c r="F61" s="16"/>
      <c r="G61" s="16"/>
      <c r="I61" s="81">
        <v>8155251.46</v>
      </c>
      <c r="K61" s="81">
        <v>0</v>
      </c>
      <c r="L61" s="81">
        <v>43720.257178929998</v>
      </c>
      <c r="N61" s="80">
        <v>0.18029999999999999</v>
      </c>
      <c r="O61" s="80">
        <v>2.8500000000000001E-2</v>
      </c>
    </row>
    <row r="62" spans="2:15">
      <c r="B62" t="s">
        <v>956</v>
      </c>
      <c r="C62" t="s">
        <v>957</v>
      </c>
      <c r="D62" t="s">
        <v>100</v>
      </c>
      <c r="E62" t="s">
        <v>123</v>
      </c>
      <c r="F62" t="s">
        <v>958</v>
      </c>
      <c r="G62" t="s">
        <v>959</v>
      </c>
      <c r="H62" t="s">
        <v>102</v>
      </c>
      <c r="I62" s="77">
        <v>37165</v>
      </c>
      <c r="J62" s="77">
        <v>503</v>
      </c>
      <c r="K62" s="77">
        <v>0</v>
      </c>
      <c r="L62" s="77">
        <v>186.93995000000001</v>
      </c>
      <c r="M62" s="78">
        <v>1.2999999999999999E-3</v>
      </c>
      <c r="N62" s="78">
        <v>8.0000000000000004E-4</v>
      </c>
      <c r="O62" s="78">
        <v>1E-4</v>
      </c>
    </row>
    <row r="63" spans="2:15">
      <c r="B63" t="s">
        <v>960</v>
      </c>
      <c r="C63" t="s">
        <v>961</v>
      </c>
      <c r="D63" t="s">
        <v>100</v>
      </c>
      <c r="E63" t="s">
        <v>123</v>
      </c>
      <c r="F63" t="s">
        <v>962</v>
      </c>
      <c r="G63" t="s">
        <v>959</v>
      </c>
      <c r="H63" t="s">
        <v>102</v>
      </c>
      <c r="I63" s="77">
        <v>4369</v>
      </c>
      <c r="J63" s="77">
        <v>4395</v>
      </c>
      <c r="K63" s="77">
        <v>0</v>
      </c>
      <c r="L63" s="77">
        <v>192.01755</v>
      </c>
      <c r="M63" s="78">
        <v>2.0000000000000001E-4</v>
      </c>
      <c r="N63" s="78">
        <v>8.0000000000000004E-4</v>
      </c>
      <c r="O63" s="78">
        <v>1E-4</v>
      </c>
    </row>
    <row r="64" spans="2:15">
      <c r="B64" t="s">
        <v>963</v>
      </c>
      <c r="C64" t="s">
        <v>964</v>
      </c>
      <c r="D64" t="s">
        <v>100</v>
      </c>
      <c r="E64" t="s">
        <v>123</v>
      </c>
      <c r="F64" t="s">
        <v>965</v>
      </c>
      <c r="G64" t="s">
        <v>959</v>
      </c>
      <c r="H64" t="s">
        <v>102</v>
      </c>
      <c r="I64" s="77">
        <v>100000</v>
      </c>
      <c r="J64" s="77">
        <v>93.2</v>
      </c>
      <c r="K64" s="77">
        <v>0</v>
      </c>
      <c r="L64" s="77">
        <v>93.2</v>
      </c>
      <c r="M64" s="78">
        <v>1.8E-3</v>
      </c>
      <c r="N64" s="78">
        <v>4.0000000000000002E-4</v>
      </c>
      <c r="O64" s="78">
        <v>1E-4</v>
      </c>
    </row>
    <row r="65" spans="2:15">
      <c r="B65" t="s">
        <v>966</v>
      </c>
      <c r="C65" t="s">
        <v>967</v>
      </c>
      <c r="D65" t="s">
        <v>100</v>
      </c>
      <c r="E65" t="s">
        <v>123</v>
      </c>
      <c r="F65" t="s">
        <v>968</v>
      </c>
      <c r="G65" t="s">
        <v>959</v>
      </c>
      <c r="H65" t="s">
        <v>102</v>
      </c>
      <c r="I65" s="77">
        <v>15268</v>
      </c>
      <c r="J65" s="77">
        <v>3111</v>
      </c>
      <c r="K65" s="77">
        <v>0</v>
      </c>
      <c r="L65" s="77">
        <v>474.98748000000001</v>
      </c>
      <c r="M65" s="78">
        <v>3.0000000000000001E-3</v>
      </c>
      <c r="N65" s="78">
        <v>2E-3</v>
      </c>
      <c r="O65" s="78">
        <v>2.9999999999999997E-4</v>
      </c>
    </row>
    <row r="66" spans="2:15">
      <c r="B66" t="s">
        <v>969</v>
      </c>
      <c r="C66" t="s">
        <v>970</v>
      </c>
      <c r="D66" t="s">
        <v>100</v>
      </c>
      <c r="E66" t="s">
        <v>123</v>
      </c>
      <c r="F66" t="s">
        <v>971</v>
      </c>
      <c r="G66" t="s">
        <v>959</v>
      </c>
      <c r="H66" t="s">
        <v>102</v>
      </c>
      <c r="I66" s="77">
        <v>320000</v>
      </c>
      <c r="J66" s="77">
        <v>771.9</v>
      </c>
      <c r="K66" s="77">
        <v>0</v>
      </c>
      <c r="L66" s="77">
        <v>2470.08</v>
      </c>
      <c r="M66" s="78">
        <v>4.1000000000000003E-3</v>
      </c>
      <c r="N66" s="78">
        <v>1.0200000000000001E-2</v>
      </c>
      <c r="O66" s="78">
        <v>1.6000000000000001E-3</v>
      </c>
    </row>
    <row r="67" spans="2:15">
      <c r="B67" t="s">
        <v>972</v>
      </c>
      <c r="C67" t="s">
        <v>973</v>
      </c>
      <c r="D67" t="s">
        <v>100</v>
      </c>
      <c r="E67" t="s">
        <v>123</v>
      </c>
      <c r="F67" t="s">
        <v>974</v>
      </c>
      <c r="G67" t="s">
        <v>959</v>
      </c>
      <c r="H67" t="s">
        <v>102</v>
      </c>
      <c r="I67" s="77">
        <v>10100</v>
      </c>
      <c r="J67" s="77">
        <v>300.7</v>
      </c>
      <c r="K67" s="77">
        <v>0</v>
      </c>
      <c r="L67" s="77">
        <v>30.370699999999999</v>
      </c>
      <c r="M67" s="78">
        <v>5.9999999999999995E-4</v>
      </c>
      <c r="N67" s="78">
        <v>1E-4</v>
      </c>
      <c r="O67" s="78">
        <v>0</v>
      </c>
    </row>
    <row r="68" spans="2:15">
      <c r="B68" t="s">
        <v>975</v>
      </c>
      <c r="C68" t="s">
        <v>976</v>
      </c>
      <c r="D68" t="s">
        <v>100</v>
      </c>
      <c r="E68" t="s">
        <v>123</v>
      </c>
      <c r="F68" t="s">
        <v>672</v>
      </c>
      <c r="G68" t="s">
        <v>442</v>
      </c>
      <c r="H68" t="s">
        <v>102</v>
      </c>
      <c r="I68" s="77">
        <v>179503.33</v>
      </c>
      <c r="J68" s="77">
        <v>737.2</v>
      </c>
      <c r="K68" s="77">
        <v>0</v>
      </c>
      <c r="L68" s="77">
        <v>1323.2985487599999</v>
      </c>
      <c r="M68" s="78">
        <v>6.0000000000000001E-3</v>
      </c>
      <c r="N68" s="78">
        <v>5.4999999999999997E-3</v>
      </c>
      <c r="O68" s="78">
        <v>8.9999999999999998E-4</v>
      </c>
    </row>
    <row r="69" spans="2:15">
      <c r="B69" t="s">
        <v>977</v>
      </c>
      <c r="C69" t="s">
        <v>978</v>
      </c>
      <c r="D69" t="s">
        <v>100</v>
      </c>
      <c r="E69" t="s">
        <v>123</v>
      </c>
      <c r="F69" t="s">
        <v>678</v>
      </c>
      <c r="G69" t="s">
        <v>442</v>
      </c>
      <c r="H69" t="s">
        <v>102</v>
      </c>
      <c r="I69" s="77">
        <v>80000</v>
      </c>
      <c r="J69" s="77">
        <v>906.5</v>
      </c>
      <c r="K69" s="77">
        <v>0</v>
      </c>
      <c r="L69" s="77">
        <v>725.2</v>
      </c>
      <c r="M69" s="78">
        <v>1.2999999999999999E-3</v>
      </c>
      <c r="N69" s="78">
        <v>3.0000000000000001E-3</v>
      </c>
      <c r="O69" s="78">
        <v>5.0000000000000001E-4</v>
      </c>
    </row>
    <row r="70" spans="2:15">
      <c r="B70" t="s">
        <v>979</v>
      </c>
      <c r="C70" t="s">
        <v>980</v>
      </c>
      <c r="D70" t="s">
        <v>100</v>
      </c>
      <c r="E70" t="s">
        <v>123</v>
      </c>
      <c r="F70" t="s">
        <v>981</v>
      </c>
      <c r="G70" t="s">
        <v>654</v>
      </c>
      <c r="H70" t="s">
        <v>102</v>
      </c>
      <c r="I70" s="77">
        <v>61000</v>
      </c>
      <c r="J70" s="77">
        <v>622.5</v>
      </c>
      <c r="K70" s="77">
        <v>0</v>
      </c>
      <c r="L70" s="77">
        <v>379.72500000000002</v>
      </c>
      <c r="M70" s="78">
        <v>1.4E-3</v>
      </c>
      <c r="N70" s="78">
        <v>1.6000000000000001E-3</v>
      </c>
      <c r="O70" s="78">
        <v>2.0000000000000001E-4</v>
      </c>
    </row>
    <row r="71" spans="2:15">
      <c r="B71" t="s">
        <v>982</v>
      </c>
      <c r="C71" t="s">
        <v>983</v>
      </c>
      <c r="D71" t="s">
        <v>100</v>
      </c>
      <c r="E71" t="s">
        <v>123</v>
      </c>
      <c r="F71" t="s">
        <v>713</v>
      </c>
      <c r="G71" t="s">
        <v>654</v>
      </c>
      <c r="H71" t="s">
        <v>102</v>
      </c>
      <c r="I71" s="77">
        <v>15000</v>
      </c>
      <c r="J71" s="77">
        <v>149</v>
      </c>
      <c r="K71" s="77">
        <v>0</v>
      </c>
      <c r="L71" s="77">
        <v>22.35</v>
      </c>
      <c r="M71" s="78">
        <v>0</v>
      </c>
      <c r="N71" s="78">
        <v>1E-4</v>
      </c>
      <c r="O71" s="78">
        <v>0</v>
      </c>
    </row>
    <row r="72" spans="2:15">
      <c r="B72" t="s">
        <v>984</v>
      </c>
      <c r="C72" t="s">
        <v>985</v>
      </c>
      <c r="D72" t="s">
        <v>100</v>
      </c>
      <c r="E72" t="s">
        <v>123</v>
      </c>
      <c r="F72" t="s">
        <v>986</v>
      </c>
      <c r="G72" t="s">
        <v>654</v>
      </c>
      <c r="H72" t="s">
        <v>102</v>
      </c>
      <c r="I72" s="77">
        <v>32040</v>
      </c>
      <c r="J72" s="77">
        <v>3770</v>
      </c>
      <c r="K72" s="77">
        <v>0</v>
      </c>
      <c r="L72" s="77">
        <v>1207.9079999999999</v>
      </c>
      <c r="M72" s="78">
        <v>2.0999999999999999E-3</v>
      </c>
      <c r="N72" s="78">
        <v>5.0000000000000001E-3</v>
      </c>
      <c r="O72" s="78">
        <v>8.0000000000000004E-4</v>
      </c>
    </row>
    <row r="73" spans="2:15">
      <c r="B73" t="s">
        <v>987</v>
      </c>
      <c r="C73" t="s">
        <v>988</v>
      </c>
      <c r="D73" t="s">
        <v>100</v>
      </c>
      <c r="E73" t="s">
        <v>123</v>
      </c>
      <c r="F73" t="s">
        <v>989</v>
      </c>
      <c r="G73" t="s">
        <v>433</v>
      </c>
      <c r="H73" t="s">
        <v>102</v>
      </c>
      <c r="I73" s="77">
        <v>12000</v>
      </c>
      <c r="J73" s="77">
        <v>9900</v>
      </c>
      <c r="K73" s="77">
        <v>0</v>
      </c>
      <c r="L73" s="77">
        <v>1188</v>
      </c>
      <c r="M73" s="78">
        <v>3.0000000000000001E-3</v>
      </c>
      <c r="N73" s="78">
        <v>4.8999999999999998E-3</v>
      </c>
      <c r="O73" s="78">
        <v>8.0000000000000004E-4</v>
      </c>
    </row>
    <row r="74" spans="2:15">
      <c r="B74" t="s">
        <v>990</v>
      </c>
      <c r="C74" t="s">
        <v>991</v>
      </c>
      <c r="D74" t="s">
        <v>100</v>
      </c>
      <c r="E74" t="s">
        <v>123</v>
      </c>
      <c r="F74" t="s">
        <v>992</v>
      </c>
      <c r="G74" t="s">
        <v>433</v>
      </c>
      <c r="H74" t="s">
        <v>102</v>
      </c>
      <c r="I74" s="77">
        <v>1632899</v>
      </c>
      <c r="J74" s="77">
        <v>33.5</v>
      </c>
      <c r="K74" s="77">
        <v>0</v>
      </c>
      <c r="L74" s="77">
        <v>547.021165</v>
      </c>
      <c r="M74" s="78">
        <v>6.4000000000000003E-3</v>
      </c>
      <c r="N74" s="78">
        <v>2.3E-3</v>
      </c>
      <c r="O74" s="78">
        <v>4.0000000000000002E-4</v>
      </c>
    </row>
    <row r="75" spans="2:15">
      <c r="B75" t="s">
        <v>993</v>
      </c>
      <c r="C75" t="s">
        <v>994</v>
      </c>
      <c r="D75" t="s">
        <v>100</v>
      </c>
      <c r="E75" t="s">
        <v>123</v>
      </c>
      <c r="F75" t="s">
        <v>995</v>
      </c>
      <c r="G75" t="s">
        <v>996</v>
      </c>
      <c r="H75" t="s">
        <v>102</v>
      </c>
      <c r="I75" s="77">
        <v>197634.4</v>
      </c>
      <c r="J75" s="77">
        <v>176.7</v>
      </c>
      <c r="K75" s="77">
        <v>0</v>
      </c>
      <c r="L75" s="77">
        <v>349.21998480000002</v>
      </c>
      <c r="M75" s="78">
        <v>1.4200000000000001E-2</v>
      </c>
      <c r="N75" s="78">
        <v>1.4E-3</v>
      </c>
      <c r="O75" s="78">
        <v>2.0000000000000001E-4</v>
      </c>
    </row>
    <row r="76" spans="2:15">
      <c r="B76" t="s">
        <v>997</v>
      </c>
      <c r="C76" t="s">
        <v>998</v>
      </c>
      <c r="D76" t="s">
        <v>100</v>
      </c>
      <c r="E76" t="s">
        <v>123</v>
      </c>
      <c r="F76" t="s">
        <v>999</v>
      </c>
      <c r="G76" t="s">
        <v>996</v>
      </c>
      <c r="H76" t="s">
        <v>102</v>
      </c>
      <c r="I76" s="77">
        <v>387460</v>
      </c>
      <c r="J76" s="77">
        <v>31.8</v>
      </c>
      <c r="K76" s="77">
        <v>0</v>
      </c>
      <c r="L76" s="77">
        <v>123.21228000000001</v>
      </c>
      <c r="M76" s="78">
        <v>1.11E-2</v>
      </c>
      <c r="N76" s="78">
        <v>5.0000000000000001E-4</v>
      </c>
      <c r="O76" s="78">
        <v>1E-4</v>
      </c>
    </row>
    <row r="77" spans="2:15">
      <c r="B77" t="s">
        <v>1000</v>
      </c>
      <c r="C77" t="s">
        <v>1001</v>
      </c>
      <c r="D77" t="s">
        <v>100</v>
      </c>
      <c r="E77" t="s">
        <v>123</v>
      </c>
      <c r="F77" t="s">
        <v>1002</v>
      </c>
      <c r="G77" t="s">
        <v>1003</v>
      </c>
      <c r="H77" t="s">
        <v>102</v>
      </c>
      <c r="I77" s="77">
        <v>175867</v>
      </c>
      <c r="J77" s="77">
        <v>132.5</v>
      </c>
      <c r="K77" s="77">
        <v>0</v>
      </c>
      <c r="L77" s="77">
        <v>233.023775</v>
      </c>
      <c r="M77" s="78">
        <v>1.4200000000000001E-2</v>
      </c>
      <c r="N77" s="78">
        <v>1E-3</v>
      </c>
      <c r="O77" s="78">
        <v>2.0000000000000001E-4</v>
      </c>
    </row>
    <row r="78" spans="2:15">
      <c r="B78" t="s">
        <v>1004</v>
      </c>
      <c r="C78" t="s">
        <v>1005</v>
      </c>
      <c r="D78" t="s">
        <v>100</v>
      </c>
      <c r="E78" t="s">
        <v>123</v>
      </c>
      <c r="F78" t="s">
        <v>1006</v>
      </c>
      <c r="G78" t="s">
        <v>414</v>
      </c>
      <c r="H78" t="s">
        <v>102</v>
      </c>
      <c r="I78" s="77">
        <v>4009</v>
      </c>
      <c r="J78" s="77">
        <v>23900</v>
      </c>
      <c r="K78" s="77">
        <v>0</v>
      </c>
      <c r="L78" s="77">
        <v>958.15099999999995</v>
      </c>
      <c r="M78" s="78">
        <v>2.9999999999999997E-4</v>
      </c>
      <c r="N78" s="78">
        <v>4.0000000000000001E-3</v>
      </c>
      <c r="O78" s="78">
        <v>5.9999999999999995E-4</v>
      </c>
    </row>
    <row r="79" spans="2:15">
      <c r="B79" t="s">
        <v>1007</v>
      </c>
      <c r="C79" t="s">
        <v>1008</v>
      </c>
      <c r="D79" t="s">
        <v>100</v>
      </c>
      <c r="E79" t="s">
        <v>123</v>
      </c>
      <c r="F79" t="s">
        <v>1009</v>
      </c>
      <c r="G79" t="s">
        <v>1010</v>
      </c>
      <c r="H79" t="s">
        <v>102</v>
      </c>
      <c r="I79" s="77">
        <v>85000</v>
      </c>
      <c r="J79" s="77">
        <v>1156</v>
      </c>
      <c r="K79" s="77">
        <v>0</v>
      </c>
      <c r="L79" s="77">
        <v>982.6</v>
      </c>
      <c r="M79" s="78">
        <v>2.8999999999999998E-3</v>
      </c>
      <c r="N79" s="78">
        <v>4.1000000000000003E-3</v>
      </c>
      <c r="O79" s="78">
        <v>5.9999999999999995E-4</v>
      </c>
    </row>
    <row r="80" spans="2:15">
      <c r="B80" t="s">
        <v>1011</v>
      </c>
      <c r="C80" t="s">
        <v>1012</v>
      </c>
      <c r="D80" t="s">
        <v>100</v>
      </c>
      <c r="E80" t="s">
        <v>123</v>
      </c>
      <c r="F80" t="s">
        <v>1013</v>
      </c>
      <c r="G80" t="s">
        <v>1010</v>
      </c>
      <c r="H80" t="s">
        <v>102</v>
      </c>
      <c r="I80" s="77">
        <v>209300</v>
      </c>
      <c r="J80" s="77">
        <v>19.7</v>
      </c>
      <c r="K80" s="77">
        <v>0</v>
      </c>
      <c r="L80" s="77">
        <v>41.232100000000003</v>
      </c>
      <c r="M80" s="78">
        <v>2E-3</v>
      </c>
      <c r="N80" s="78">
        <v>2.0000000000000001E-4</v>
      </c>
      <c r="O80" s="78">
        <v>0</v>
      </c>
    </row>
    <row r="81" spans="2:15">
      <c r="B81" t="s">
        <v>1014</v>
      </c>
      <c r="C81" t="s">
        <v>1015</v>
      </c>
      <c r="D81" t="s">
        <v>100</v>
      </c>
      <c r="E81" t="s">
        <v>123</v>
      </c>
      <c r="F81" t="s">
        <v>1016</v>
      </c>
      <c r="G81" t="s">
        <v>1010</v>
      </c>
      <c r="H81" t="s">
        <v>102</v>
      </c>
      <c r="I81" s="77">
        <v>119000</v>
      </c>
      <c r="J81" s="77">
        <v>70.599999999999994</v>
      </c>
      <c r="K81" s="77">
        <v>0</v>
      </c>
      <c r="L81" s="77">
        <v>84.013999999999996</v>
      </c>
      <c r="M81" s="78">
        <v>4.4000000000000003E-3</v>
      </c>
      <c r="N81" s="78">
        <v>2.9999999999999997E-4</v>
      </c>
      <c r="O81" s="78">
        <v>1E-4</v>
      </c>
    </row>
    <row r="82" spans="2:15">
      <c r="B82" t="s">
        <v>1017</v>
      </c>
      <c r="C82" t="s">
        <v>1018</v>
      </c>
      <c r="D82" t="s">
        <v>100</v>
      </c>
      <c r="E82" t="s">
        <v>123</v>
      </c>
      <c r="F82" t="s">
        <v>1019</v>
      </c>
      <c r="G82" t="s">
        <v>907</v>
      </c>
      <c r="H82" t="s">
        <v>102</v>
      </c>
      <c r="I82" s="77">
        <v>537222</v>
      </c>
      <c r="J82" s="77">
        <v>232.9</v>
      </c>
      <c r="K82" s="77">
        <v>0</v>
      </c>
      <c r="L82" s="77">
        <v>1251.190038</v>
      </c>
      <c r="M82" s="78">
        <v>3.5999999999999999E-3</v>
      </c>
      <c r="N82" s="78">
        <v>5.1999999999999998E-3</v>
      </c>
      <c r="O82" s="78">
        <v>8.0000000000000004E-4</v>
      </c>
    </row>
    <row r="83" spans="2:15">
      <c r="B83" t="s">
        <v>1020</v>
      </c>
      <c r="C83" t="s">
        <v>1021</v>
      </c>
      <c r="D83" t="s">
        <v>100</v>
      </c>
      <c r="E83" t="s">
        <v>123</v>
      </c>
      <c r="F83" t="s">
        <v>1022</v>
      </c>
      <c r="G83" t="s">
        <v>907</v>
      </c>
      <c r="H83" t="s">
        <v>102</v>
      </c>
      <c r="I83" s="77">
        <v>6883</v>
      </c>
      <c r="J83" s="77">
        <v>38060</v>
      </c>
      <c r="K83" s="77">
        <v>0</v>
      </c>
      <c r="L83" s="77">
        <v>2619.6698000000001</v>
      </c>
      <c r="M83" s="78">
        <v>5.5999999999999999E-3</v>
      </c>
      <c r="N83" s="78">
        <v>1.0800000000000001E-2</v>
      </c>
      <c r="O83" s="78">
        <v>1.6999999999999999E-3</v>
      </c>
    </row>
    <row r="84" spans="2:15">
      <c r="B84" t="s">
        <v>1023</v>
      </c>
      <c r="C84" t="s">
        <v>1024</v>
      </c>
      <c r="D84" t="s">
        <v>100</v>
      </c>
      <c r="E84" t="s">
        <v>123</v>
      </c>
      <c r="F84" t="s">
        <v>1025</v>
      </c>
      <c r="G84" t="s">
        <v>917</v>
      </c>
      <c r="H84" t="s">
        <v>102</v>
      </c>
      <c r="I84" s="77">
        <v>15610</v>
      </c>
      <c r="J84" s="77">
        <v>7824</v>
      </c>
      <c r="K84" s="77">
        <v>0</v>
      </c>
      <c r="L84" s="77">
        <v>1221.3263999999999</v>
      </c>
      <c r="M84" s="78">
        <v>1.8E-3</v>
      </c>
      <c r="N84" s="78">
        <v>5.0000000000000001E-3</v>
      </c>
      <c r="O84" s="78">
        <v>8.0000000000000004E-4</v>
      </c>
    </row>
    <row r="85" spans="2:15">
      <c r="B85" t="s">
        <v>1026</v>
      </c>
      <c r="C85" t="s">
        <v>1027</v>
      </c>
      <c r="D85" t="s">
        <v>100</v>
      </c>
      <c r="E85" t="s">
        <v>123</v>
      </c>
      <c r="F85" t="s">
        <v>1028</v>
      </c>
      <c r="G85" t="s">
        <v>917</v>
      </c>
      <c r="H85" t="s">
        <v>102</v>
      </c>
      <c r="I85" s="77">
        <v>98950</v>
      </c>
      <c r="J85" s="77">
        <v>2344</v>
      </c>
      <c r="K85" s="77">
        <v>0</v>
      </c>
      <c r="L85" s="77">
        <v>2319.3879999999999</v>
      </c>
      <c r="M85" s="78">
        <v>2.7000000000000001E-3</v>
      </c>
      <c r="N85" s="78">
        <v>9.5999999999999992E-3</v>
      </c>
      <c r="O85" s="78">
        <v>1.5E-3</v>
      </c>
    </row>
    <row r="86" spans="2:15">
      <c r="B86" t="s">
        <v>1029</v>
      </c>
      <c r="C86" t="s">
        <v>1030</v>
      </c>
      <c r="D86" t="s">
        <v>100</v>
      </c>
      <c r="E86" t="s">
        <v>123</v>
      </c>
      <c r="F86" t="s">
        <v>1031</v>
      </c>
      <c r="G86" t="s">
        <v>318</v>
      </c>
      <c r="H86" t="s">
        <v>102</v>
      </c>
      <c r="I86" s="77">
        <v>111600</v>
      </c>
      <c r="J86" s="77">
        <v>1010</v>
      </c>
      <c r="K86" s="77">
        <v>0</v>
      </c>
      <c r="L86" s="77">
        <v>1127.1600000000001</v>
      </c>
      <c r="M86" s="78">
        <v>1.6000000000000001E-3</v>
      </c>
      <c r="N86" s="78">
        <v>4.5999999999999999E-3</v>
      </c>
      <c r="O86" s="78">
        <v>6.9999999999999999E-4</v>
      </c>
    </row>
    <row r="87" spans="2:15">
      <c r="B87" t="s">
        <v>1032</v>
      </c>
      <c r="C87" t="s">
        <v>1033</v>
      </c>
      <c r="D87" t="s">
        <v>100</v>
      </c>
      <c r="E87" t="s">
        <v>123</v>
      </c>
      <c r="F87" t="s">
        <v>481</v>
      </c>
      <c r="G87" t="s">
        <v>318</v>
      </c>
      <c r="H87" t="s">
        <v>102</v>
      </c>
      <c r="I87" s="77">
        <v>305030</v>
      </c>
      <c r="J87" s="77">
        <v>495.1</v>
      </c>
      <c r="K87" s="77">
        <v>0</v>
      </c>
      <c r="L87" s="77">
        <v>1510.20353</v>
      </c>
      <c r="M87" s="78">
        <v>2.3E-3</v>
      </c>
      <c r="N87" s="78">
        <v>6.1999999999999998E-3</v>
      </c>
      <c r="O87" s="78">
        <v>1E-3</v>
      </c>
    </row>
    <row r="88" spans="2:15">
      <c r="B88" t="s">
        <v>1034</v>
      </c>
      <c r="C88" t="s">
        <v>1035</v>
      </c>
      <c r="D88" t="s">
        <v>100</v>
      </c>
      <c r="E88" t="s">
        <v>123</v>
      </c>
      <c r="F88" t="s">
        <v>491</v>
      </c>
      <c r="G88" t="s">
        <v>318</v>
      </c>
      <c r="H88" t="s">
        <v>102</v>
      </c>
      <c r="I88" s="77">
        <v>887877</v>
      </c>
      <c r="J88" s="77">
        <v>333</v>
      </c>
      <c r="K88" s="77">
        <v>0</v>
      </c>
      <c r="L88" s="77">
        <v>2956.6304100000002</v>
      </c>
      <c r="M88" s="78">
        <v>6.1000000000000004E-3</v>
      </c>
      <c r="N88" s="78">
        <v>1.2200000000000001E-2</v>
      </c>
      <c r="O88" s="78">
        <v>1.9E-3</v>
      </c>
    </row>
    <row r="89" spans="2:15">
      <c r="B89" t="s">
        <v>1036</v>
      </c>
      <c r="C89" t="s">
        <v>1037</v>
      </c>
      <c r="D89" t="s">
        <v>100</v>
      </c>
      <c r="E89" t="s">
        <v>123</v>
      </c>
      <c r="F89" t="s">
        <v>1038</v>
      </c>
      <c r="G89" t="s">
        <v>1039</v>
      </c>
      <c r="H89" t="s">
        <v>102</v>
      </c>
      <c r="I89" s="77">
        <v>176715</v>
      </c>
      <c r="J89" s="77">
        <v>567.5</v>
      </c>
      <c r="K89" s="77">
        <v>0</v>
      </c>
      <c r="L89" s="77">
        <v>1002.857625</v>
      </c>
      <c r="M89" s="78">
        <v>1.9E-3</v>
      </c>
      <c r="N89" s="78">
        <v>4.1000000000000003E-3</v>
      </c>
      <c r="O89" s="78">
        <v>6.9999999999999999E-4</v>
      </c>
    </row>
    <row r="90" spans="2:15">
      <c r="B90" t="s">
        <v>1040</v>
      </c>
      <c r="C90" t="s">
        <v>1041</v>
      </c>
      <c r="D90" t="s">
        <v>100</v>
      </c>
      <c r="E90" t="s">
        <v>123</v>
      </c>
      <c r="F90" t="s">
        <v>1042</v>
      </c>
      <c r="G90" t="s">
        <v>1039</v>
      </c>
      <c r="H90" t="s">
        <v>102</v>
      </c>
      <c r="I90" s="77">
        <v>8588</v>
      </c>
      <c r="J90" s="77">
        <v>1292</v>
      </c>
      <c r="K90" s="77">
        <v>0</v>
      </c>
      <c r="L90" s="77">
        <v>110.95696</v>
      </c>
      <c r="M90" s="78">
        <v>3.8999999999999998E-3</v>
      </c>
      <c r="N90" s="78">
        <v>5.0000000000000001E-4</v>
      </c>
      <c r="O90" s="78">
        <v>1E-4</v>
      </c>
    </row>
    <row r="91" spans="2:15">
      <c r="B91" t="s">
        <v>1043</v>
      </c>
      <c r="C91" t="s">
        <v>1044</v>
      </c>
      <c r="D91" t="s">
        <v>100</v>
      </c>
      <c r="E91" t="s">
        <v>123</v>
      </c>
      <c r="F91" t="s">
        <v>1045</v>
      </c>
      <c r="G91" t="s">
        <v>125</v>
      </c>
      <c r="H91" t="s">
        <v>102</v>
      </c>
      <c r="I91" s="77">
        <v>111000</v>
      </c>
      <c r="J91" s="77">
        <v>3333</v>
      </c>
      <c r="K91" s="77">
        <v>0</v>
      </c>
      <c r="L91" s="77">
        <v>3699.63</v>
      </c>
      <c r="M91" s="78">
        <v>2.5000000000000001E-3</v>
      </c>
      <c r="N91" s="78">
        <v>1.5299999999999999E-2</v>
      </c>
      <c r="O91" s="78">
        <v>2.3999999999999998E-3</v>
      </c>
    </row>
    <row r="92" spans="2:15">
      <c r="B92" t="s">
        <v>1046</v>
      </c>
      <c r="C92" t="s">
        <v>1047</v>
      </c>
      <c r="D92" t="s">
        <v>100</v>
      </c>
      <c r="E92" t="s">
        <v>123</v>
      </c>
      <c r="F92" t="s">
        <v>1048</v>
      </c>
      <c r="G92" t="s">
        <v>125</v>
      </c>
      <c r="H92" t="s">
        <v>102</v>
      </c>
      <c r="I92" s="77">
        <v>420000</v>
      </c>
      <c r="J92" s="77">
        <v>139.6</v>
      </c>
      <c r="K92" s="77">
        <v>0</v>
      </c>
      <c r="L92" s="77">
        <v>586.32000000000005</v>
      </c>
      <c r="M92" s="78">
        <v>6.1999999999999998E-3</v>
      </c>
      <c r="N92" s="78">
        <v>2.3999999999999998E-3</v>
      </c>
      <c r="O92" s="78">
        <v>4.0000000000000002E-4</v>
      </c>
    </row>
    <row r="93" spans="2:15">
      <c r="B93" t="s">
        <v>1049</v>
      </c>
      <c r="C93" t="s">
        <v>1050</v>
      </c>
      <c r="D93" t="s">
        <v>100</v>
      </c>
      <c r="E93" t="s">
        <v>123</v>
      </c>
      <c r="F93" t="s">
        <v>1051</v>
      </c>
      <c r="G93" t="s">
        <v>1052</v>
      </c>
      <c r="H93" t="s">
        <v>102</v>
      </c>
      <c r="I93" s="77">
        <v>181300</v>
      </c>
      <c r="J93" s="77">
        <v>41.8</v>
      </c>
      <c r="K93" s="77">
        <v>0</v>
      </c>
      <c r="L93" s="77">
        <v>75.7834</v>
      </c>
      <c r="M93" s="78">
        <v>2E-3</v>
      </c>
      <c r="N93" s="78">
        <v>2.9999999999999997E-4</v>
      </c>
      <c r="O93" s="78">
        <v>0</v>
      </c>
    </row>
    <row r="94" spans="2:15">
      <c r="B94" t="s">
        <v>1053</v>
      </c>
      <c r="C94" t="s">
        <v>1054</v>
      </c>
      <c r="D94" t="s">
        <v>100</v>
      </c>
      <c r="E94" t="s">
        <v>123</v>
      </c>
      <c r="F94" t="s">
        <v>1055</v>
      </c>
      <c r="G94" t="s">
        <v>1052</v>
      </c>
      <c r="H94" t="s">
        <v>102</v>
      </c>
      <c r="I94" s="77">
        <v>107000</v>
      </c>
      <c r="J94" s="77">
        <v>764.2</v>
      </c>
      <c r="K94" s="77">
        <v>0</v>
      </c>
      <c r="L94" s="77">
        <v>817.69399999999996</v>
      </c>
      <c r="M94" s="78">
        <v>4.8999999999999998E-3</v>
      </c>
      <c r="N94" s="78">
        <v>3.3999999999999998E-3</v>
      </c>
      <c r="O94" s="78">
        <v>5.0000000000000001E-4</v>
      </c>
    </row>
    <row r="95" spans="2:15">
      <c r="B95" t="s">
        <v>1056</v>
      </c>
      <c r="C95" t="s">
        <v>1057</v>
      </c>
      <c r="D95" t="s">
        <v>100</v>
      </c>
      <c r="E95" t="s">
        <v>123</v>
      </c>
      <c r="F95" t="s">
        <v>1058</v>
      </c>
      <c r="G95" t="s">
        <v>588</v>
      </c>
      <c r="H95" t="s">
        <v>102</v>
      </c>
      <c r="I95" s="77">
        <v>8043</v>
      </c>
      <c r="J95" s="77">
        <v>630.1</v>
      </c>
      <c r="K95" s="77">
        <v>0</v>
      </c>
      <c r="L95" s="77">
        <v>50.678942999999997</v>
      </c>
      <c r="M95" s="78">
        <v>1E-4</v>
      </c>
      <c r="N95" s="78">
        <v>2.0000000000000001E-4</v>
      </c>
      <c r="O95" s="78">
        <v>0</v>
      </c>
    </row>
    <row r="96" spans="2:15">
      <c r="B96" t="s">
        <v>1059</v>
      </c>
      <c r="C96" t="s">
        <v>1060</v>
      </c>
      <c r="D96" t="s">
        <v>100</v>
      </c>
      <c r="E96" t="s">
        <v>123</v>
      </c>
      <c r="F96" t="s">
        <v>1061</v>
      </c>
      <c r="G96" t="s">
        <v>588</v>
      </c>
      <c r="H96" t="s">
        <v>102</v>
      </c>
      <c r="I96" s="77">
        <v>178687</v>
      </c>
      <c r="J96" s="77">
        <v>517.5</v>
      </c>
      <c r="K96" s="77">
        <v>0</v>
      </c>
      <c r="L96" s="77">
        <v>924.70522500000004</v>
      </c>
      <c r="M96" s="78">
        <v>1.4E-3</v>
      </c>
      <c r="N96" s="78">
        <v>3.8E-3</v>
      </c>
      <c r="O96" s="78">
        <v>5.9999999999999995E-4</v>
      </c>
    </row>
    <row r="97" spans="2:15">
      <c r="B97" t="s">
        <v>1062</v>
      </c>
      <c r="C97" t="s">
        <v>1063</v>
      </c>
      <c r="D97" t="s">
        <v>100</v>
      </c>
      <c r="E97" t="s">
        <v>123</v>
      </c>
      <c r="F97" t="s">
        <v>1064</v>
      </c>
      <c r="G97" t="s">
        <v>588</v>
      </c>
      <c r="H97" t="s">
        <v>102</v>
      </c>
      <c r="I97" s="77">
        <v>152992</v>
      </c>
      <c r="J97" s="77">
        <v>1395</v>
      </c>
      <c r="K97" s="77">
        <v>0</v>
      </c>
      <c r="L97" s="77">
        <v>2134.2384000000002</v>
      </c>
      <c r="M97" s="78">
        <v>6.4999999999999997E-3</v>
      </c>
      <c r="N97" s="78">
        <v>8.8000000000000005E-3</v>
      </c>
      <c r="O97" s="78">
        <v>1.4E-3</v>
      </c>
    </row>
    <row r="98" spans="2:15">
      <c r="B98" t="s">
        <v>1065</v>
      </c>
      <c r="C98" t="s">
        <v>1066</v>
      </c>
      <c r="D98" t="s">
        <v>100</v>
      </c>
      <c r="E98" t="s">
        <v>123</v>
      </c>
      <c r="F98" t="s">
        <v>1067</v>
      </c>
      <c r="G98" t="s">
        <v>608</v>
      </c>
      <c r="H98" t="s">
        <v>102</v>
      </c>
      <c r="I98" s="77">
        <v>109331.73</v>
      </c>
      <c r="J98" s="77">
        <v>706.9</v>
      </c>
      <c r="K98" s="77">
        <v>0</v>
      </c>
      <c r="L98" s="77">
        <v>772.86599937000005</v>
      </c>
      <c r="M98" s="78">
        <v>8.9999999999999998E-4</v>
      </c>
      <c r="N98" s="78">
        <v>3.2000000000000002E-3</v>
      </c>
      <c r="O98" s="78">
        <v>5.0000000000000001E-4</v>
      </c>
    </row>
    <row r="99" spans="2:15">
      <c r="B99" t="s">
        <v>1068</v>
      </c>
      <c r="C99" t="s">
        <v>1069</v>
      </c>
      <c r="D99" t="s">
        <v>100</v>
      </c>
      <c r="E99" t="s">
        <v>123</v>
      </c>
      <c r="F99" t="s">
        <v>1070</v>
      </c>
      <c r="G99" t="s">
        <v>950</v>
      </c>
      <c r="H99" t="s">
        <v>102</v>
      </c>
      <c r="I99" s="77">
        <v>100503</v>
      </c>
      <c r="J99" s="77">
        <v>2967</v>
      </c>
      <c r="K99" s="77">
        <v>0</v>
      </c>
      <c r="L99" s="77">
        <v>2981.9240100000002</v>
      </c>
      <c r="M99" s="78">
        <v>5.8999999999999999E-3</v>
      </c>
      <c r="N99" s="78">
        <v>1.23E-2</v>
      </c>
      <c r="O99" s="78">
        <v>1.9E-3</v>
      </c>
    </row>
    <row r="100" spans="2:15">
      <c r="B100" t="s">
        <v>1071</v>
      </c>
      <c r="C100" t="s">
        <v>1072</v>
      </c>
      <c r="D100" t="s">
        <v>100</v>
      </c>
      <c r="E100" t="s">
        <v>123</v>
      </c>
      <c r="F100" t="s">
        <v>1073</v>
      </c>
      <c r="G100" t="s">
        <v>950</v>
      </c>
      <c r="H100" t="s">
        <v>102</v>
      </c>
      <c r="I100" s="77">
        <v>64817</v>
      </c>
      <c r="J100" s="77">
        <v>2040</v>
      </c>
      <c r="K100" s="77">
        <v>0</v>
      </c>
      <c r="L100" s="77">
        <v>1322.2668000000001</v>
      </c>
      <c r="M100" s="78">
        <v>2.8999999999999998E-3</v>
      </c>
      <c r="N100" s="78">
        <v>5.4999999999999997E-3</v>
      </c>
      <c r="O100" s="78">
        <v>8.9999999999999998E-4</v>
      </c>
    </row>
    <row r="101" spans="2:15">
      <c r="B101" t="s">
        <v>1074</v>
      </c>
      <c r="C101" t="s">
        <v>1075</v>
      </c>
      <c r="D101" t="s">
        <v>100</v>
      </c>
      <c r="E101" t="s">
        <v>123</v>
      </c>
      <c r="F101" t="s">
        <v>1076</v>
      </c>
      <c r="G101" t="s">
        <v>950</v>
      </c>
      <c r="H101" t="s">
        <v>102</v>
      </c>
      <c r="I101" s="77">
        <v>169053</v>
      </c>
      <c r="J101" s="77">
        <v>983.4</v>
      </c>
      <c r="K101" s="77">
        <v>0</v>
      </c>
      <c r="L101" s="77">
        <v>1662.467202</v>
      </c>
      <c r="M101" s="78">
        <v>1.6299999999999999E-2</v>
      </c>
      <c r="N101" s="78">
        <v>6.8999999999999999E-3</v>
      </c>
      <c r="O101" s="78">
        <v>1.1000000000000001E-3</v>
      </c>
    </row>
    <row r="102" spans="2:15">
      <c r="B102" t="s">
        <v>1077</v>
      </c>
      <c r="C102" t="s">
        <v>1078</v>
      </c>
      <c r="D102" t="s">
        <v>100</v>
      </c>
      <c r="E102" t="s">
        <v>123</v>
      </c>
      <c r="F102" t="s">
        <v>1079</v>
      </c>
      <c r="G102" t="s">
        <v>954</v>
      </c>
      <c r="H102" t="s">
        <v>102</v>
      </c>
      <c r="I102" s="77">
        <v>153800</v>
      </c>
      <c r="J102" s="77">
        <v>69.599999999999994</v>
      </c>
      <c r="K102" s="77">
        <v>0</v>
      </c>
      <c r="L102" s="77">
        <v>107.0448</v>
      </c>
      <c r="M102" s="78">
        <v>1.2999999999999999E-3</v>
      </c>
      <c r="N102" s="78">
        <v>4.0000000000000002E-4</v>
      </c>
      <c r="O102" s="78">
        <v>1E-4</v>
      </c>
    </row>
    <row r="103" spans="2:15">
      <c r="B103" t="s">
        <v>1080</v>
      </c>
      <c r="C103" t="s">
        <v>1081</v>
      </c>
      <c r="D103" t="s">
        <v>100</v>
      </c>
      <c r="E103" t="s">
        <v>123</v>
      </c>
      <c r="F103" t="s">
        <v>1082</v>
      </c>
      <c r="G103" t="s">
        <v>129</v>
      </c>
      <c r="H103" t="s">
        <v>102</v>
      </c>
      <c r="I103" s="77">
        <v>14582</v>
      </c>
      <c r="J103" s="77">
        <v>203.1</v>
      </c>
      <c r="K103" s="77">
        <v>0</v>
      </c>
      <c r="L103" s="77">
        <v>29.616042</v>
      </c>
      <c r="M103" s="78">
        <v>1.2999999999999999E-3</v>
      </c>
      <c r="N103" s="78">
        <v>1E-4</v>
      </c>
      <c r="O103" s="78">
        <v>0</v>
      </c>
    </row>
    <row r="104" spans="2:15">
      <c r="B104" t="s">
        <v>1083</v>
      </c>
      <c r="C104" t="s">
        <v>1084</v>
      </c>
      <c r="D104" t="s">
        <v>100</v>
      </c>
      <c r="E104" t="s">
        <v>123</v>
      </c>
      <c r="F104" t="s">
        <v>1085</v>
      </c>
      <c r="G104" t="s">
        <v>129</v>
      </c>
      <c r="H104" t="s">
        <v>102</v>
      </c>
      <c r="I104" s="77">
        <v>22600</v>
      </c>
      <c r="J104" s="77">
        <v>357.9</v>
      </c>
      <c r="K104" s="77">
        <v>0</v>
      </c>
      <c r="L104" s="77">
        <v>80.885400000000004</v>
      </c>
      <c r="M104" s="78">
        <v>2.5000000000000001E-3</v>
      </c>
      <c r="N104" s="78">
        <v>2.9999999999999997E-4</v>
      </c>
      <c r="O104" s="78">
        <v>1E-4</v>
      </c>
    </row>
    <row r="105" spans="2:15">
      <c r="B105" t="s">
        <v>1086</v>
      </c>
      <c r="C105" t="s">
        <v>1087</v>
      </c>
      <c r="D105" t="s">
        <v>100</v>
      </c>
      <c r="E105" t="s">
        <v>123</v>
      </c>
      <c r="F105" t="s">
        <v>1088</v>
      </c>
      <c r="G105" t="s">
        <v>129</v>
      </c>
      <c r="H105" t="s">
        <v>102</v>
      </c>
      <c r="I105" s="77">
        <v>40372</v>
      </c>
      <c r="J105" s="77">
        <v>1031</v>
      </c>
      <c r="K105" s="77">
        <v>0</v>
      </c>
      <c r="L105" s="77">
        <v>416.23532</v>
      </c>
      <c r="M105" s="78">
        <v>1.9E-3</v>
      </c>
      <c r="N105" s="78">
        <v>1.6999999999999999E-3</v>
      </c>
      <c r="O105" s="78">
        <v>2.9999999999999997E-4</v>
      </c>
    </row>
    <row r="106" spans="2:15">
      <c r="B106" t="s">
        <v>1089</v>
      </c>
      <c r="C106" t="s">
        <v>1090</v>
      </c>
      <c r="D106" t="s">
        <v>100</v>
      </c>
      <c r="E106" t="s">
        <v>123</v>
      </c>
      <c r="F106" t="s">
        <v>1091</v>
      </c>
      <c r="G106" t="s">
        <v>129</v>
      </c>
      <c r="H106" t="s">
        <v>102</v>
      </c>
      <c r="I106" s="77">
        <v>171600</v>
      </c>
      <c r="J106" s="77">
        <v>181.5</v>
      </c>
      <c r="K106" s="77">
        <v>0</v>
      </c>
      <c r="L106" s="77">
        <v>311.45400000000001</v>
      </c>
      <c r="M106" s="78">
        <v>8.9999999999999993E-3</v>
      </c>
      <c r="N106" s="78">
        <v>1.2999999999999999E-3</v>
      </c>
      <c r="O106" s="78">
        <v>2.0000000000000001E-4</v>
      </c>
    </row>
    <row r="107" spans="2:15">
      <c r="B107" t="s">
        <v>1092</v>
      </c>
      <c r="C107" t="s">
        <v>1093</v>
      </c>
      <c r="D107" t="s">
        <v>100</v>
      </c>
      <c r="E107" t="s">
        <v>123</v>
      </c>
      <c r="F107" t="s">
        <v>1094</v>
      </c>
      <c r="G107" t="s">
        <v>129</v>
      </c>
      <c r="H107" t="s">
        <v>102</v>
      </c>
      <c r="I107" s="77">
        <v>20000</v>
      </c>
      <c r="J107" s="77">
        <v>2826</v>
      </c>
      <c r="K107" s="77">
        <v>0</v>
      </c>
      <c r="L107" s="77">
        <v>565.20000000000005</v>
      </c>
      <c r="M107" s="78">
        <v>5.4999999999999997E-3</v>
      </c>
      <c r="N107" s="78">
        <v>2.3E-3</v>
      </c>
      <c r="O107" s="78">
        <v>4.0000000000000002E-4</v>
      </c>
    </row>
    <row r="108" spans="2:15">
      <c r="B108" t="s">
        <v>1095</v>
      </c>
      <c r="C108" t="s">
        <v>1096</v>
      </c>
      <c r="D108" t="s">
        <v>100</v>
      </c>
      <c r="E108" t="s">
        <v>123</v>
      </c>
      <c r="F108" t="s">
        <v>1097</v>
      </c>
      <c r="G108" t="s">
        <v>129</v>
      </c>
      <c r="H108" t="s">
        <v>102</v>
      </c>
      <c r="I108" s="77">
        <v>230500</v>
      </c>
      <c r="J108" s="77">
        <v>526.5</v>
      </c>
      <c r="K108" s="77">
        <v>0</v>
      </c>
      <c r="L108" s="77">
        <v>1213.5825</v>
      </c>
      <c r="M108" s="78">
        <v>1.6500000000000001E-2</v>
      </c>
      <c r="N108" s="78">
        <v>5.0000000000000001E-3</v>
      </c>
      <c r="O108" s="78">
        <v>8.0000000000000004E-4</v>
      </c>
    </row>
    <row r="109" spans="2:15">
      <c r="B109" t="s">
        <v>1098</v>
      </c>
      <c r="C109" t="s">
        <v>1099</v>
      </c>
      <c r="D109" t="s">
        <v>100</v>
      </c>
      <c r="E109" t="s">
        <v>123</v>
      </c>
      <c r="F109" t="s">
        <v>1100</v>
      </c>
      <c r="G109" t="s">
        <v>129</v>
      </c>
      <c r="H109" t="s">
        <v>102</v>
      </c>
      <c r="I109" s="77">
        <v>12000</v>
      </c>
      <c r="J109" s="77">
        <v>1465</v>
      </c>
      <c r="K109" s="77">
        <v>0</v>
      </c>
      <c r="L109" s="77">
        <v>175.8</v>
      </c>
      <c r="M109" s="78">
        <v>3.7000000000000002E-3</v>
      </c>
      <c r="N109" s="78">
        <v>6.9999999999999999E-4</v>
      </c>
      <c r="O109" s="78">
        <v>1E-4</v>
      </c>
    </row>
    <row r="110" spans="2:15">
      <c r="B110" t="s">
        <v>1101</v>
      </c>
      <c r="C110" t="s">
        <v>1102</v>
      </c>
      <c r="D110" t="s">
        <v>100</v>
      </c>
      <c r="E110" t="s">
        <v>123</v>
      </c>
      <c r="F110" t="s">
        <v>1103</v>
      </c>
      <c r="G110" t="s">
        <v>129</v>
      </c>
      <c r="H110" t="s">
        <v>102</v>
      </c>
      <c r="I110" s="77">
        <v>30000</v>
      </c>
      <c r="J110" s="77">
        <v>90.2</v>
      </c>
      <c r="K110" s="77">
        <v>0</v>
      </c>
      <c r="L110" s="77">
        <v>27.06</v>
      </c>
      <c r="M110" s="78">
        <v>4.1999999999999997E-3</v>
      </c>
      <c r="N110" s="78">
        <v>1E-4</v>
      </c>
      <c r="O110" s="78">
        <v>0</v>
      </c>
    </row>
    <row r="111" spans="2:15">
      <c r="B111" t="s">
        <v>1104</v>
      </c>
      <c r="C111" t="s">
        <v>1105</v>
      </c>
      <c r="D111" t="s">
        <v>100</v>
      </c>
      <c r="E111" t="s">
        <v>123</v>
      </c>
      <c r="F111" t="s">
        <v>1106</v>
      </c>
      <c r="G111" t="s">
        <v>129</v>
      </c>
      <c r="H111" t="s">
        <v>102</v>
      </c>
      <c r="I111" s="77">
        <v>30981</v>
      </c>
      <c r="J111" s="77">
        <v>106.1</v>
      </c>
      <c r="K111" s="77">
        <v>0</v>
      </c>
      <c r="L111" s="77">
        <v>32.870840999999999</v>
      </c>
      <c r="M111" s="78">
        <v>4.7000000000000002E-3</v>
      </c>
      <c r="N111" s="78">
        <v>1E-4</v>
      </c>
      <c r="O111" s="78">
        <v>0</v>
      </c>
    </row>
    <row r="112" spans="2:15">
      <c r="B112" s="79" t="s">
        <v>1107</v>
      </c>
      <c r="E112" s="16"/>
      <c r="F112" s="16"/>
      <c r="G112" s="16"/>
      <c r="I112" s="81">
        <v>0</v>
      </c>
      <c r="K112" s="81">
        <v>0</v>
      </c>
      <c r="L112" s="81">
        <v>0</v>
      </c>
      <c r="N112" s="80">
        <v>0</v>
      </c>
      <c r="O112" s="80">
        <v>0</v>
      </c>
    </row>
    <row r="113" spans="2:15">
      <c r="B113" t="s">
        <v>229</v>
      </c>
      <c r="C113" t="s">
        <v>229</v>
      </c>
      <c r="E113" s="16"/>
      <c r="F113" s="16"/>
      <c r="G113" t="s">
        <v>229</v>
      </c>
      <c r="H113" t="s">
        <v>229</v>
      </c>
      <c r="I113" s="77">
        <v>0</v>
      </c>
      <c r="J113" s="77">
        <v>0</v>
      </c>
      <c r="L113" s="77">
        <v>0</v>
      </c>
      <c r="M113" s="78">
        <v>0</v>
      </c>
      <c r="N113" s="78">
        <v>0</v>
      </c>
      <c r="O113" s="78">
        <v>0</v>
      </c>
    </row>
    <row r="114" spans="2:15">
      <c r="B114" s="79" t="s">
        <v>234</v>
      </c>
      <c r="E114" s="16"/>
      <c r="F114" s="16"/>
      <c r="G114" s="16"/>
      <c r="I114" s="81">
        <v>677678.7</v>
      </c>
      <c r="K114" s="81">
        <v>0</v>
      </c>
      <c r="L114" s="81">
        <v>35784.552308076003</v>
      </c>
      <c r="N114" s="80">
        <v>0.14760000000000001</v>
      </c>
      <c r="O114" s="80">
        <v>2.3300000000000001E-2</v>
      </c>
    </row>
    <row r="115" spans="2:15">
      <c r="B115" s="79" t="s">
        <v>281</v>
      </c>
      <c r="E115" s="16"/>
      <c r="F115" s="16"/>
      <c r="G115" s="16"/>
      <c r="I115" s="81">
        <v>259832.7</v>
      </c>
      <c r="K115" s="81">
        <v>0</v>
      </c>
      <c r="L115" s="81">
        <v>9841.8097023659993</v>
      </c>
      <c r="N115" s="80">
        <v>4.0599999999999997E-2</v>
      </c>
      <c r="O115" s="80">
        <v>6.4000000000000003E-3</v>
      </c>
    </row>
    <row r="116" spans="2:15">
      <c r="B116" t="s">
        <v>1108</v>
      </c>
      <c r="C116" t="s">
        <v>1109</v>
      </c>
      <c r="D116" t="s">
        <v>1110</v>
      </c>
      <c r="E116" t="s">
        <v>769</v>
      </c>
      <c r="F116" t="s">
        <v>1111</v>
      </c>
      <c r="G116" t="s">
        <v>1112</v>
      </c>
      <c r="H116" t="s">
        <v>106</v>
      </c>
      <c r="I116" s="77">
        <v>5090</v>
      </c>
      <c r="J116" s="77">
        <v>1316</v>
      </c>
      <c r="K116" s="77">
        <v>0</v>
      </c>
      <c r="L116" s="77">
        <v>235.71810360000001</v>
      </c>
      <c r="M116" s="78">
        <v>4.0000000000000002E-4</v>
      </c>
      <c r="N116" s="78">
        <v>1E-3</v>
      </c>
      <c r="O116" s="78">
        <v>2.0000000000000001E-4</v>
      </c>
    </row>
    <row r="117" spans="2:15">
      <c r="B117" t="s">
        <v>1113</v>
      </c>
      <c r="C117" t="s">
        <v>1114</v>
      </c>
      <c r="D117" t="s">
        <v>1110</v>
      </c>
      <c r="E117" t="s">
        <v>769</v>
      </c>
      <c r="F117" t="s">
        <v>1115</v>
      </c>
      <c r="G117" t="s">
        <v>1116</v>
      </c>
      <c r="H117" t="s">
        <v>106</v>
      </c>
      <c r="I117" s="77">
        <v>18028.7</v>
      </c>
      <c r="J117" s="77">
        <v>102</v>
      </c>
      <c r="K117" s="77">
        <v>0</v>
      </c>
      <c r="L117" s="77">
        <v>64.711855205999996</v>
      </c>
      <c r="M117" s="78">
        <v>1.4E-3</v>
      </c>
      <c r="N117" s="78">
        <v>2.9999999999999997E-4</v>
      </c>
      <c r="O117" s="78">
        <v>0</v>
      </c>
    </row>
    <row r="118" spans="2:15">
      <c r="B118" t="s">
        <v>1117</v>
      </c>
      <c r="C118" t="s">
        <v>1118</v>
      </c>
      <c r="D118" t="s">
        <v>123</v>
      </c>
      <c r="E118" t="s">
        <v>769</v>
      </c>
      <c r="F118" t="s">
        <v>1119</v>
      </c>
      <c r="G118" t="s">
        <v>1120</v>
      </c>
      <c r="H118" t="s">
        <v>200</v>
      </c>
      <c r="I118" s="77">
        <v>102947</v>
      </c>
      <c r="J118" s="77">
        <v>1480</v>
      </c>
      <c r="K118" s="77">
        <v>0</v>
      </c>
      <c r="L118" s="77">
        <v>5812.7458755600001</v>
      </c>
      <c r="M118" s="78">
        <v>7.0000000000000001E-3</v>
      </c>
      <c r="N118" s="78">
        <v>2.4E-2</v>
      </c>
      <c r="O118" s="78">
        <v>3.8E-3</v>
      </c>
    </row>
    <row r="119" spans="2:15">
      <c r="B119" t="s">
        <v>1121</v>
      </c>
      <c r="C119" t="s">
        <v>1122</v>
      </c>
      <c r="D119" t="s">
        <v>1123</v>
      </c>
      <c r="E119" t="s">
        <v>769</v>
      </c>
      <c r="F119" t="s">
        <v>1124</v>
      </c>
      <c r="G119" t="s">
        <v>771</v>
      </c>
      <c r="H119" t="s">
        <v>106</v>
      </c>
      <c r="I119" s="77">
        <v>130000</v>
      </c>
      <c r="J119" s="77">
        <v>137</v>
      </c>
      <c r="K119" s="77">
        <v>0</v>
      </c>
      <c r="L119" s="77">
        <v>626.73389999999995</v>
      </c>
      <c r="M119" s="78">
        <v>2.5999999999999999E-3</v>
      </c>
      <c r="N119" s="78">
        <v>2.5999999999999999E-3</v>
      </c>
      <c r="O119" s="78">
        <v>4.0000000000000002E-4</v>
      </c>
    </row>
    <row r="120" spans="2:15">
      <c r="B120" t="s">
        <v>1125</v>
      </c>
      <c r="C120" t="s">
        <v>1126</v>
      </c>
      <c r="D120" t="s">
        <v>123</v>
      </c>
      <c r="E120" t="s">
        <v>769</v>
      </c>
      <c r="F120" t="s">
        <v>1127</v>
      </c>
      <c r="G120" t="s">
        <v>790</v>
      </c>
      <c r="H120" t="s">
        <v>106</v>
      </c>
      <c r="I120" s="77">
        <v>667</v>
      </c>
      <c r="J120" s="77">
        <v>500</v>
      </c>
      <c r="K120" s="77">
        <v>0</v>
      </c>
      <c r="L120" s="77">
        <v>11.735865</v>
      </c>
      <c r="M120" s="78">
        <v>1E-4</v>
      </c>
      <c r="N120" s="78">
        <v>0</v>
      </c>
      <c r="O120" s="78">
        <v>0</v>
      </c>
    </row>
    <row r="121" spans="2:15">
      <c r="B121" t="s">
        <v>1128</v>
      </c>
      <c r="C121" t="s">
        <v>1129</v>
      </c>
      <c r="D121" t="s">
        <v>1123</v>
      </c>
      <c r="E121" t="s">
        <v>769</v>
      </c>
      <c r="F121" t="s">
        <v>1130</v>
      </c>
      <c r="G121" t="s">
        <v>790</v>
      </c>
      <c r="H121" t="s">
        <v>106</v>
      </c>
      <c r="I121" s="77">
        <v>3100</v>
      </c>
      <c r="J121" s="77">
        <v>28327</v>
      </c>
      <c r="K121" s="77">
        <v>0</v>
      </c>
      <c r="L121" s="77">
        <v>3090.1641030000001</v>
      </c>
      <c r="M121" s="78">
        <v>1E-4</v>
      </c>
      <c r="N121" s="78">
        <v>1.2699999999999999E-2</v>
      </c>
      <c r="O121" s="78">
        <v>2E-3</v>
      </c>
    </row>
    <row r="122" spans="2:15">
      <c r="B122" s="79" t="s">
        <v>282</v>
      </c>
      <c r="E122" s="16"/>
      <c r="F122" s="16"/>
      <c r="G122" s="16"/>
      <c r="I122" s="81">
        <v>417846</v>
      </c>
      <c r="K122" s="81">
        <v>0</v>
      </c>
      <c r="L122" s="81">
        <v>25942.742605709998</v>
      </c>
      <c r="N122" s="80">
        <v>0.107</v>
      </c>
      <c r="O122" s="80">
        <v>1.6899999999999998E-2</v>
      </c>
    </row>
    <row r="123" spans="2:15">
      <c r="B123" t="s">
        <v>1131</v>
      </c>
      <c r="C123" t="s">
        <v>1132</v>
      </c>
      <c r="D123" t="s">
        <v>1110</v>
      </c>
      <c r="E123" t="s">
        <v>769</v>
      </c>
      <c r="F123" t="s">
        <v>1133</v>
      </c>
      <c r="G123" t="s">
        <v>1134</v>
      </c>
      <c r="H123" t="s">
        <v>106</v>
      </c>
      <c r="I123" s="77">
        <v>42500</v>
      </c>
      <c r="J123" s="77">
        <v>1278</v>
      </c>
      <c r="K123" s="77">
        <v>0</v>
      </c>
      <c r="L123" s="77">
        <v>1911.34485</v>
      </c>
      <c r="M123" s="78">
        <v>2.0000000000000001E-4</v>
      </c>
      <c r="N123" s="78">
        <v>7.9000000000000008E-3</v>
      </c>
      <c r="O123" s="78">
        <v>1.1999999999999999E-3</v>
      </c>
    </row>
    <row r="124" spans="2:15">
      <c r="B124" t="s">
        <v>1135</v>
      </c>
      <c r="C124" t="s">
        <v>1136</v>
      </c>
      <c r="D124" t="s">
        <v>1110</v>
      </c>
      <c r="E124" t="s">
        <v>769</v>
      </c>
      <c r="F124" t="s">
        <v>1137</v>
      </c>
      <c r="G124" t="s">
        <v>1138</v>
      </c>
      <c r="H124" t="s">
        <v>106</v>
      </c>
      <c r="I124" s="77">
        <v>750</v>
      </c>
      <c r="J124" s="77">
        <v>30233</v>
      </c>
      <c r="K124" s="77">
        <v>0</v>
      </c>
      <c r="L124" s="77">
        <v>797.92445250000003</v>
      </c>
      <c r="M124" s="78">
        <v>0</v>
      </c>
      <c r="N124" s="78">
        <v>3.3E-3</v>
      </c>
      <c r="O124" s="78">
        <v>5.0000000000000001E-4</v>
      </c>
    </row>
    <row r="125" spans="2:15">
      <c r="B125" t="s">
        <v>1139</v>
      </c>
      <c r="C125" t="s">
        <v>1140</v>
      </c>
      <c r="D125" t="s">
        <v>123</v>
      </c>
      <c r="E125" t="s">
        <v>769</v>
      </c>
      <c r="F125" t="s">
        <v>1141</v>
      </c>
      <c r="G125" t="s">
        <v>784</v>
      </c>
      <c r="H125" t="s">
        <v>110</v>
      </c>
      <c r="I125" s="77">
        <v>18575</v>
      </c>
      <c r="J125" s="77">
        <v>3761</v>
      </c>
      <c r="K125" s="77">
        <v>0</v>
      </c>
      <c r="L125" s="77">
        <v>2621.8673797500001</v>
      </c>
      <c r="M125" s="78">
        <v>2.0000000000000001E-4</v>
      </c>
      <c r="N125" s="78">
        <v>1.0800000000000001E-2</v>
      </c>
      <c r="O125" s="78">
        <v>1.6999999999999999E-3</v>
      </c>
    </row>
    <row r="126" spans="2:15">
      <c r="B126" t="s">
        <v>1142</v>
      </c>
      <c r="C126" t="s">
        <v>1143</v>
      </c>
      <c r="D126" t="s">
        <v>123</v>
      </c>
      <c r="E126" t="s">
        <v>769</v>
      </c>
      <c r="F126" t="s">
        <v>1144</v>
      </c>
      <c r="G126" t="s">
        <v>784</v>
      </c>
      <c r="H126" t="s">
        <v>201</v>
      </c>
      <c r="I126" s="77">
        <v>900</v>
      </c>
      <c r="J126" s="77">
        <v>63130</v>
      </c>
      <c r="K126" s="77">
        <v>0</v>
      </c>
      <c r="L126" s="77">
        <v>286.75539900000001</v>
      </c>
      <c r="M126" s="78">
        <v>0</v>
      </c>
      <c r="N126" s="78">
        <v>1.1999999999999999E-3</v>
      </c>
      <c r="O126" s="78">
        <v>2.0000000000000001E-4</v>
      </c>
    </row>
    <row r="127" spans="2:15">
      <c r="B127" t="s">
        <v>1145</v>
      </c>
      <c r="C127" t="s">
        <v>1146</v>
      </c>
      <c r="D127" t="s">
        <v>123</v>
      </c>
      <c r="E127" t="s">
        <v>769</v>
      </c>
      <c r="F127" t="s">
        <v>1147</v>
      </c>
      <c r="G127" t="s">
        <v>784</v>
      </c>
      <c r="H127" t="s">
        <v>110</v>
      </c>
      <c r="I127" s="77">
        <v>14000</v>
      </c>
      <c r="J127" s="77">
        <v>4159</v>
      </c>
      <c r="K127" s="77">
        <v>0</v>
      </c>
      <c r="L127" s="77">
        <v>2185.2217799999999</v>
      </c>
      <c r="M127" s="78">
        <v>0</v>
      </c>
      <c r="N127" s="78">
        <v>8.9999999999999993E-3</v>
      </c>
      <c r="O127" s="78">
        <v>1.4E-3</v>
      </c>
    </row>
    <row r="128" spans="2:15">
      <c r="B128" t="s">
        <v>1148</v>
      </c>
      <c r="C128" t="s">
        <v>1146</v>
      </c>
      <c r="D128" t="s">
        <v>123</v>
      </c>
      <c r="E128" t="s">
        <v>769</v>
      </c>
      <c r="F128" t="s">
        <v>1147</v>
      </c>
      <c r="G128" t="s">
        <v>784</v>
      </c>
      <c r="H128" t="s">
        <v>110</v>
      </c>
      <c r="I128" s="77">
        <v>16000</v>
      </c>
      <c r="J128" s="77">
        <v>4159</v>
      </c>
      <c r="K128" s="77">
        <v>0</v>
      </c>
      <c r="L128" s="77">
        <v>2497.3963199999998</v>
      </c>
      <c r="M128" s="78">
        <v>0</v>
      </c>
      <c r="N128" s="78">
        <v>1.03E-2</v>
      </c>
      <c r="O128" s="78">
        <v>1.6000000000000001E-3</v>
      </c>
    </row>
    <row r="129" spans="2:15">
      <c r="B129" t="s">
        <v>1149</v>
      </c>
      <c r="C129" t="s">
        <v>1150</v>
      </c>
      <c r="D129" t="s">
        <v>1110</v>
      </c>
      <c r="E129" t="s">
        <v>769</v>
      </c>
      <c r="F129" t="s">
        <v>1151</v>
      </c>
      <c r="G129" t="s">
        <v>1120</v>
      </c>
      <c r="H129" t="s">
        <v>106</v>
      </c>
      <c r="I129" s="77">
        <v>77000</v>
      </c>
      <c r="J129" s="77">
        <v>428</v>
      </c>
      <c r="K129" s="77">
        <v>0</v>
      </c>
      <c r="L129" s="77">
        <v>1159.72164</v>
      </c>
      <c r="M129" s="78">
        <v>3.3E-3</v>
      </c>
      <c r="N129" s="78">
        <v>4.7999999999999996E-3</v>
      </c>
      <c r="O129" s="78">
        <v>8.0000000000000004E-4</v>
      </c>
    </row>
    <row r="130" spans="2:15">
      <c r="B130" t="s">
        <v>1152</v>
      </c>
      <c r="C130" t="s">
        <v>1153</v>
      </c>
      <c r="D130" t="s">
        <v>1123</v>
      </c>
      <c r="E130" t="s">
        <v>769</v>
      </c>
      <c r="F130" t="s">
        <v>1154</v>
      </c>
      <c r="G130" t="s">
        <v>1155</v>
      </c>
      <c r="H130" t="s">
        <v>106</v>
      </c>
      <c r="I130" s="77">
        <v>8650</v>
      </c>
      <c r="J130" s="77">
        <v>8873</v>
      </c>
      <c r="K130" s="77">
        <v>0</v>
      </c>
      <c r="L130" s="77">
        <v>2700.8835254999999</v>
      </c>
      <c r="M130" s="78">
        <v>0</v>
      </c>
      <c r="N130" s="78">
        <v>1.11E-2</v>
      </c>
      <c r="O130" s="78">
        <v>1.8E-3</v>
      </c>
    </row>
    <row r="131" spans="2:15">
      <c r="B131" t="s">
        <v>1156</v>
      </c>
      <c r="C131" t="s">
        <v>1157</v>
      </c>
      <c r="D131" t="s">
        <v>1123</v>
      </c>
      <c r="E131" t="s">
        <v>769</v>
      </c>
      <c r="F131" t="s">
        <v>1158</v>
      </c>
      <c r="G131" t="s">
        <v>771</v>
      </c>
      <c r="H131" t="s">
        <v>106</v>
      </c>
      <c r="I131" s="77">
        <v>21300</v>
      </c>
      <c r="J131" s="77">
        <v>5124</v>
      </c>
      <c r="K131" s="77">
        <v>0</v>
      </c>
      <c r="L131" s="77">
        <v>3840.6788280000001</v>
      </c>
      <c r="M131" s="78">
        <v>0</v>
      </c>
      <c r="N131" s="78">
        <v>1.5800000000000002E-2</v>
      </c>
      <c r="O131" s="78">
        <v>2.5000000000000001E-3</v>
      </c>
    </row>
    <row r="132" spans="2:15">
      <c r="B132" t="s">
        <v>1159</v>
      </c>
      <c r="C132" t="s">
        <v>1160</v>
      </c>
      <c r="D132" t="s">
        <v>1161</v>
      </c>
      <c r="E132" t="s">
        <v>769</v>
      </c>
      <c r="F132" t="s">
        <v>1162</v>
      </c>
      <c r="G132" t="s">
        <v>1163</v>
      </c>
      <c r="H132" t="s">
        <v>113</v>
      </c>
      <c r="I132" s="77">
        <v>32521</v>
      </c>
      <c r="J132" s="77">
        <v>1260</v>
      </c>
      <c r="K132" s="77">
        <v>0</v>
      </c>
      <c r="L132" s="77">
        <v>1736.4184689599999</v>
      </c>
      <c r="M132" s="78">
        <v>8.0000000000000004E-4</v>
      </c>
      <c r="N132" s="78">
        <v>7.1999999999999998E-3</v>
      </c>
      <c r="O132" s="78">
        <v>1.1000000000000001E-3</v>
      </c>
    </row>
    <row r="133" spans="2:15">
      <c r="B133" t="s">
        <v>1164</v>
      </c>
      <c r="C133" t="s">
        <v>1165</v>
      </c>
      <c r="D133" t="s">
        <v>123</v>
      </c>
      <c r="E133" t="s">
        <v>769</v>
      </c>
      <c r="F133" t="s">
        <v>1166</v>
      </c>
      <c r="G133" t="s">
        <v>1163</v>
      </c>
      <c r="H133" t="s">
        <v>106</v>
      </c>
      <c r="I133" s="77">
        <v>145000</v>
      </c>
      <c r="J133" s="77">
        <v>40.5</v>
      </c>
      <c r="K133" s="77">
        <v>0</v>
      </c>
      <c r="L133" s="77">
        <v>206.65327500000001</v>
      </c>
      <c r="M133" s="78">
        <v>1E-4</v>
      </c>
      <c r="N133" s="78">
        <v>8.9999999999999998E-4</v>
      </c>
      <c r="O133" s="78">
        <v>1E-4</v>
      </c>
    </row>
    <row r="134" spans="2:15">
      <c r="B134" t="s">
        <v>1167</v>
      </c>
      <c r="C134" t="s">
        <v>1168</v>
      </c>
      <c r="D134" t="s">
        <v>123</v>
      </c>
      <c r="E134" t="s">
        <v>769</v>
      </c>
      <c r="F134" t="s">
        <v>1169</v>
      </c>
      <c r="G134" t="s">
        <v>1170</v>
      </c>
      <c r="H134" t="s">
        <v>110</v>
      </c>
      <c r="I134" s="77">
        <v>4000</v>
      </c>
      <c r="J134" s="77">
        <v>15285</v>
      </c>
      <c r="K134" s="77">
        <v>0</v>
      </c>
      <c r="L134" s="77">
        <v>2294.5841999999998</v>
      </c>
      <c r="M134" s="78">
        <v>1E-4</v>
      </c>
      <c r="N134" s="78">
        <v>9.4999999999999998E-3</v>
      </c>
      <c r="O134" s="78">
        <v>1.5E-3</v>
      </c>
    </row>
    <row r="135" spans="2:15">
      <c r="B135" t="s">
        <v>1171</v>
      </c>
      <c r="C135" t="s">
        <v>1172</v>
      </c>
      <c r="D135" t="s">
        <v>1123</v>
      </c>
      <c r="E135" t="s">
        <v>769</v>
      </c>
      <c r="F135" t="s">
        <v>1173</v>
      </c>
      <c r="G135" t="s">
        <v>1174</v>
      </c>
      <c r="H135" t="s">
        <v>106</v>
      </c>
      <c r="I135" s="77">
        <v>3650</v>
      </c>
      <c r="J135" s="77">
        <v>23982</v>
      </c>
      <c r="K135" s="77">
        <v>0</v>
      </c>
      <c r="L135" s="77">
        <v>3080.3320170000002</v>
      </c>
      <c r="M135" s="78">
        <v>0</v>
      </c>
      <c r="N135" s="78">
        <v>1.2699999999999999E-2</v>
      </c>
      <c r="O135" s="78">
        <v>2E-3</v>
      </c>
    </row>
    <row r="136" spans="2:15">
      <c r="B136" t="s">
        <v>1175</v>
      </c>
      <c r="C136" t="s">
        <v>1176</v>
      </c>
      <c r="D136" t="s">
        <v>123</v>
      </c>
      <c r="E136" t="s">
        <v>769</v>
      </c>
      <c r="F136" t="s">
        <v>1177</v>
      </c>
      <c r="G136" t="s">
        <v>1178</v>
      </c>
      <c r="H136" t="s">
        <v>110</v>
      </c>
      <c r="I136" s="77">
        <v>33000</v>
      </c>
      <c r="J136" s="77">
        <v>503</v>
      </c>
      <c r="K136" s="77">
        <v>0</v>
      </c>
      <c r="L136" s="77">
        <v>622.96046999999999</v>
      </c>
      <c r="M136" s="78">
        <v>0</v>
      </c>
      <c r="N136" s="78">
        <v>2.5999999999999999E-3</v>
      </c>
      <c r="O136" s="78">
        <v>4.0000000000000002E-4</v>
      </c>
    </row>
    <row r="137" spans="2:15">
      <c r="B137" t="s">
        <v>236</v>
      </c>
      <c r="E137" s="16"/>
      <c r="F137" s="16"/>
      <c r="G137" s="16"/>
    </row>
    <row r="138" spans="2:15">
      <c r="B138" t="s">
        <v>275</v>
      </c>
      <c r="E138" s="16"/>
      <c r="F138" s="16"/>
      <c r="G138" s="16"/>
    </row>
    <row r="139" spans="2:15">
      <c r="B139" t="s">
        <v>276</v>
      </c>
      <c r="E139" s="16"/>
      <c r="F139" s="16"/>
      <c r="G139" s="16"/>
    </row>
    <row r="140" spans="2:15">
      <c r="B140" t="s">
        <v>277</v>
      </c>
      <c r="E140" s="16"/>
      <c r="F140" s="16"/>
      <c r="G140" s="16"/>
    </row>
    <row r="141" spans="2:15">
      <c r="B141" t="s">
        <v>278</v>
      </c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1179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1180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1181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1182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766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1183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1184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1185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766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1183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236</v>
      </c>
      <c r="D34" s="16"/>
      <c r="E34" s="16"/>
      <c r="F34" s="16"/>
      <c r="G34" s="16"/>
    </row>
    <row r="35" spans="2:14">
      <c r="B35" t="s">
        <v>275</v>
      </c>
      <c r="D35" s="16"/>
      <c r="E35" s="16"/>
      <c r="F35" s="16"/>
      <c r="G35" s="16"/>
    </row>
    <row r="36" spans="2:14">
      <c r="B36" t="s">
        <v>276</v>
      </c>
      <c r="D36" s="16"/>
      <c r="E36" s="16"/>
      <c r="F36" s="16"/>
      <c r="G36" s="16"/>
    </row>
    <row r="37" spans="2:14">
      <c r="B37" t="s">
        <v>277</v>
      </c>
      <c r="D37" s="16"/>
      <c r="E37" s="16"/>
      <c r="F37" s="16"/>
      <c r="G37" s="16"/>
    </row>
    <row r="38" spans="2:14">
      <c r="B38" t="s">
        <v>278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49270000</v>
      </c>
      <c r="K11" s="7"/>
      <c r="L11" s="75">
        <v>75785.312000000005</v>
      </c>
      <c r="M11" s="7"/>
      <c r="N11" s="76">
        <v>1</v>
      </c>
      <c r="O11" s="76">
        <v>4.9399999999999999E-2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12750000</v>
      </c>
      <c r="L12" s="81">
        <v>23357.200000000001</v>
      </c>
      <c r="N12" s="80">
        <v>0.30819999999999997</v>
      </c>
      <c r="O12" s="80">
        <v>1.52E-2</v>
      </c>
    </row>
    <row r="13" spans="2:65">
      <c r="B13" s="79" t="s">
        <v>1186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1187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12750000</v>
      </c>
      <c r="L17" s="81">
        <v>23357.200000000001</v>
      </c>
      <c r="N17" s="80">
        <v>0.30819999999999997</v>
      </c>
      <c r="O17" s="80">
        <v>1.52E-2</v>
      </c>
    </row>
    <row r="18" spans="2:15">
      <c r="B18" t="s">
        <v>1188</v>
      </c>
      <c r="C18" t="s">
        <v>1189</v>
      </c>
      <c r="D18" t="s">
        <v>100</v>
      </c>
      <c r="E18" t="s">
        <v>1190</v>
      </c>
      <c r="F18" t="s">
        <v>1191</v>
      </c>
      <c r="G18" t="s">
        <v>344</v>
      </c>
      <c r="H18" t="s">
        <v>210</v>
      </c>
      <c r="I18" t="s">
        <v>102</v>
      </c>
      <c r="J18" s="77">
        <v>7250000</v>
      </c>
      <c r="K18" s="77">
        <v>200.66</v>
      </c>
      <c r="L18" s="77">
        <v>14547.85</v>
      </c>
      <c r="M18" s="78">
        <v>0</v>
      </c>
      <c r="N18" s="78">
        <v>0.192</v>
      </c>
      <c r="O18" s="78">
        <v>9.4999999999999998E-3</v>
      </c>
    </row>
    <row r="19" spans="2:15">
      <c r="B19" t="s">
        <v>1192</v>
      </c>
      <c r="C19" t="s">
        <v>1193</v>
      </c>
      <c r="D19" t="s">
        <v>100</v>
      </c>
      <c r="E19" t="s">
        <v>1194</v>
      </c>
      <c r="F19" t="s">
        <v>1191</v>
      </c>
      <c r="G19" t="s">
        <v>229</v>
      </c>
      <c r="H19" t="s">
        <v>501</v>
      </c>
      <c r="I19" t="s">
        <v>102</v>
      </c>
      <c r="J19" s="77">
        <v>5500000</v>
      </c>
      <c r="K19" s="77">
        <v>160.16999999999999</v>
      </c>
      <c r="L19" s="77">
        <v>8809.35</v>
      </c>
      <c r="M19" s="78">
        <v>0</v>
      </c>
      <c r="N19" s="78">
        <v>0.1162</v>
      </c>
      <c r="O19" s="78">
        <v>5.7000000000000002E-3</v>
      </c>
    </row>
    <row r="20" spans="2:15">
      <c r="B20" s="79" t="s">
        <v>766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I21" t="s">
        <v>229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234</v>
      </c>
      <c r="C22" s="16"/>
      <c r="D22" s="16"/>
      <c r="E22" s="16"/>
      <c r="J22" s="81">
        <v>36520000</v>
      </c>
      <c r="L22" s="81">
        <v>52428.112000000001</v>
      </c>
      <c r="N22" s="80">
        <v>0.69179999999999997</v>
      </c>
      <c r="O22" s="80">
        <v>3.4099999999999998E-2</v>
      </c>
    </row>
    <row r="23" spans="2:15">
      <c r="B23" s="79" t="s">
        <v>1186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I24" t="s">
        <v>229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1187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I26" t="s">
        <v>229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36520000</v>
      </c>
      <c r="L27" s="81">
        <v>52428.112000000001</v>
      </c>
      <c r="N27" s="80">
        <v>0.69179999999999997</v>
      </c>
      <c r="O27" s="80">
        <v>3.4099999999999998E-2</v>
      </c>
    </row>
    <row r="28" spans="2:15">
      <c r="B28" t="s">
        <v>1195</v>
      </c>
      <c r="C28" t="s">
        <v>1196</v>
      </c>
      <c r="D28" t="s">
        <v>100</v>
      </c>
      <c r="E28" t="s">
        <v>1197</v>
      </c>
      <c r="F28" t="s">
        <v>1191</v>
      </c>
      <c r="G28" t="s">
        <v>229</v>
      </c>
      <c r="H28" t="s">
        <v>501</v>
      </c>
      <c r="I28" t="s">
        <v>102</v>
      </c>
      <c r="J28" s="77">
        <v>36520000</v>
      </c>
      <c r="K28" s="77">
        <v>143.56</v>
      </c>
      <c r="L28" s="77">
        <v>52428.112000000001</v>
      </c>
      <c r="M28" s="78">
        <v>0</v>
      </c>
      <c r="N28" s="78">
        <v>0.69179999999999997</v>
      </c>
      <c r="O28" s="78">
        <v>3.4099999999999998E-2</v>
      </c>
    </row>
    <row r="29" spans="2:15">
      <c r="B29" s="79" t="s">
        <v>766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I30" t="s">
        <v>229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236</v>
      </c>
      <c r="C31" s="16"/>
      <c r="D31" s="16"/>
      <c r="E31" s="16"/>
    </row>
    <row r="32" spans="2:15">
      <c r="B32" t="s">
        <v>275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1287728.8</v>
      </c>
      <c r="H11" s="7"/>
      <c r="I11" s="75">
        <v>854.00154699999996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1287728.8</v>
      </c>
      <c r="I12" s="81">
        <v>854.00154699999996</v>
      </c>
      <c r="K12" s="80">
        <v>1</v>
      </c>
      <c r="L12" s="80">
        <v>5.9999999999999995E-4</v>
      </c>
    </row>
    <row r="13" spans="2:60">
      <c r="B13" s="79" t="s">
        <v>1198</v>
      </c>
      <c r="D13" s="16"/>
      <c r="E13" s="16"/>
      <c r="G13" s="81">
        <v>1287728.8</v>
      </c>
      <c r="I13" s="81">
        <v>854.00154699999996</v>
      </c>
      <c r="K13" s="80">
        <v>1</v>
      </c>
      <c r="L13" s="80">
        <v>5.9999999999999995E-4</v>
      </c>
    </row>
    <row r="14" spans="2:60">
      <c r="B14" t="s">
        <v>1199</v>
      </c>
      <c r="C14" t="s">
        <v>1200</v>
      </c>
      <c r="D14" t="s">
        <v>100</v>
      </c>
      <c r="E14" t="s">
        <v>433</v>
      </c>
      <c r="F14" t="s">
        <v>102</v>
      </c>
      <c r="G14" s="77">
        <v>6000</v>
      </c>
      <c r="H14" s="77">
        <v>1920</v>
      </c>
      <c r="I14" s="77">
        <v>115.2</v>
      </c>
      <c r="J14" s="78">
        <v>3.0000000000000001E-3</v>
      </c>
      <c r="K14" s="78">
        <v>0.13489999999999999</v>
      </c>
      <c r="L14" s="78">
        <v>1E-4</v>
      </c>
    </row>
    <row r="15" spans="2:60">
      <c r="B15" t="s">
        <v>1201</v>
      </c>
      <c r="C15" t="s">
        <v>1202</v>
      </c>
      <c r="D15" t="s">
        <v>100</v>
      </c>
      <c r="E15" t="s">
        <v>996</v>
      </c>
      <c r="F15" t="s">
        <v>102</v>
      </c>
      <c r="G15" s="77">
        <v>44872</v>
      </c>
      <c r="H15" s="77">
        <v>1.5</v>
      </c>
      <c r="I15" s="77">
        <v>0.67308000000000001</v>
      </c>
      <c r="J15" s="78">
        <v>1.95E-2</v>
      </c>
      <c r="K15" s="78">
        <v>8.0000000000000004E-4</v>
      </c>
      <c r="L15" s="78">
        <v>0</v>
      </c>
    </row>
    <row r="16" spans="2:60">
      <c r="B16" t="s">
        <v>1203</v>
      </c>
      <c r="C16" t="s">
        <v>1204</v>
      </c>
      <c r="D16" t="s">
        <v>100</v>
      </c>
      <c r="E16" t="s">
        <v>996</v>
      </c>
      <c r="F16" t="s">
        <v>102</v>
      </c>
      <c r="G16" s="77">
        <v>27930.799999999999</v>
      </c>
      <c r="H16" s="77">
        <v>1</v>
      </c>
      <c r="I16" s="77">
        <v>0.279308</v>
      </c>
      <c r="J16" s="78">
        <v>1.55E-2</v>
      </c>
      <c r="K16" s="78">
        <v>2.9999999999999997E-4</v>
      </c>
      <c r="L16" s="78">
        <v>0</v>
      </c>
    </row>
    <row r="17" spans="2:12">
      <c r="B17" t="s">
        <v>1205</v>
      </c>
      <c r="C17" t="s">
        <v>1206</v>
      </c>
      <c r="D17" t="s">
        <v>100</v>
      </c>
      <c r="E17" t="s">
        <v>996</v>
      </c>
      <c r="F17" t="s">
        <v>102</v>
      </c>
      <c r="G17" s="77">
        <v>235000</v>
      </c>
      <c r="H17" s="77">
        <v>2.5</v>
      </c>
      <c r="I17" s="77">
        <v>5.875</v>
      </c>
      <c r="J17" s="78">
        <v>1.34E-2</v>
      </c>
      <c r="K17" s="78">
        <v>6.8999999999999999E-3</v>
      </c>
      <c r="L17" s="78">
        <v>0</v>
      </c>
    </row>
    <row r="18" spans="2:12">
      <c r="B18" t="s">
        <v>1207</v>
      </c>
      <c r="C18" t="s">
        <v>1208</v>
      </c>
      <c r="D18" t="s">
        <v>100</v>
      </c>
      <c r="E18" t="s">
        <v>1003</v>
      </c>
      <c r="F18" t="s">
        <v>106</v>
      </c>
      <c r="G18" s="77">
        <v>52500</v>
      </c>
      <c r="H18" s="77">
        <v>23</v>
      </c>
      <c r="I18" s="77">
        <v>12.074999999999999</v>
      </c>
      <c r="J18" s="78">
        <v>1.52E-2</v>
      </c>
      <c r="K18" s="78">
        <v>1.41E-2</v>
      </c>
      <c r="L18" s="78">
        <v>0</v>
      </c>
    </row>
    <row r="19" spans="2:12">
      <c r="B19" t="s">
        <v>1209</v>
      </c>
      <c r="C19" t="s">
        <v>1210</v>
      </c>
      <c r="D19" t="s">
        <v>100</v>
      </c>
      <c r="E19" t="s">
        <v>318</v>
      </c>
      <c r="F19" t="s">
        <v>102</v>
      </c>
      <c r="G19" s="77">
        <v>134175</v>
      </c>
      <c r="H19" s="77">
        <v>117.1</v>
      </c>
      <c r="I19" s="77">
        <v>157.11892499999999</v>
      </c>
      <c r="J19" s="78">
        <v>1.29E-2</v>
      </c>
      <c r="K19" s="78">
        <v>0.184</v>
      </c>
      <c r="L19" s="78">
        <v>1E-4</v>
      </c>
    </row>
    <row r="20" spans="2:12">
      <c r="B20" t="s">
        <v>1211</v>
      </c>
      <c r="C20" t="s">
        <v>1212</v>
      </c>
      <c r="D20" t="s">
        <v>100</v>
      </c>
      <c r="E20" t="s">
        <v>125</v>
      </c>
      <c r="F20" t="s">
        <v>102</v>
      </c>
      <c r="G20" s="77">
        <v>273000</v>
      </c>
      <c r="H20" s="77">
        <v>61</v>
      </c>
      <c r="I20" s="77">
        <v>166.53</v>
      </c>
      <c r="J20" s="78">
        <v>9.7999999999999997E-3</v>
      </c>
      <c r="K20" s="78">
        <v>0.19500000000000001</v>
      </c>
      <c r="L20" s="78">
        <v>1E-4</v>
      </c>
    </row>
    <row r="21" spans="2:12">
      <c r="B21" t="s">
        <v>1213</v>
      </c>
      <c r="C21" t="s">
        <v>1214</v>
      </c>
      <c r="D21" t="s">
        <v>100</v>
      </c>
      <c r="E21" t="s">
        <v>588</v>
      </c>
      <c r="F21" t="s">
        <v>102</v>
      </c>
      <c r="G21" s="77">
        <v>52100</v>
      </c>
      <c r="H21" s="77">
        <v>1.2</v>
      </c>
      <c r="I21" s="77">
        <v>0.62519999999999998</v>
      </c>
      <c r="J21" s="78">
        <v>0.02</v>
      </c>
      <c r="K21" s="78">
        <v>6.9999999999999999E-4</v>
      </c>
      <c r="L21" s="78">
        <v>0</v>
      </c>
    </row>
    <row r="22" spans="2:12">
      <c r="B22" t="s">
        <v>1215</v>
      </c>
      <c r="C22" t="s">
        <v>1216</v>
      </c>
      <c r="D22" t="s">
        <v>100</v>
      </c>
      <c r="E22" t="s">
        <v>129</v>
      </c>
      <c r="F22" t="s">
        <v>102</v>
      </c>
      <c r="G22" s="77">
        <v>12500</v>
      </c>
      <c r="H22" s="77">
        <v>4</v>
      </c>
      <c r="I22" s="77">
        <v>0.5</v>
      </c>
      <c r="J22" s="78">
        <v>9.5999999999999992E-3</v>
      </c>
      <c r="K22" s="78">
        <v>5.9999999999999995E-4</v>
      </c>
      <c r="L22" s="78">
        <v>0</v>
      </c>
    </row>
    <row r="23" spans="2:12">
      <c r="B23" t="s">
        <v>1217</v>
      </c>
      <c r="C23" t="s">
        <v>1218</v>
      </c>
      <c r="D23" t="s">
        <v>100</v>
      </c>
      <c r="E23" t="s">
        <v>129</v>
      </c>
      <c r="F23" t="s">
        <v>102</v>
      </c>
      <c r="G23" s="77">
        <v>85800</v>
      </c>
      <c r="H23" s="77">
        <v>129.5</v>
      </c>
      <c r="I23" s="77">
        <v>111.111</v>
      </c>
      <c r="J23" s="78">
        <v>3.4000000000000002E-2</v>
      </c>
      <c r="K23" s="78">
        <v>0.13009999999999999</v>
      </c>
      <c r="L23" s="78">
        <v>1E-4</v>
      </c>
    </row>
    <row r="24" spans="2:12">
      <c r="B24" t="s">
        <v>1219</v>
      </c>
      <c r="C24" t="s">
        <v>1220</v>
      </c>
      <c r="D24" t="s">
        <v>100</v>
      </c>
      <c r="E24" t="s">
        <v>129</v>
      </c>
      <c r="F24" t="s">
        <v>102</v>
      </c>
      <c r="G24" s="77">
        <v>284475</v>
      </c>
      <c r="H24" s="77">
        <v>90</v>
      </c>
      <c r="I24" s="77">
        <v>256.02749999999997</v>
      </c>
      <c r="J24" s="78">
        <v>5.1900000000000002E-2</v>
      </c>
      <c r="K24" s="78">
        <v>0.29980000000000001</v>
      </c>
      <c r="L24" s="78">
        <v>2.0000000000000001E-4</v>
      </c>
    </row>
    <row r="25" spans="2:12">
      <c r="B25" t="s">
        <v>1221</v>
      </c>
      <c r="C25" t="s">
        <v>1222</v>
      </c>
      <c r="D25" t="s">
        <v>100</v>
      </c>
      <c r="E25" t="s">
        <v>129</v>
      </c>
      <c r="F25" t="s">
        <v>102</v>
      </c>
      <c r="G25" s="77">
        <v>15869</v>
      </c>
      <c r="H25" s="77">
        <v>4</v>
      </c>
      <c r="I25" s="77">
        <v>0.63475999999999999</v>
      </c>
      <c r="J25" s="78">
        <v>1.5599999999999999E-2</v>
      </c>
      <c r="K25" s="78">
        <v>6.9999999999999999E-4</v>
      </c>
      <c r="L25" s="78">
        <v>0</v>
      </c>
    </row>
    <row r="26" spans="2:12">
      <c r="B26" t="s">
        <v>1223</v>
      </c>
      <c r="C26" t="s">
        <v>1224</v>
      </c>
      <c r="D26" t="s">
        <v>100</v>
      </c>
      <c r="E26" t="s">
        <v>129</v>
      </c>
      <c r="F26" t="s">
        <v>102</v>
      </c>
      <c r="G26" s="77">
        <v>30000</v>
      </c>
      <c r="H26" s="77">
        <v>15</v>
      </c>
      <c r="I26" s="77">
        <v>4.5</v>
      </c>
      <c r="J26" s="78">
        <v>1.66E-2</v>
      </c>
      <c r="K26" s="78">
        <v>5.3E-3</v>
      </c>
      <c r="L26" s="78">
        <v>0</v>
      </c>
    </row>
    <row r="27" spans="2:12">
      <c r="B27" t="s">
        <v>1225</v>
      </c>
      <c r="C27" t="s">
        <v>1226</v>
      </c>
      <c r="D27" t="s">
        <v>100</v>
      </c>
      <c r="E27" t="s">
        <v>129</v>
      </c>
      <c r="F27" t="s">
        <v>102</v>
      </c>
      <c r="G27" s="77">
        <v>33507</v>
      </c>
      <c r="H27" s="77">
        <v>68.2</v>
      </c>
      <c r="I27" s="77">
        <v>22.851773999999999</v>
      </c>
      <c r="J27" s="78">
        <v>2.7E-2</v>
      </c>
      <c r="K27" s="78">
        <v>2.6800000000000001E-2</v>
      </c>
      <c r="L27" s="78">
        <v>0</v>
      </c>
    </row>
    <row r="28" spans="2:12">
      <c r="B28" s="79" t="s">
        <v>234</v>
      </c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s="79" t="s">
        <v>1227</v>
      </c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t="s">
        <v>236</v>
      </c>
      <c r="D31" s="16"/>
      <c r="E31" s="16"/>
    </row>
    <row r="32" spans="2:12">
      <c r="B32" t="s">
        <v>275</v>
      </c>
      <c r="D32" s="16"/>
      <c r="E32" s="16"/>
    </row>
    <row r="33" spans="2:5">
      <c r="B33" t="s">
        <v>276</v>
      </c>
      <c r="D33" s="16"/>
      <c r="E33" s="16"/>
    </row>
    <row r="34" spans="2:5">
      <c r="B34" t="s">
        <v>277</v>
      </c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1228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1229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1230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766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1228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1231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1230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1232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766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-3239825.25</v>
      </c>
      <c r="H11" s="25"/>
      <c r="I11" s="75">
        <v>-11402.444013212689</v>
      </c>
      <c r="J11" s="76">
        <v>1</v>
      </c>
      <c r="K11" s="76">
        <v>-7.4000000000000003E-3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-3239825.25</v>
      </c>
      <c r="H14" s="19"/>
      <c r="I14" s="81">
        <v>-11402.444013212689</v>
      </c>
      <c r="J14" s="80">
        <v>1</v>
      </c>
      <c r="K14" s="80">
        <v>-7.4000000000000003E-3</v>
      </c>
      <c r="BF14" s="16" t="s">
        <v>126</v>
      </c>
    </row>
    <row r="15" spans="1:60">
      <c r="B15" t="s">
        <v>1233</v>
      </c>
      <c r="C15" t="s">
        <v>1234</v>
      </c>
      <c r="D15" t="s">
        <v>123</v>
      </c>
      <c r="E15" t="s">
        <v>1235</v>
      </c>
      <c r="F15" t="s">
        <v>106</v>
      </c>
      <c r="G15" s="77">
        <v>75</v>
      </c>
      <c r="H15" s="77">
        <v>3.3285000000000002E-2</v>
      </c>
      <c r="I15" s="77">
        <v>8.7847436250000006E-5</v>
      </c>
      <c r="J15" s="78">
        <v>0</v>
      </c>
      <c r="K15" s="78">
        <v>0</v>
      </c>
      <c r="BF15" s="16" t="s">
        <v>127</v>
      </c>
    </row>
    <row r="16" spans="1:60">
      <c r="B16" t="s">
        <v>1236</v>
      </c>
      <c r="C16" t="s">
        <v>1237</v>
      </c>
      <c r="D16" t="s">
        <v>123</v>
      </c>
      <c r="E16" t="s">
        <v>1235</v>
      </c>
      <c r="F16" t="s">
        <v>106</v>
      </c>
      <c r="G16" s="77">
        <v>-3240251.25</v>
      </c>
      <c r="H16" s="77">
        <v>100</v>
      </c>
      <c r="I16" s="77">
        <v>-11402.444148750001</v>
      </c>
      <c r="J16" s="78">
        <v>1</v>
      </c>
      <c r="K16" s="78">
        <v>-7.4000000000000003E-3</v>
      </c>
      <c r="BF16" s="16" t="s">
        <v>128</v>
      </c>
    </row>
    <row r="17" spans="2:58">
      <c r="B17" t="s">
        <v>1238</v>
      </c>
      <c r="C17" t="s">
        <v>1239</v>
      </c>
      <c r="D17" t="s">
        <v>123</v>
      </c>
      <c r="E17" t="s">
        <v>1235</v>
      </c>
      <c r="F17" t="s">
        <v>106</v>
      </c>
      <c r="G17" s="77">
        <v>351</v>
      </c>
      <c r="H17" s="77">
        <v>3.8609999999999998E-3</v>
      </c>
      <c r="I17" s="77">
        <v>4.7689875089999999E-5</v>
      </c>
      <c r="J17" s="78">
        <v>0</v>
      </c>
      <c r="K17" s="78">
        <v>0</v>
      </c>
      <c r="BF17" s="16" t="s">
        <v>129</v>
      </c>
    </row>
    <row r="18" spans="2:58">
      <c r="B18" t="s">
        <v>236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277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1240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1241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1242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1243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1244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1245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1246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1240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1241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1242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1243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1244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1245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1246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1247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1248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1249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1250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766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1251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766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2.31</v>
      </c>
      <c r="K11" s="7"/>
      <c r="L11" s="7"/>
      <c r="M11" s="76">
        <v>3.09E-2</v>
      </c>
      <c r="N11" s="75">
        <v>49632816.229999997</v>
      </c>
      <c r="O11" s="7"/>
      <c r="P11" s="75">
        <v>49550.242057973002</v>
      </c>
      <c r="Q11" s="7"/>
      <c r="R11" s="76">
        <v>1</v>
      </c>
      <c r="S11" s="76">
        <v>3.2300000000000002E-2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2.31</v>
      </c>
      <c r="M12" s="80">
        <v>3.09E-2</v>
      </c>
      <c r="N12" s="81">
        <v>49632816.229999997</v>
      </c>
      <c r="P12" s="81">
        <v>49550.242057973002</v>
      </c>
      <c r="R12" s="80">
        <v>1</v>
      </c>
      <c r="S12" s="80">
        <v>3.2300000000000002E-2</v>
      </c>
    </row>
    <row r="13" spans="2:81">
      <c r="B13" s="79" t="s">
        <v>1252</v>
      </c>
      <c r="C13" s="16"/>
      <c r="D13" s="16"/>
      <c r="E13" s="16"/>
      <c r="J13" s="81">
        <v>6.83</v>
      </c>
      <c r="M13" s="80">
        <v>1.9099999999999999E-2</v>
      </c>
      <c r="N13" s="81">
        <v>6158008.6500000004</v>
      </c>
      <c r="P13" s="81">
        <v>6575.8740613299997</v>
      </c>
      <c r="R13" s="80">
        <v>0.13270000000000001</v>
      </c>
      <c r="S13" s="80">
        <v>4.3E-3</v>
      </c>
    </row>
    <row r="14" spans="2:81">
      <c r="B14" t="s">
        <v>1256</v>
      </c>
      <c r="C14" t="s">
        <v>1257</v>
      </c>
      <c r="D14" t="s">
        <v>123</v>
      </c>
      <c r="E14" t="s">
        <v>1258</v>
      </c>
      <c r="F14" t="s">
        <v>569</v>
      </c>
      <c r="G14" t="s">
        <v>292</v>
      </c>
      <c r="H14" t="s">
        <v>150</v>
      </c>
      <c r="I14" t="s">
        <v>1259</v>
      </c>
      <c r="J14" s="77">
        <v>5.74</v>
      </c>
      <c r="K14" t="s">
        <v>102</v>
      </c>
      <c r="L14" s="78">
        <v>2.1399999999999999E-2</v>
      </c>
      <c r="M14" s="78">
        <v>1.8700000000000001E-2</v>
      </c>
      <c r="N14" s="77">
        <v>3445472.26</v>
      </c>
      <c r="O14" s="77">
        <v>113.19</v>
      </c>
      <c r="P14" s="77">
        <v>3899.9300510940002</v>
      </c>
      <c r="Q14" s="78">
        <v>8.0999999999999996E-3</v>
      </c>
      <c r="R14" s="78">
        <v>7.8700000000000006E-2</v>
      </c>
      <c r="S14" s="78">
        <v>2.5000000000000001E-3</v>
      </c>
    </row>
    <row r="15" spans="2:81">
      <c r="B15" t="s">
        <v>1260</v>
      </c>
      <c r="C15" t="s">
        <v>1261</v>
      </c>
      <c r="D15" t="s">
        <v>123</v>
      </c>
      <c r="E15" t="s">
        <v>1262</v>
      </c>
      <c r="F15" t="s">
        <v>471</v>
      </c>
      <c r="G15" t="s">
        <v>292</v>
      </c>
      <c r="H15" t="s">
        <v>150</v>
      </c>
      <c r="I15" t="s">
        <v>1263</v>
      </c>
      <c r="J15" s="77">
        <v>8.52</v>
      </c>
      <c r="K15" t="s">
        <v>102</v>
      </c>
      <c r="L15" s="78">
        <v>8.3000000000000001E-3</v>
      </c>
      <c r="M15" s="78">
        <v>0.02</v>
      </c>
      <c r="N15" s="77">
        <v>2698410</v>
      </c>
      <c r="O15" s="77">
        <v>97.54</v>
      </c>
      <c r="P15" s="77">
        <v>2644.125974</v>
      </c>
      <c r="Q15" s="78">
        <v>7.7000000000000002E-3</v>
      </c>
      <c r="R15" s="78">
        <v>5.3400000000000003E-2</v>
      </c>
      <c r="S15" s="78">
        <v>1.6999999999999999E-3</v>
      </c>
    </row>
    <row r="16" spans="2:81">
      <c r="B16" t="s">
        <v>1264</v>
      </c>
      <c r="C16" t="s">
        <v>1265</v>
      </c>
      <c r="D16" t="s">
        <v>123</v>
      </c>
      <c r="E16" t="s">
        <v>441</v>
      </c>
      <c r="F16" t="s">
        <v>442</v>
      </c>
      <c r="G16" t="s">
        <v>443</v>
      </c>
      <c r="H16" t="s">
        <v>150</v>
      </c>
      <c r="I16" t="s">
        <v>1266</v>
      </c>
      <c r="J16" s="77">
        <v>0.5</v>
      </c>
      <c r="K16" t="s">
        <v>102</v>
      </c>
      <c r="L16" s="78">
        <v>3.15E-2</v>
      </c>
      <c r="M16" s="78">
        <v>-8.2000000000000007E-3</v>
      </c>
      <c r="N16" s="77">
        <v>14126.39</v>
      </c>
      <c r="O16" s="77">
        <v>111.24</v>
      </c>
      <c r="P16" s="77">
        <v>31.818036236000001</v>
      </c>
      <c r="Q16" s="78">
        <v>2.0000000000000001E-4</v>
      </c>
      <c r="R16" s="78">
        <v>5.9999999999999995E-4</v>
      </c>
      <c r="S16" s="78">
        <v>0</v>
      </c>
    </row>
    <row r="17" spans="2:19">
      <c r="B17" s="79" t="s">
        <v>1253</v>
      </c>
      <c r="C17" s="16"/>
      <c r="D17" s="16"/>
      <c r="E17" s="16"/>
      <c r="J17" s="81">
        <v>1.62</v>
      </c>
      <c r="M17" s="80">
        <v>3.27E-2</v>
      </c>
      <c r="N17" s="81">
        <v>43474807.579999998</v>
      </c>
      <c r="P17" s="81">
        <v>42974.367996642999</v>
      </c>
      <c r="R17" s="80">
        <v>0.86729999999999996</v>
      </c>
      <c r="S17" s="80">
        <v>2.8000000000000001E-2</v>
      </c>
    </row>
    <row r="18" spans="2:19">
      <c r="B18" t="s">
        <v>1267</v>
      </c>
      <c r="C18" t="s">
        <v>1268</v>
      </c>
      <c r="D18" t="s">
        <v>123</v>
      </c>
      <c r="E18" t="s">
        <v>1258</v>
      </c>
      <c r="F18" t="s">
        <v>569</v>
      </c>
      <c r="G18" t="s">
        <v>292</v>
      </c>
      <c r="H18" t="s">
        <v>150</v>
      </c>
      <c r="I18" t="s">
        <v>1259</v>
      </c>
      <c r="J18" s="77">
        <v>5.25</v>
      </c>
      <c r="K18" t="s">
        <v>102</v>
      </c>
      <c r="L18" s="78">
        <v>3.7400000000000003E-2</v>
      </c>
      <c r="M18" s="78">
        <v>4.82E-2</v>
      </c>
      <c r="N18" s="77">
        <v>7287015.2199999997</v>
      </c>
      <c r="O18" s="77">
        <v>95.85</v>
      </c>
      <c r="P18" s="77">
        <v>6984.6040883699998</v>
      </c>
      <c r="Q18" s="78">
        <v>1.0699999999999999E-2</v>
      </c>
      <c r="R18" s="78">
        <v>0.14099999999999999</v>
      </c>
      <c r="S18" s="78">
        <v>4.4999999999999997E-3</v>
      </c>
    </row>
    <row r="19" spans="2:19">
      <c r="B19" t="s">
        <v>1269</v>
      </c>
      <c r="C19" t="s">
        <v>1270</v>
      </c>
      <c r="D19" t="s">
        <v>123</v>
      </c>
      <c r="E19" t="s">
        <v>1258</v>
      </c>
      <c r="F19" t="s">
        <v>569</v>
      </c>
      <c r="G19" t="s">
        <v>292</v>
      </c>
      <c r="H19" t="s">
        <v>150</v>
      </c>
      <c r="I19" t="s">
        <v>1259</v>
      </c>
      <c r="J19" s="77">
        <v>1.63</v>
      </c>
      <c r="K19" t="s">
        <v>102</v>
      </c>
      <c r="L19" s="78">
        <v>2.5000000000000001E-2</v>
      </c>
      <c r="M19" s="78">
        <v>4.3799999999999999E-2</v>
      </c>
      <c r="N19" s="77">
        <v>6799285.9100000001</v>
      </c>
      <c r="O19" s="77">
        <v>97.83</v>
      </c>
      <c r="P19" s="77">
        <v>6651.7414057530004</v>
      </c>
      <c r="Q19" s="78">
        <v>1.2500000000000001E-2</v>
      </c>
      <c r="R19" s="78">
        <v>0.13420000000000001</v>
      </c>
      <c r="S19" s="78">
        <v>4.3E-3</v>
      </c>
    </row>
    <row r="20" spans="2:19">
      <c r="B20" t="s">
        <v>1271</v>
      </c>
      <c r="C20" t="s">
        <v>1272</v>
      </c>
      <c r="D20" t="s">
        <v>123</v>
      </c>
      <c r="E20" t="s">
        <v>1273</v>
      </c>
      <c r="F20" t="s">
        <v>506</v>
      </c>
      <c r="G20" t="s">
        <v>415</v>
      </c>
      <c r="H20" t="s">
        <v>210</v>
      </c>
      <c r="I20" t="s">
        <v>1274</v>
      </c>
      <c r="J20" s="77">
        <v>3.89</v>
      </c>
      <c r="K20" t="s">
        <v>102</v>
      </c>
      <c r="L20" s="78">
        <v>3.3500000000000002E-2</v>
      </c>
      <c r="M20" s="78">
        <v>6.4299999999999996E-2</v>
      </c>
      <c r="N20" s="77">
        <v>616380.30000000005</v>
      </c>
      <c r="O20" s="77">
        <v>89.17</v>
      </c>
      <c r="P20" s="77">
        <v>549.62631351000005</v>
      </c>
      <c r="Q20" s="78">
        <v>6.9999999999999999E-4</v>
      </c>
      <c r="R20" s="78">
        <v>1.11E-2</v>
      </c>
      <c r="S20" s="78">
        <v>4.0000000000000002E-4</v>
      </c>
    </row>
    <row r="21" spans="2:19">
      <c r="B21" t="s">
        <v>1275</v>
      </c>
      <c r="C21" t="s">
        <v>1276</v>
      </c>
      <c r="D21" t="s">
        <v>123</v>
      </c>
      <c r="E21" t="s">
        <v>1277</v>
      </c>
      <c r="F21" t="s">
        <v>954</v>
      </c>
      <c r="G21" t="s">
        <v>419</v>
      </c>
      <c r="H21" t="s">
        <v>150</v>
      </c>
      <c r="I21" t="s">
        <v>519</v>
      </c>
      <c r="K21" t="s">
        <v>102</v>
      </c>
      <c r="L21" s="78">
        <v>4.1500000000000002E-2</v>
      </c>
      <c r="M21" s="78">
        <v>0</v>
      </c>
      <c r="N21" s="77">
        <v>3000000</v>
      </c>
      <c r="O21" s="77">
        <v>100.41</v>
      </c>
      <c r="P21" s="77">
        <v>3012.3</v>
      </c>
      <c r="Q21" s="78">
        <v>0</v>
      </c>
      <c r="R21" s="78">
        <v>6.08E-2</v>
      </c>
      <c r="S21" s="78">
        <v>2E-3</v>
      </c>
    </row>
    <row r="22" spans="2:19">
      <c r="B22" t="s">
        <v>1278</v>
      </c>
      <c r="C22" t="s">
        <v>1279</v>
      </c>
      <c r="D22" t="s">
        <v>123</v>
      </c>
      <c r="E22" t="s">
        <v>1280</v>
      </c>
      <c r="F22" t="s">
        <v>433</v>
      </c>
      <c r="G22" t="s">
        <v>443</v>
      </c>
      <c r="H22" t="s">
        <v>150</v>
      </c>
      <c r="I22" t="s">
        <v>1281</v>
      </c>
      <c r="J22" s="77">
        <v>2.42</v>
      </c>
      <c r="K22" t="s">
        <v>102</v>
      </c>
      <c r="L22" s="78">
        <v>2.1000000000000001E-2</v>
      </c>
      <c r="M22" s="78">
        <v>5.4800000000000001E-2</v>
      </c>
      <c r="N22" s="77">
        <v>3857143.5</v>
      </c>
      <c r="O22" s="77">
        <v>93.97</v>
      </c>
      <c r="P22" s="77">
        <v>3624.5577469499999</v>
      </c>
      <c r="Q22" s="78">
        <v>3.7499999999999999E-2</v>
      </c>
      <c r="R22" s="78">
        <v>7.3099999999999998E-2</v>
      </c>
      <c r="S22" s="78">
        <v>2.3999999999999998E-3</v>
      </c>
    </row>
    <row r="23" spans="2:19">
      <c r="B23" t="s">
        <v>1282</v>
      </c>
      <c r="C23" t="s">
        <v>1283</v>
      </c>
      <c r="D23" t="s">
        <v>123</v>
      </c>
      <c r="E23" t="s">
        <v>1284</v>
      </c>
      <c r="F23" t="s">
        <v>442</v>
      </c>
      <c r="G23" t="s">
        <v>434</v>
      </c>
      <c r="H23" t="s">
        <v>210</v>
      </c>
      <c r="I23" t="s">
        <v>297</v>
      </c>
      <c r="K23" t="s">
        <v>102</v>
      </c>
      <c r="L23" s="78">
        <v>4.3499999999999997E-2</v>
      </c>
      <c r="M23" s="78">
        <v>0</v>
      </c>
      <c r="N23" s="77">
        <v>1500000</v>
      </c>
      <c r="O23" s="77">
        <v>100.19</v>
      </c>
      <c r="P23" s="77">
        <v>1502.85</v>
      </c>
      <c r="Q23" s="78">
        <v>0</v>
      </c>
      <c r="R23" s="78">
        <v>3.0300000000000001E-2</v>
      </c>
      <c r="S23" s="78">
        <v>1E-3</v>
      </c>
    </row>
    <row r="24" spans="2:19">
      <c r="B24" t="s">
        <v>1285</v>
      </c>
      <c r="C24" t="s">
        <v>1286</v>
      </c>
      <c r="D24" t="s">
        <v>123</v>
      </c>
      <c r="E24" t="s">
        <v>1287</v>
      </c>
      <c r="F24" t="s">
        <v>433</v>
      </c>
      <c r="G24" t="s">
        <v>464</v>
      </c>
      <c r="H24" t="s">
        <v>150</v>
      </c>
      <c r="I24" t="s">
        <v>1288</v>
      </c>
      <c r="J24" s="77">
        <v>3.22</v>
      </c>
      <c r="K24" t="s">
        <v>102</v>
      </c>
      <c r="L24" s="78">
        <v>4.5999999999999999E-2</v>
      </c>
      <c r="M24" s="78">
        <v>5.8700000000000002E-2</v>
      </c>
      <c r="N24" s="77">
        <v>529268.30000000005</v>
      </c>
      <c r="O24" s="77">
        <v>96.32</v>
      </c>
      <c r="P24" s="77">
        <v>521.96439655999995</v>
      </c>
      <c r="Q24" s="78">
        <v>1E-3</v>
      </c>
      <c r="R24" s="78">
        <v>1.0500000000000001E-2</v>
      </c>
      <c r="S24" s="78">
        <v>2.9999999999999997E-4</v>
      </c>
    </row>
    <row r="25" spans="2:19">
      <c r="B25" t="s">
        <v>1289</v>
      </c>
      <c r="C25" t="s">
        <v>1290</v>
      </c>
      <c r="D25" t="s">
        <v>123</v>
      </c>
      <c r="E25" t="s">
        <v>1291</v>
      </c>
      <c r="F25" t="s">
        <v>433</v>
      </c>
      <c r="G25" t="s">
        <v>458</v>
      </c>
      <c r="H25" t="s">
        <v>210</v>
      </c>
      <c r="I25" t="s">
        <v>1292</v>
      </c>
      <c r="J25" s="77">
        <v>3.28</v>
      </c>
      <c r="K25" t="s">
        <v>102</v>
      </c>
      <c r="L25" s="78">
        <v>2.86E-2</v>
      </c>
      <c r="M25" s="78">
        <v>5.1299999999999998E-2</v>
      </c>
      <c r="N25" s="77">
        <v>1285714.3500000001</v>
      </c>
      <c r="O25" s="77">
        <v>93</v>
      </c>
      <c r="P25" s="77">
        <v>1458.4240454999999</v>
      </c>
      <c r="Q25" s="78">
        <v>9.4000000000000004E-3</v>
      </c>
      <c r="R25" s="78">
        <v>2.9399999999999999E-2</v>
      </c>
      <c r="S25" s="78">
        <v>8.9999999999999998E-4</v>
      </c>
    </row>
    <row r="26" spans="2:19">
      <c r="B26" t="s">
        <v>1293</v>
      </c>
      <c r="C26" t="s">
        <v>1294</v>
      </c>
      <c r="D26" t="s">
        <v>123</v>
      </c>
      <c r="E26" t="s">
        <v>1295</v>
      </c>
      <c r="F26" t="s">
        <v>654</v>
      </c>
      <c r="G26" t="s">
        <v>229</v>
      </c>
      <c r="H26" t="s">
        <v>501</v>
      </c>
      <c r="I26" t="s">
        <v>1296</v>
      </c>
      <c r="K26" t="s">
        <v>102</v>
      </c>
      <c r="L26" s="78">
        <v>4.5999999999999999E-2</v>
      </c>
      <c r="M26" s="78">
        <v>0</v>
      </c>
      <c r="N26" s="77">
        <v>7000000</v>
      </c>
      <c r="O26" s="77">
        <v>102.74</v>
      </c>
      <c r="P26" s="77">
        <v>7191.8</v>
      </c>
      <c r="Q26" s="78">
        <v>0</v>
      </c>
      <c r="R26" s="78">
        <v>0.14510000000000001</v>
      </c>
      <c r="S26" s="78">
        <v>4.7000000000000002E-3</v>
      </c>
    </row>
    <row r="27" spans="2:19">
      <c r="B27" t="s">
        <v>1297</v>
      </c>
      <c r="C27" t="s">
        <v>1298</v>
      </c>
      <c r="D27" t="s">
        <v>123</v>
      </c>
      <c r="E27" t="s">
        <v>1284</v>
      </c>
      <c r="F27" t="s">
        <v>442</v>
      </c>
      <c r="G27" t="s">
        <v>229</v>
      </c>
      <c r="H27" t="s">
        <v>501</v>
      </c>
      <c r="I27" t="s">
        <v>1299</v>
      </c>
      <c r="K27" t="s">
        <v>102</v>
      </c>
      <c r="L27" s="78">
        <v>4.4499999999999998E-2</v>
      </c>
      <c r="M27" s="78">
        <v>0</v>
      </c>
      <c r="N27" s="77">
        <v>7500000</v>
      </c>
      <c r="O27" s="77">
        <v>102.59</v>
      </c>
      <c r="P27" s="77">
        <v>7694.25</v>
      </c>
      <c r="Q27" s="78">
        <v>0</v>
      </c>
      <c r="R27" s="78">
        <v>0.15529999999999999</v>
      </c>
      <c r="S27" s="78">
        <v>5.0000000000000001E-3</v>
      </c>
    </row>
    <row r="28" spans="2:19">
      <c r="B28" t="s">
        <v>1300</v>
      </c>
      <c r="C28" t="s">
        <v>1301</v>
      </c>
      <c r="D28" t="s">
        <v>123</v>
      </c>
      <c r="E28" t="s">
        <v>1302</v>
      </c>
      <c r="F28" t="s">
        <v>954</v>
      </c>
      <c r="G28" t="s">
        <v>229</v>
      </c>
      <c r="H28" t="s">
        <v>501</v>
      </c>
      <c r="I28" t="s">
        <v>1303</v>
      </c>
      <c r="J28" s="77">
        <v>0.64</v>
      </c>
      <c r="K28" t="s">
        <v>102</v>
      </c>
      <c r="L28" s="78">
        <v>4.1500000000000002E-2</v>
      </c>
      <c r="M28" s="78">
        <v>9.4200000000000006E-2</v>
      </c>
      <c r="N28" s="77">
        <v>1500000</v>
      </c>
      <c r="O28" s="77">
        <v>98.23</v>
      </c>
      <c r="P28" s="77">
        <v>1473.45</v>
      </c>
      <c r="Q28" s="78">
        <v>1.2500000000000001E-2</v>
      </c>
      <c r="R28" s="78">
        <v>2.9700000000000001E-2</v>
      </c>
      <c r="S28" s="78">
        <v>1E-3</v>
      </c>
    </row>
    <row r="29" spans="2:19">
      <c r="B29" t="s">
        <v>1304</v>
      </c>
      <c r="C29" t="s">
        <v>1305</v>
      </c>
      <c r="D29" t="s">
        <v>123</v>
      </c>
      <c r="E29" t="s">
        <v>1302</v>
      </c>
      <c r="F29" t="s">
        <v>954</v>
      </c>
      <c r="G29" t="s">
        <v>229</v>
      </c>
      <c r="H29" t="s">
        <v>501</v>
      </c>
      <c r="I29" t="s">
        <v>1306</v>
      </c>
      <c r="J29" s="77">
        <v>1.66</v>
      </c>
      <c r="K29" t="s">
        <v>102</v>
      </c>
      <c r="L29" s="78">
        <v>4.0500000000000001E-2</v>
      </c>
      <c r="M29" s="78">
        <v>0.13</v>
      </c>
      <c r="N29" s="77">
        <v>2600000</v>
      </c>
      <c r="O29" s="77">
        <v>88.8</v>
      </c>
      <c r="P29" s="77">
        <v>2308.8000000000002</v>
      </c>
      <c r="Q29" s="78">
        <v>2.1499999999999998E-2</v>
      </c>
      <c r="R29" s="78">
        <v>4.6600000000000003E-2</v>
      </c>
      <c r="S29" s="78">
        <v>1.5E-3</v>
      </c>
    </row>
    <row r="30" spans="2:19">
      <c r="B30" s="79" t="s">
        <v>280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766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J33" s="77">
        <v>0</v>
      </c>
      <c r="K33" t="s">
        <v>229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234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s="79" t="s">
        <v>281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J36" s="77">
        <v>0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282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J38" s="77">
        <v>0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t="s">
        <v>236</v>
      </c>
      <c r="C39" s="16"/>
      <c r="D39" s="16"/>
      <c r="E39" s="16"/>
    </row>
    <row r="40" spans="2:19">
      <c r="B40" t="s">
        <v>275</v>
      </c>
      <c r="C40" s="16"/>
      <c r="D40" s="16"/>
      <c r="E40" s="16"/>
    </row>
    <row r="41" spans="2:19">
      <c r="B41" t="s">
        <v>276</v>
      </c>
      <c r="C41" s="16"/>
      <c r="D41" s="16"/>
      <c r="E41" s="16"/>
    </row>
    <row r="42" spans="2:19">
      <c r="B42" t="s">
        <v>277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2423838</v>
      </c>
      <c r="I11" s="7"/>
      <c r="J11" s="75">
        <v>11962.23625</v>
      </c>
      <c r="K11" s="7"/>
      <c r="L11" s="76">
        <v>1</v>
      </c>
      <c r="M11" s="76">
        <v>7.7999999999999996E-3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2423838</v>
      </c>
      <c r="J12" s="81">
        <v>11962.23625</v>
      </c>
      <c r="L12" s="80">
        <v>1</v>
      </c>
      <c r="M12" s="80">
        <v>7.7999999999999996E-3</v>
      </c>
    </row>
    <row r="13" spans="2:98">
      <c r="B13" t="s">
        <v>1307</v>
      </c>
      <c r="C13" t="s">
        <v>1308</v>
      </c>
      <c r="D13" t="s">
        <v>123</v>
      </c>
      <c r="E13" t="s">
        <v>1309</v>
      </c>
      <c r="F13" t="s">
        <v>996</v>
      </c>
      <c r="G13" t="s">
        <v>102</v>
      </c>
      <c r="H13" s="77">
        <v>575</v>
      </c>
      <c r="I13" s="77">
        <v>500000</v>
      </c>
      <c r="J13" s="77">
        <v>2875</v>
      </c>
      <c r="K13" s="78">
        <v>1.1599999999999999E-2</v>
      </c>
      <c r="L13" s="78">
        <v>0.24030000000000001</v>
      </c>
      <c r="M13" s="78">
        <v>1.9E-3</v>
      </c>
    </row>
    <row r="14" spans="2:98">
      <c r="B14" t="s">
        <v>1310</v>
      </c>
      <c r="C14" t="s">
        <v>1311</v>
      </c>
      <c r="D14" t="s">
        <v>123</v>
      </c>
      <c r="E14" t="s">
        <v>1312</v>
      </c>
      <c r="F14" t="s">
        <v>1052</v>
      </c>
      <c r="G14" t="s">
        <v>102</v>
      </c>
      <c r="H14" s="77">
        <v>2423263</v>
      </c>
      <c r="I14" s="77">
        <v>375</v>
      </c>
      <c r="J14" s="77">
        <v>9087.2362499999999</v>
      </c>
      <c r="K14" s="78">
        <v>1.6299999999999999E-2</v>
      </c>
      <c r="L14" s="78">
        <v>0.75970000000000004</v>
      </c>
      <c r="M14" s="78">
        <v>5.8999999999999999E-3</v>
      </c>
    </row>
    <row r="15" spans="2:98">
      <c r="B15" s="79" t="s">
        <v>234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281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282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236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B23" t="s">
        <v>277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1313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1314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229</v>
      </c>
      <c r="C16" t="s">
        <v>229</v>
      </c>
      <c r="D16" t="s">
        <v>229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1315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1316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1317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1318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1319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1320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673912</v>
      </c>
      <c r="H11" s="7"/>
      <c r="I11" s="75">
        <v>524.15824239256006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1321</v>
      </c>
      <c r="C12" s="16"/>
      <c r="D12" s="16"/>
      <c r="G12" s="81">
        <v>673912</v>
      </c>
      <c r="I12" s="81">
        <v>524.15824239256006</v>
      </c>
      <c r="K12" s="80">
        <v>1</v>
      </c>
      <c r="L12" s="80">
        <v>2.9999999999999997E-4</v>
      </c>
    </row>
    <row r="13" spans="2:59">
      <c r="B13" t="s">
        <v>1322</v>
      </c>
      <c r="C13" t="s">
        <v>1323</v>
      </c>
      <c r="D13" t="s">
        <v>1112</v>
      </c>
      <c r="E13" t="s">
        <v>106</v>
      </c>
      <c r="F13" t="s">
        <v>1324</v>
      </c>
      <c r="G13" s="77">
        <v>37000</v>
      </c>
      <c r="H13" s="77">
        <v>1E-4</v>
      </c>
      <c r="I13" s="77">
        <v>1.3020299999999999E-4</v>
      </c>
      <c r="J13" s="78">
        <v>0</v>
      </c>
      <c r="K13" s="78">
        <v>0</v>
      </c>
      <c r="L13" s="78">
        <v>0</v>
      </c>
    </row>
    <row r="14" spans="2:59">
      <c r="B14" t="s">
        <v>1121</v>
      </c>
      <c r="C14" t="s">
        <v>1122</v>
      </c>
      <c r="D14" t="s">
        <v>771</v>
      </c>
      <c r="E14" t="s">
        <v>106</v>
      </c>
      <c r="F14" t="s">
        <v>1325</v>
      </c>
      <c r="G14" s="77">
        <v>130000</v>
      </c>
      <c r="H14" s="77">
        <v>1.7003999999999999</v>
      </c>
      <c r="I14" s="77">
        <v>7.7788198800000004</v>
      </c>
      <c r="J14" s="78">
        <v>0</v>
      </c>
      <c r="K14" s="78">
        <v>1.4800000000000001E-2</v>
      </c>
      <c r="L14" s="78">
        <v>0</v>
      </c>
    </row>
    <row r="15" spans="2:59">
      <c r="B15" t="s">
        <v>1326</v>
      </c>
      <c r="C15" t="s">
        <v>1327</v>
      </c>
      <c r="D15" t="s">
        <v>959</v>
      </c>
      <c r="E15" t="s">
        <v>102</v>
      </c>
      <c r="F15" t="s">
        <v>665</v>
      </c>
      <c r="G15" s="77">
        <v>35519</v>
      </c>
      <c r="H15" s="77">
        <v>3.0000000000000001E-6</v>
      </c>
      <c r="I15" s="77">
        <v>1.06557E-6</v>
      </c>
      <c r="J15" s="78">
        <v>0</v>
      </c>
      <c r="K15" s="78">
        <v>0</v>
      </c>
      <c r="L15" s="78">
        <v>0</v>
      </c>
    </row>
    <row r="16" spans="2:59">
      <c r="B16" t="s">
        <v>1328</v>
      </c>
      <c r="C16" t="s">
        <v>1329</v>
      </c>
      <c r="D16" t="s">
        <v>1330</v>
      </c>
      <c r="E16" t="s">
        <v>102</v>
      </c>
      <c r="F16" t="s">
        <v>1331</v>
      </c>
      <c r="G16" s="77">
        <v>240000</v>
      </c>
      <c r="H16" s="77">
        <v>1.9999999999999999E-6</v>
      </c>
      <c r="I16" s="77">
        <v>4.7999999999999998E-6</v>
      </c>
      <c r="J16" s="78">
        <v>0</v>
      </c>
      <c r="K16" s="78">
        <v>0</v>
      </c>
      <c r="L16" s="78">
        <v>0</v>
      </c>
    </row>
    <row r="17" spans="2:12">
      <c r="B17" t="s">
        <v>1332</v>
      </c>
      <c r="C17" t="s">
        <v>1333</v>
      </c>
      <c r="D17" t="s">
        <v>608</v>
      </c>
      <c r="E17" t="s">
        <v>102</v>
      </c>
      <c r="F17" t="s">
        <v>1334</v>
      </c>
      <c r="G17" s="77">
        <v>101393</v>
      </c>
      <c r="H17" s="77">
        <v>509.26654300000001</v>
      </c>
      <c r="I17" s="77">
        <v>516.36062594399004</v>
      </c>
      <c r="J17" s="78">
        <v>0</v>
      </c>
      <c r="K17" s="78">
        <v>0.98509999999999998</v>
      </c>
      <c r="L17" s="78">
        <v>2.9999999999999997E-4</v>
      </c>
    </row>
    <row r="18" spans="2:12">
      <c r="B18" t="s">
        <v>1335</v>
      </c>
      <c r="C18" t="s">
        <v>1336</v>
      </c>
      <c r="D18" t="s">
        <v>950</v>
      </c>
      <c r="E18" t="s">
        <v>102</v>
      </c>
      <c r="F18" t="s">
        <v>1337</v>
      </c>
      <c r="G18" s="77">
        <v>40000</v>
      </c>
      <c r="H18" s="77">
        <v>4.6649000000000003E-2</v>
      </c>
      <c r="I18" s="77">
        <v>1.8659599999999998E-2</v>
      </c>
      <c r="J18" s="78">
        <v>0</v>
      </c>
      <c r="K18" s="78">
        <v>0</v>
      </c>
      <c r="L18" s="78">
        <v>0</v>
      </c>
    </row>
    <row r="19" spans="2:12">
      <c r="B19" t="s">
        <v>1338</v>
      </c>
      <c r="C19" t="s">
        <v>1339</v>
      </c>
      <c r="D19" t="s">
        <v>950</v>
      </c>
      <c r="E19" t="s">
        <v>102</v>
      </c>
      <c r="F19" t="s">
        <v>1340</v>
      </c>
      <c r="G19" s="77">
        <v>90000</v>
      </c>
      <c r="H19" s="77">
        <v>9.9999999999999995E-7</v>
      </c>
      <c r="I19" s="77">
        <v>8.9999999999999996E-7</v>
      </c>
      <c r="J19" s="78">
        <v>0</v>
      </c>
      <c r="K19" s="78">
        <v>0</v>
      </c>
      <c r="L19" s="78">
        <v>0</v>
      </c>
    </row>
    <row r="20" spans="2:12">
      <c r="B20" s="79" t="s">
        <v>1227</v>
      </c>
      <c r="C20" s="16"/>
      <c r="D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t="s">
        <v>229</v>
      </c>
      <c r="E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236</v>
      </c>
      <c r="C22" s="16"/>
      <c r="D22" s="16"/>
    </row>
    <row r="23" spans="2:12">
      <c r="B23" t="s">
        <v>275</v>
      </c>
      <c r="C23" s="16"/>
      <c r="D23" s="16"/>
    </row>
    <row r="24" spans="2:12">
      <c r="B24" t="s">
        <v>276</v>
      </c>
      <c r="C24" s="16"/>
      <c r="D24" s="16"/>
    </row>
    <row r="25" spans="2:12">
      <c r="B25" t="s">
        <v>277</v>
      </c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1228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1229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1230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766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1228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1231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1230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1232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766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1228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1229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1341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1230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766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1228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1231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1230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766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275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1240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1241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1242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1243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1244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1245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1246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1241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1242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1243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1244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1245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1246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4.0999999999999996</v>
      </c>
      <c r="J11" s="18"/>
      <c r="K11" s="18"/>
      <c r="L11" s="18"/>
      <c r="M11" s="76">
        <v>0</v>
      </c>
      <c r="N11" s="75">
        <v>28307786.050000001</v>
      </c>
      <c r="O11" s="7"/>
      <c r="P11" s="75">
        <v>36484.694839999996</v>
      </c>
      <c r="Q11" s="76">
        <v>1</v>
      </c>
      <c r="R11" s="76">
        <v>2.3800000000000002E-2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4.0999999999999996</v>
      </c>
      <c r="M12" s="80">
        <v>0</v>
      </c>
      <c r="N12" s="81">
        <v>28307786.050000001</v>
      </c>
      <c r="P12" s="81">
        <v>36484.694839999996</v>
      </c>
      <c r="Q12" s="80">
        <v>1</v>
      </c>
      <c r="R12" s="80">
        <v>2.3800000000000002E-2</v>
      </c>
    </row>
    <row r="13" spans="2:60">
      <c r="B13" s="79" t="s">
        <v>1342</v>
      </c>
      <c r="I13" s="81">
        <v>4.0999999999999996</v>
      </c>
      <c r="M13" s="80">
        <v>0</v>
      </c>
      <c r="N13" s="81">
        <v>28307786.050000001</v>
      </c>
      <c r="P13" s="81">
        <v>36484.694839999996</v>
      </c>
      <c r="Q13" s="80">
        <v>1</v>
      </c>
      <c r="R13" s="80">
        <v>2.3800000000000002E-2</v>
      </c>
    </row>
    <row r="14" spans="2:60">
      <c r="B14" t="s">
        <v>1370</v>
      </c>
      <c r="C14" t="s">
        <v>1343</v>
      </c>
      <c r="D14" t="s">
        <v>1344</v>
      </c>
      <c r="F14" t="s">
        <v>791</v>
      </c>
      <c r="G14" t="s">
        <v>1345</v>
      </c>
      <c r="H14" t="s">
        <v>1346</v>
      </c>
      <c r="I14" s="77">
        <v>4.0999999999999996</v>
      </c>
      <c r="J14" t="s">
        <v>1347</v>
      </c>
      <c r="K14" t="s">
        <v>102</v>
      </c>
      <c r="L14" s="78">
        <v>0</v>
      </c>
      <c r="M14" s="78">
        <v>0</v>
      </c>
      <c r="N14" s="77">
        <v>28307786.050000001</v>
      </c>
      <c r="O14" s="77">
        <v>128.88572343862265</v>
      </c>
      <c r="P14" s="77">
        <v>36484.694839999996</v>
      </c>
      <c r="Q14" s="78">
        <v>1</v>
      </c>
      <c r="R14" s="78">
        <v>2.3800000000000002E-2</v>
      </c>
    </row>
    <row r="15" spans="2:60">
      <c r="B15" s="79" t="s">
        <v>1348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1349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1350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1351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1352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1353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1354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1355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1356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1357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1349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1350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1356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275</v>
      </c>
    </row>
    <row r="43" spans="2:18">
      <c r="B43" t="s">
        <v>276</v>
      </c>
    </row>
    <row r="44" spans="2:18">
      <c r="B44" t="s">
        <v>277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1252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1358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1359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766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1360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1361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1360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1361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48187.06454205</v>
      </c>
      <c r="J11" s="76">
        <v>1</v>
      </c>
      <c r="K11" s="76">
        <v>3.1399999999999997E-2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48187.06454205</v>
      </c>
      <c r="J14" s="80">
        <v>1</v>
      </c>
      <c r="K14" s="80">
        <v>3.1399999999999997E-2</v>
      </c>
    </row>
    <row r="15" spans="2:60">
      <c r="B15" t="s">
        <v>1362</v>
      </c>
      <c r="C15" t="s">
        <v>1363</v>
      </c>
      <c r="D15" t="s">
        <v>229</v>
      </c>
      <c r="E15" t="s">
        <v>501</v>
      </c>
      <c r="F15" s="78">
        <v>0</v>
      </c>
      <c r="G15" t="s">
        <v>203</v>
      </c>
      <c r="H15" s="78">
        <v>0</v>
      </c>
      <c r="I15" s="77">
        <v>-172.30926432000001</v>
      </c>
      <c r="J15" s="78">
        <v>-3.5999999999999999E-3</v>
      </c>
      <c r="K15" s="78">
        <v>-1E-4</v>
      </c>
    </row>
    <row r="16" spans="2:60">
      <c r="B16" t="s">
        <v>1364</v>
      </c>
      <c r="C16" t="s">
        <v>1365</v>
      </c>
      <c r="D16" t="s">
        <v>229</v>
      </c>
      <c r="E16" t="s">
        <v>501</v>
      </c>
      <c r="F16" s="78">
        <v>0</v>
      </c>
      <c r="G16" t="s">
        <v>202</v>
      </c>
      <c r="H16" s="78">
        <v>0</v>
      </c>
      <c r="I16" s="77">
        <v>202.05135992999999</v>
      </c>
      <c r="J16" s="78">
        <v>4.1999999999999997E-3</v>
      </c>
      <c r="K16" s="78">
        <v>1E-4</v>
      </c>
    </row>
    <row r="17" spans="2:11">
      <c r="B17" t="s">
        <v>1366</v>
      </c>
      <c r="C17" t="s">
        <v>1367</v>
      </c>
      <c r="D17" t="s">
        <v>229</v>
      </c>
      <c r="E17" t="s">
        <v>501</v>
      </c>
      <c r="F17" s="78">
        <v>0</v>
      </c>
      <c r="G17" t="s">
        <v>110</v>
      </c>
      <c r="H17" s="78">
        <v>0</v>
      </c>
      <c r="I17" s="77">
        <v>3793.7931209100002</v>
      </c>
      <c r="J17" s="78">
        <v>7.8700000000000006E-2</v>
      </c>
      <c r="K17" s="78">
        <v>2.5000000000000001E-3</v>
      </c>
    </row>
    <row r="18" spans="2:11">
      <c r="B18" t="s">
        <v>1368</v>
      </c>
      <c r="C18" t="s">
        <v>1369</v>
      </c>
      <c r="D18" t="s">
        <v>229</v>
      </c>
      <c r="E18" t="s">
        <v>501</v>
      </c>
      <c r="F18" s="78">
        <v>0</v>
      </c>
      <c r="G18" t="s">
        <v>106</v>
      </c>
      <c r="H18" s="78">
        <v>0</v>
      </c>
      <c r="I18" s="77">
        <v>44363.529325529998</v>
      </c>
      <c r="J18" s="78">
        <v>0.92069999999999996</v>
      </c>
      <c r="K18" s="78">
        <v>2.8899999999999999E-2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229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229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766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50A50C-C02E-48A5-9F0B-FA2A18AAD72C}"/>
</file>

<file path=customXml/itemProps2.xml><?xml version="1.0" encoding="utf-8"?>
<ds:datastoreItem xmlns:ds="http://schemas.openxmlformats.org/officeDocument/2006/customXml" ds:itemID="{627EAB42-2F48-4ECB-817E-42CA8A1AA751}"/>
</file>

<file path=customXml/itemProps3.xml><?xml version="1.0" encoding="utf-8"?>
<ds:datastoreItem xmlns:ds="http://schemas.openxmlformats.org/officeDocument/2006/customXml" ds:itemID="{71C51F2A-703E-4083-BFE4-F089849FC7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2023-01-23T09:04:37Z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