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03.23\"/>
    </mc:Choice>
  </mc:AlternateContent>
  <bookViews>
    <workbookView xWindow="0" yWindow="105" windowWidth="24240" windowHeight="12585" firstSheet="16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U172" i="5" l="1"/>
  <c r="T172" i="5"/>
  <c r="U171" i="5"/>
  <c r="T171" i="5"/>
  <c r="U170" i="5"/>
  <c r="T170" i="5"/>
  <c r="U169" i="5"/>
  <c r="T169" i="5"/>
  <c r="U168" i="5"/>
  <c r="T168" i="5"/>
  <c r="U167" i="5"/>
  <c r="T167" i="5"/>
  <c r="U166" i="5"/>
  <c r="T166" i="5"/>
  <c r="U165" i="5"/>
  <c r="T165" i="5"/>
  <c r="U164" i="5"/>
  <c r="T164" i="5"/>
  <c r="U163" i="5"/>
  <c r="T163" i="5"/>
  <c r="U162" i="5"/>
  <c r="T162" i="5"/>
  <c r="U161" i="5"/>
  <c r="T161" i="5"/>
  <c r="U160" i="5"/>
  <c r="T160" i="5"/>
  <c r="U159" i="5"/>
  <c r="T159" i="5"/>
  <c r="U158" i="5"/>
  <c r="T158" i="5"/>
  <c r="U157" i="5"/>
  <c r="T157" i="5"/>
  <c r="U156" i="5"/>
  <c r="T156" i="5"/>
  <c r="U155" i="5"/>
  <c r="T155" i="5"/>
  <c r="U154" i="5"/>
  <c r="T154" i="5"/>
  <c r="U153" i="5"/>
  <c r="T153" i="5"/>
  <c r="U152" i="5"/>
  <c r="T152" i="5"/>
  <c r="U151" i="5"/>
  <c r="T151" i="5"/>
  <c r="U150" i="5"/>
  <c r="T150" i="5"/>
  <c r="U149" i="5"/>
  <c r="T149" i="5"/>
  <c r="U148" i="5"/>
  <c r="T148" i="5"/>
  <c r="U147" i="5"/>
  <c r="T147" i="5"/>
  <c r="U146" i="5"/>
  <c r="T146" i="5"/>
  <c r="U145" i="5"/>
  <c r="T145" i="5"/>
  <c r="U144" i="5"/>
  <c r="T144" i="5"/>
  <c r="U143" i="5"/>
  <c r="T143" i="5"/>
  <c r="U142" i="5"/>
  <c r="T142" i="5"/>
  <c r="U141" i="5"/>
  <c r="T141" i="5"/>
  <c r="U140" i="5"/>
  <c r="T140" i="5"/>
  <c r="U139" i="5"/>
  <c r="T139" i="5"/>
  <c r="U138" i="5"/>
  <c r="T138" i="5"/>
  <c r="U137" i="5"/>
  <c r="T137" i="5"/>
  <c r="U136" i="5"/>
  <c r="T136" i="5"/>
  <c r="U135" i="5"/>
  <c r="T135" i="5"/>
  <c r="U134" i="5"/>
  <c r="T134" i="5"/>
  <c r="U133" i="5"/>
  <c r="T133" i="5"/>
  <c r="U132" i="5"/>
  <c r="T132" i="5"/>
  <c r="U131" i="5"/>
  <c r="T131" i="5"/>
  <c r="U130" i="5"/>
  <c r="T130" i="5"/>
  <c r="U129" i="5"/>
  <c r="T129" i="5"/>
  <c r="U128" i="5"/>
  <c r="T128" i="5"/>
  <c r="U127" i="5"/>
  <c r="T127" i="5"/>
  <c r="U126" i="5"/>
  <c r="T126" i="5"/>
  <c r="U125" i="5"/>
  <c r="T125" i="5"/>
  <c r="U124" i="5"/>
  <c r="T124" i="5"/>
  <c r="U123" i="5"/>
  <c r="T123" i="5"/>
  <c r="U122" i="5"/>
  <c r="T122" i="5"/>
  <c r="U121" i="5"/>
  <c r="T121" i="5"/>
  <c r="U120" i="5"/>
  <c r="T120" i="5"/>
  <c r="U119" i="5"/>
  <c r="T119" i="5"/>
  <c r="U118" i="5"/>
  <c r="T118" i="5"/>
  <c r="U117" i="5"/>
  <c r="T117" i="5"/>
  <c r="U116" i="5"/>
  <c r="T116" i="5"/>
  <c r="U115" i="5"/>
  <c r="T115" i="5"/>
  <c r="U114" i="5"/>
  <c r="T114" i="5"/>
  <c r="U113" i="5"/>
  <c r="T113" i="5"/>
  <c r="U112" i="5"/>
  <c r="T112" i="5"/>
  <c r="U111" i="5"/>
  <c r="T111" i="5"/>
  <c r="U110" i="5"/>
  <c r="T110" i="5"/>
  <c r="U109" i="5"/>
  <c r="T109" i="5"/>
  <c r="U108" i="5"/>
  <c r="T108" i="5"/>
  <c r="U107" i="5"/>
  <c r="T107" i="5"/>
  <c r="U106" i="5"/>
  <c r="T106" i="5"/>
  <c r="U105" i="5"/>
  <c r="T105" i="5"/>
  <c r="U104" i="5"/>
  <c r="T104" i="5"/>
  <c r="U103" i="5"/>
  <c r="T103" i="5"/>
  <c r="U102" i="5"/>
  <c r="T102" i="5"/>
  <c r="U101" i="5"/>
  <c r="T101" i="5"/>
  <c r="U100" i="5"/>
  <c r="T100" i="5"/>
  <c r="U99" i="5"/>
  <c r="T99" i="5"/>
  <c r="U98" i="5"/>
  <c r="T98" i="5"/>
  <c r="U97" i="5"/>
  <c r="T97" i="5"/>
  <c r="U96" i="5"/>
  <c r="T96" i="5"/>
  <c r="U95" i="5"/>
  <c r="T95" i="5"/>
  <c r="U94" i="5"/>
  <c r="T94" i="5"/>
  <c r="U93" i="5"/>
  <c r="T93" i="5"/>
  <c r="U92" i="5"/>
  <c r="T92" i="5"/>
  <c r="U91" i="5"/>
  <c r="T91" i="5"/>
  <c r="U90" i="5"/>
  <c r="T90" i="5"/>
  <c r="U89" i="5"/>
  <c r="T89" i="5"/>
  <c r="U88" i="5"/>
  <c r="T88" i="5"/>
  <c r="U87" i="5"/>
  <c r="T87" i="5"/>
  <c r="U86" i="5"/>
  <c r="T86" i="5"/>
  <c r="U85" i="5"/>
  <c r="T85" i="5"/>
  <c r="U84" i="5"/>
  <c r="T84" i="5"/>
  <c r="U83" i="5"/>
  <c r="T83" i="5"/>
  <c r="U82" i="5"/>
  <c r="T82" i="5"/>
  <c r="U81" i="5"/>
  <c r="T81" i="5"/>
  <c r="U80" i="5"/>
  <c r="T80" i="5"/>
  <c r="U79" i="5"/>
  <c r="T79" i="5"/>
  <c r="U78" i="5"/>
  <c r="T78" i="5"/>
  <c r="U77" i="5"/>
  <c r="T77" i="5"/>
  <c r="U76" i="5"/>
  <c r="T76" i="5"/>
  <c r="U75" i="5"/>
  <c r="T75" i="5"/>
  <c r="U74" i="5"/>
  <c r="T74" i="5"/>
  <c r="U73" i="5"/>
  <c r="T73" i="5"/>
  <c r="U72" i="5"/>
  <c r="T72" i="5"/>
  <c r="U71" i="5"/>
  <c r="T71" i="5"/>
  <c r="U70" i="5"/>
  <c r="T70" i="5"/>
  <c r="U69" i="5"/>
  <c r="T69" i="5"/>
  <c r="U68" i="5"/>
  <c r="T68" i="5"/>
  <c r="U67" i="5"/>
  <c r="T67" i="5"/>
  <c r="U66" i="5"/>
  <c r="T66" i="5"/>
  <c r="U65" i="5"/>
  <c r="T65" i="5"/>
  <c r="U64" i="5"/>
  <c r="T64" i="5"/>
  <c r="U63" i="5"/>
  <c r="T63" i="5"/>
  <c r="U62" i="5"/>
  <c r="T62" i="5"/>
  <c r="U61" i="5"/>
  <c r="T61" i="5"/>
  <c r="U60" i="5"/>
  <c r="T60" i="5"/>
  <c r="U59" i="5"/>
  <c r="T59" i="5"/>
  <c r="U58" i="5"/>
  <c r="T58" i="5"/>
  <c r="U57" i="5"/>
  <c r="T57" i="5"/>
  <c r="U56" i="5"/>
  <c r="T56" i="5"/>
  <c r="U55" i="5"/>
  <c r="T55" i="5"/>
  <c r="U54" i="5"/>
  <c r="T54" i="5"/>
  <c r="U53" i="5"/>
  <c r="T53" i="5"/>
  <c r="U52" i="5"/>
  <c r="T52" i="5"/>
  <c r="U51" i="5"/>
  <c r="T51" i="5"/>
  <c r="U50" i="5"/>
  <c r="T50" i="5"/>
  <c r="U49" i="5"/>
  <c r="T49" i="5"/>
  <c r="U48" i="5"/>
  <c r="T48" i="5"/>
  <c r="U47" i="5"/>
  <c r="T47" i="5"/>
  <c r="U46" i="5"/>
  <c r="T46" i="5"/>
  <c r="U45" i="5"/>
  <c r="T45" i="5"/>
  <c r="U44" i="5"/>
  <c r="T44" i="5"/>
  <c r="U43" i="5"/>
  <c r="T43" i="5"/>
  <c r="U42" i="5"/>
  <c r="T42" i="5"/>
  <c r="U41" i="5"/>
  <c r="T41" i="5"/>
  <c r="U40" i="5"/>
  <c r="T40" i="5"/>
  <c r="U39" i="5"/>
  <c r="T39" i="5"/>
  <c r="U38" i="5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7" i="5"/>
  <c r="T17" i="5"/>
  <c r="U16" i="5"/>
  <c r="T16" i="5"/>
  <c r="U15" i="5"/>
  <c r="T15" i="5"/>
  <c r="U14" i="5"/>
  <c r="T14" i="5"/>
  <c r="U13" i="5"/>
  <c r="T13" i="5"/>
  <c r="U12" i="5"/>
  <c r="T12" i="5"/>
  <c r="U11" i="5"/>
  <c r="T11" i="5"/>
  <c r="O129" i="6"/>
  <c r="N129" i="6"/>
  <c r="O128" i="6"/>
  <c r="N128" i="6"/>
  <c r="O127" i="6"/>
  <c r="N127" i="6"/>
  <c r="O126" i="6"/>
  <c r="N126" i="6"/>
  <c r="O125" i="6"/>
  <c r="N125" i="6"/>
  <c r="O124" i="6"/>
  <c r="N124" i="6"/>
  <c r="O123" i="6"/>
  <c r="N123" i="6"/>
  <c r="O122" i="6"/>
  <c r="N122" i="6"/>
  <c r="O121" i="6"/>
  <c r="N121" i="6"/>
  <c r="O120" i="6"/>
  <c r="N120" i="6"/>
  <c r="O119" i="6"/>
  <c r="N119" i="6"/>
  <c r="O118" i="6"/>
  <c r="N118" i="6"/>
  <c r="O117" i="6"/>
  <c r="N117" i="6"/>
  <c r="O116" i="6"/>
  <c r="N116" i="6"/>
  <c r="O115" i="6"/>
  <c r="N115" i="6"/>
  <c r="O114" i="6"/>
  <c r="N114" i="6"/>
  <c r="O113" i="6"/>
  <c r="N113" i="6"/>
  <c r="O112" i="6"/>
  <c r="N112" i="6"/>
  <c r="O111" i="6"/>
  <c r="N111" i="6"/>
  <c r="O110" i="6"/>
  <c r="N110" i="6"/>
  <c r="O109" i="6"/>
  <c r="N109" i="6"/>
  <c r="O108" i="6"/>
  <c r="N108" i="6"/>
  <c r="O107" i="6"/>
  <c r="N107" i="6"/>
  <c r="O106" i="6"/>
  <c r="N106" i="6"/>
  <c r="O105" i="6"/>
  <c r="N105" i="6"/>
  <c r="O104" i="6"/>
  <c r="N104" i="6"/>
  <c r="O103" i="6"/>
  <c r="N103" i="6"/>
  <c r="O102" i="6"/>
  <c r="N102" i="6"/>
  <c r="O101" i="6"/>
  <c r="N101" i="6"/>
  <c r="O100" i="6"/>
  <c r="N100" i="6"/>
  <c r="O99" i="6"/>
  <c r="N99" i="6"/>
  <c r="O98" i="6"/>
  <c r="N98" i="6"/>
  <c r="O97" i="6"/>
  <c r="N97" i="6"/>
  <c r="O96" i="6"/>
  <c r="N96" i="6"/>
  <c r="O95" i="6"/>
  <c r="N95" i="6"/>
  <c r="O94" i="6"/>
  <c r="N94" i="6"/>
  <c r="O93" i="6"/>
  <c r="N93" i="6"/>
  <c r="O92" i="6"/>
  <c r="N92" i="6"/>
  <c r="O91" i="6"/>
  <c r="N91" i="6"/>
  <c r="O90" i="6"/>
  <c r="N90" i="6"/>
  <c r="O89" i="6"/>
  <c r="N89" i="6"/>
  <c r="O88" i="6"/>
  <c r="N88" i="6"/>
  <c r="O87" i="6"/>
  <c r="N87" i="6"/>
  <c r="O86" i="6"/>
  <c r="N86" i="6"/>
  <c r="O85" i="6"/>
  <c r="N85" i="6"/>
  <c r="O84" i="6"/>
  <c r="N84" i="6"/>
  <c r="O83" i="6"/>
  <c r="N83" i="6"/>
  <c r="O82" i="6"/>
  <c r="N82" i="6"/>
  <c r="O81" i="6"/>
  <c r="N81" i="6"/>
  <c r="O80" i="6"/>
  <c r="N80" i="6"/>
  <c r="O79" i="6"/>
  <c r="N79" i="6"/>
  <c r="O78" i="6"/>
  <c r="N78" i="6"/>
  <c r="O77" i="6"/>
  <c r="N77" i="6"/>
  <c r="O76" i="6"/>
  <c r="N76" i="6"/>
  <c r="O75" i="6"/>
  <c r="N75" i="6"/>
  <c r="O74" i="6"/>
  <c r="N74" i="6"/>
  <c r="O73" i="6"/>
  <c r="N73" i="6"/>
  <c r="O72" i="6"/>
  <c r="N72" i="6"/>
  <c r="O71" i="6"/>
  <c r="N71" i="6"/>
  <c r="O70" i="6"/>
  <c r="N70" i="6"/>
  <c r="O69" i="6"/>
  <c r="N69" i="6"/>
  <c r="O68" i="6"/>
  <c r="N68" i="6"/>
  <c r="O67" i="6"/>
  <c r="N67" i="6"/>
  <c r="O66" i="6"/>
  <c r="N66" i="6"/>
  <c r="O65" i="6"/>
  <c r="N65" i="6"/>
  <c r="O64" i="6"/>
  <c r="N64" i="6"/>
  <c r="O63" i="6"/>
  <c r="N63" i="6"/>
  <c r="O62" i="6"/>
  <c r="N62" i="6"/>
  <c r="O61" i="6"/>
  <c r="N61" i="6"/>
  <c r="O60" i="6"/>
  <c r="N60" i="6"/>
  <c r="O59" i="6"/>
  <c r="N59" i="6"/>
  <c r="O58" i="6"/>
  <c r="N58" i="6"/>
  <c r="O57" i="6"/>
  <c r="N57" i="6"/>
  <c r="O56" i="6"/>
  <c r="N56" i="6"/>
  <c r="O55" i="6"/>
  <c r="N55" i="6"/>
  <c r="O54" i="6"/>
  <c r="N54" i="6"/>
  <c r="O53" i="6"/>
  <c r="N53" i="6"/>
  <c r="O52" i="6"/>
  <c r="N52" i="6"/>
  <c r="O51" i="6"/>
  <c r="N51" i="6"/>
  <c r="O50" i="6"/>
  <c r="N50" i="6"/>
  <c r="O49" i="6"/>
  <c r="N49" i="6"/>
  <c r="O48" i="6"/>
  <c r="N48" i="6"/>
  <c r="O47" i="6"/>
  <c r="N47" i="6"/>
  <c r="O46" i="6"/>
  <c r="N46" i="6"/>
  <c r="O45" i="6"/>
  <c r="N45" i="6"/>
  <c r="O44" i="6"/>
  <c r="N44" i="6"/>
  <c r="O43" i="6"/>
  <c r="N43" i="6"/>
  <c r="O42" i="6"/>
  <c r="N42" i="6"/>
  <c r="O41" i="6"/>
  <c r="N41" i="6"/>
  <c r="O40" i="6"/>
  <c r="N40" i="6"/>
  <c r="O39" i="6"/>
  <c r="N39" i="6"/>
  <c r="O38" i="6"/>
  <c r="N38" i="6"/>
  <c r="O37" i="6"/>
  <c r="N37" i="6"/>
  <c r="O36" i="6"/>
  <c r="N36" i="6"/>
  <c r="O35" i="6"/>
  <c r="N35" i="6"/>
  <c r="O34" i="6"/>
  <c r="N34" i="6"/>
  <c r="O33" i="6"/>
  <c r="N33" i="6"/>
  <c r="O32" i="6"/>
  <c r="N32" i="6"/>
  <c r="O31" i="6"/>
  <c r="N31" i="6"/>
  <c r="O30" i="6"/>
  <c r="N30" i="6"/>
  <c r="O29" i="6"/>
  <c r="N29" i="6"/>
  <c r="O28" i="6"/>
  <c r="N28" i="6"/>
  <c r="O27" i="6"/>
  <c r="N27" i="6"/>
  <c r="O26" i="6"/>
  <c r="N26" i="6"/>
  <c r="O25" i="6"/>
  <c r="N25" i="6"/>
  <c r="O24" i="6"/>
  <c r="N24" i="6"/>
  <c r="O23" i="6"/>
  <c r="N23" i="6"/>
  <c r="O22" i="6"/>
  <c r="N22" i="6"/>
  <c r="O21" i="6"/>
  <c r="N21" i="6"/>
  <c r="O20" i="6"/>
  <c r="N20" i="6"/>
  <c r="O19" i="6"/>
  <c r="N19" i="6"/>
  <c r="O18" i="6"/>
  <c r="N18" i="6"/>
  <c r="O17" i="6"/>
  <c r="N17" i="6"/>
  <c r="O16" i="6"/>
  <c r="N16" i="6"/>
  <c r="O15" i="6"/>
  <c r="N15" i="6"/>
  <c r="O14" i="6"/>
  <c r="N14" i="6"/>
  <c r="O13" i="6"/>
  <c r="N13" i="6"/>
  <c r="O12" i="6"/>
  <c r="N12" i="6"/>
  <c r="O11" i="6"/>
  <c r="N11" i="6"/>
  <c r="I11" i="6" l="1"/>
  <c r="I12" i="6"/>
  <c r="I33" i="6"/>
  <c r="O11" i="5"/>
  <c r="O12" i="5"/>
  <c r="O83" i="5"/>
  <c r="O13" i="5"/>
  <c r="R67" i="5"/>
  <c r="P67" i="5" s="1"/>
  <c r="R145" i="5"/>
  <c r="P145" i="5" s="1"/>
  <c r="L35" i="6"/>
  <c r="J35" i="6" s="1"/>
  <c r="R60" i="5"/>
  <c r="P60" i="5" s="1"/>
  <c r="R59" i="5"/>
  <c r="P59" i="5" s="1"/>
  <c r="R123" i="5" l="1"/>
  <c r="P123" i="5" s="1"/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13" i="2" s="1"/>
  <c r="C11" i="1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4" i="2"/>
  <c r="L12" i="2" l="1"/>
  <c r="L16" i="2"/>
  <c r="L20" i="2"/>
  <c r="L24" i="2"/>
  <c r="L30" i="2"/>
  <c r="L34" i="2"/>
  <c r="L36" i="2"/>
  <c r="L11" i="2"/>
  <c r="L15" i="2"/>
  <c r="L17" i="2"/>
  <c r="L19" i="2"/>
  <c r="L21" i="2"/>
  <c r="L23" i="2"/>
  <c r="L25" i="2"/>
  <c r="L27" i="2"/>
  <c r="L29" i="2"/>
  <c r="L31" i="2"/>
  <c r="L33" i="2"/>
  <c r="L35" i="2"/>
  <c r="L37" i="2"/>
  <c r="L14" i="2"/>
  <c r="L18" i="2"/>
  <c r="L22" i="2"/>
  <c r="L26" i="2"/>
  <c r="L28" i="2"/>
  <c r="L32" i="2"/>
  <c r="L38" i="2"/>
</calcChain>
</file>

<file path=xl/sharedStrings.xml><?xml version="1.0" encoding="utf-8"?>
<sst xmlns="http://schemas.openxmlformats.org/spreadsheetml/2006/main" count="5018" uniqueCount="1355">
  <si>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</si>
  <si>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</si>
  <si>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</si>
  <si>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</si>
  <si>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</si>
  <si>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</si>
  <si>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</si>
  <si>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</si>
  <si>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</si>
  <si>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</si>
  <si>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</si>
  <si>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</si>
  <si>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</si>
  <si>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</si>
  <si>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</si>
  <si>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</si>
  <si>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</si>
  <si>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</si>
  <si>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</si>
  <si>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</si>
  <si>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</si>
  <si>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</si>
  <si>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</si>
  <si>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</si>
  <si>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</si>
  <si>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</si>
  <si>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</si>
  <si>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</si>
  <si>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</si>
  <si>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</si>
  <si>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</si>
  <si>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</si>
  <si>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</si>
  <si>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</si>
  <si>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</si>
  <si>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</si>
  <si>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</si>
  <si>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</si>
  <si>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</si>
  <si>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</si>
  <si>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</si>
  <si>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</si>
  <si>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</si>
  <si>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</si>
  <si>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</si>
  <si>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</si>
  <si>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</si>
  <si>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</si>
  <si>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</si>
  <si>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</si>
  <si>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</si>
  <si>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</si>
  <si>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</si>
  <si>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</si>
  <si>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</si>
  <si>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</si>
  <si>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</si>
  <si>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</si>
  <si>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</si>
  <si>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</si>
  <si>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</si>
  <si>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</si>
  <si>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</si>
  <si>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</si>
  <si>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</si>
  <si>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</si>
  <si>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</si>
  <si>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</si>
  <si>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</si>
  <si>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</si>
  <si>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</si>
  <si>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</si>
  <si>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</si>
  <si>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</si>
  <si>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</si>
  <si>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</si>
  <si>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</si>
  <si>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</si>
  <si>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</si>
  <si>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</si>
  <si>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</si>
  <si>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</si>
  <si>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</si>
  <si>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</si>
  <si>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</si>
  <si>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</si>
  <si>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</si>
  <si>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</si>
  <si>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</si>
  <si>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</si>
  <si>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</si>
  <si>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</si>
  <si>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</si>
  <si>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</si>
  <si>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</si>
  <si>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</si>
  <si>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</si>
  <si>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</si>
  <si>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</si>
  <si>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</si>
  <si>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</si>
  <si>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</si>
  <si>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</si>
  <si>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</si>
  <si>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</si>
  <si>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</si>
  <si>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</si>
  <si>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</si>
  <si>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</si>
  <si>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</si>
  <si>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</si>
  <si>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</si>
  <si>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</si>
  <si>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</si>
  <si>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</si>
  <si>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</si>
  <si>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</si>
  <si>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</si>
  <si>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</si>
  <si>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</si>
  <si>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</si>
  <si>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</si>
  <si>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</si>
  <si>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</si>
  <si>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</si>
  <si>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</si>
  <si>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</si>
  <si>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</si>
  <si>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</si>
  <si>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</si>
  <si>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</si>
  <si>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</si>
  <si>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</si>
  <si>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</si>
  <si>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</si>
  <si>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</si>
  <si>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</si>
  <si>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</si>
  <si>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</si>
  <si>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</si>
  <si>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</si>
  <si>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</si>
  <si>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</si>
  <si>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</si>
  <si>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</si>
  <si>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</si>
  <si>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</si>
  <si>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</si>
  <si>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</si>
  <si>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</si>
  <si>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</si>
  <si>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</si>
  <si>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</si>
  <si>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</si>
  <si>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</si>
  <si>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</si>
  <si>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</si>
  <si>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</si>
  <si>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</si>
  <si>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</si>
  <si>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</si>
  <si>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</si>
  <si>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</si>
  <si>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</si>
  <si>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</si>
  <si>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</si>
  <si>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</si>
  <si>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</si>
  <si>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</si>
  <si>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</si>
  <si>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</si>
  <si>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</si>
  <si>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</si>
  <si>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</si>
  <si>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</si>
  <si>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</si>
  <si>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</si>
  <si>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</si>
  <si>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</si>
  <si>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</si>
  <si>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</si>
  <si>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</si>
  <si>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</si>
  <si>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</si>
  <si>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</si>
  <si>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</si>
  <si>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</si>
  <si>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</si>
  <si>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</si>
  <si>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</si>
  <si>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</si>
  <si>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</si>
  <si>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</si>
  <si>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</si>
  <si>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</si>
  <si>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</si>
  <si>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</si>
  <si>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31/03/2023</t>
  </si>
  <si>
    <t>מור כללי</t>
  </si>
  <si>
    <t>בהתאם לשיטה שיושמה בדוח הכספי *</t>
  </si>
  <si>
    <t>פרנק שווצרי</t>
  </si>
  <si>
    <t>כתר דני</t>
  </si>
  <si>
    <t>יין יפני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</si>
  <si>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</si>
  <si>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</si>
  <si>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</si>
  <si>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</si>
  <si>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</si>
  <si>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</si>
  <si>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</si>
  <si>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</si>
  <si>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</si>
  <si>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</si>
  <si>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</si>
  <si>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</si>
  <si>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</si>
  <si>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הונג קונג-353- בנק מזרחי</t>
  </si>
  <si>
    <t>353- 20- בנק מזרחי</t>
  </si>
  <si>
    <t>דולר סינגפורי-345- בנק מזרחי</t>
  </si>
  <si>
    <t>345- 20- בנק מזרחי</t>
  </si>
  <si>
    <t>ין יפני- 248- בנק מזרחי</t>
  </si>
  <si>
    <t>248- 20- בנק מזרחי</t>
  </si>
  <si>
    <t>כתר דני - 78- בנק מזרחי</t>
  </si>
  <si>
    <t>78- 20-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</si>
  <si>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</si>
  <si>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</si>
  <si>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</si>
  <si>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</si>
  <si>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</si>
  <si>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</si>
  <si>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</si>
  <si>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</si>
  <si>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</si>
  <si>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</si>
  <si>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</si>
  <si>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</si>
  <si>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</si>
  <si>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</si>
  <si>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</si>
  <si>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</si>
  <si>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</si>
  <si>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</si>
  <si>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14/09/22</t>
  </si>
  <si>
    <t>ממצמ0923</t>
  </si>
  <si>
    <t>1128081</t>
  </si>
  <si>
    <t>25/04/22</t>
  </si>
  <si>
    <t>ממשל צמודה 1025- האוצר - ממשלתית צמודה</t>
  </si>
  <si>
    <t>1135912</t>
  </si>
  <si>
    <t>סה"כ לא צמודות</t>
  </si>
  <si>
    <t>סה"כ מלווה קצר מועד</t>
  </si>
  <si>
    <t>מ.ק.מ.  214- בנק ישראל- מק"מ</t>
  </si>
  <si>
    <t>8240210</t>
  </si>
  <si>
    <t>08/02/23</t>
  </si>
  <si>
    <t>מ.ק.מ. 114- בנק ישראל- מק"מ</t>
  </si>
  <si>
    <t>8240111</t>
  </si>
  <si>
    <t>18/01/23</t>
  </si>
  <si>
    <t>מ.ק.מ. 314- בנק ישראל- מק"מ</t>
  </si>
  <si>
    <t>8240319</t>
  </si>
  <si>
    <t>30/03/23</t>
  </si>
  <si>
    <t>סה"כ שחר</t>
  </si>
  <si>
    <t>ממשל שקלי 1024- האוצר - ממשלתית שקלית</t>
  </si>
  <si>
    <t>1175777</t>
  </si>
  <si>
    <t>12/09/22</t>
  </si>
  <si>
    <t>ממשל שקלית 0330- האוצר - ממשלתית שקלית</t>
  </si>
  <si>
    <t>1160985</t>
  </si>
  <si>
    <t>25/10/22</t>
  </si>
  <si>
    <t>ממשל שקלית 0537- האוצר - ממשלתית שקלית</t>
  </si>
  <si>
    <t>1166180</t>
  </si>
  <si>
    <t>12/02/23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</si>
  <si>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</si>
  <si>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</si>
  <si>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</si>
  <si>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</si>
  <si>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</si>
  <si>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05/04/22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</si>
  <si>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</si>
  <si>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</si>
  <si>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</si>
  <si>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</si>
  <si>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</si>
  <si>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</si>
  <si>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</si>
  <si>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</si>
  <si>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</si>
  <si>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</si>
  <si>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</si>
  <si>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ה- אלה פקדונות</t>
  </si>
  <si>
    <t>1162577</t>
  </si>
  <si>
    <t>515666881</t>
  </si>
  <si>
    <t>אגח מובנות</t>
  </si>
  <si>
    <t>11/08/20</t>
  </si>
  <si>
    <t>בינל הנפק אגח יא- בינלאומי הנפקות</t>
  </si>
  <si>
    <t>1167048</t>
  </si>
  <si>
    <t>513141879</t>
  </si>
  <si>
    <t>בנקים</t>
  </si>
  <si>
    <t>23/06/20</t>
  </si>
  <si>
    <t>דיסק מנ אגח טו- דיסקונט מנפיקים</t>
  </si>
  <si>
    <t>7480304</t>
  </si>
  <si>
    <t>520029935</t>
  </si>
  <si>
    <t>18/01/22</t>
  </si>
  <si>
    <t>לאומי אג"ח 181- לאומי</t>
  </si>
  <si>
    <t>6040505</t>
  </si>
  <si>
    <t>520018078</t>
  </si>
  <si>
    <t>Aaa.il</t>
  </si>
  <si>
    <t>03/09/20</t>
  </si>
  <si>
    <t>מז טפ הנ אגח 62- מזרחי טפחות הנפ</t>
  </si>
  <si>
    <t>2310498</t>
  </si>
  <si>
    <t>520032046</t>
  </si>
  <si>
    <t>21/10/21</t>
  </si>
  <si>
    <t>מז טפ הנ אגח 64- מזרחי טפחות הנפ</t>
  </si>
  <si>
    <t>2310555</t>
  </si>
  <si>
    <t>11/04/22</t>
  </si>
  <si>
    <t>מז טפ הנפק   46- מזרחי טפחות הנפ</t>
  </si>
  <si>
    <t>2310225</t>
  </si>
  <si>
    <t>30/12/21</t>
  </si>
  <si>
    <t>מז טפ הנפק 51- מזרחי טפחות הנפ</t>
  </si>
  <si>
    <t>2310324</t>
  </si>
  <si>
    <t>17/02/21</t>
  </si>
  <si>
    <t>נמלי ישראל אג"ח ב- נמלי ישראל</t>
  </si>
  <si>
    <t>1145572</t>
  </si>
  <si>
    <t>513569780</t>
  </si>
  <si>
    <t>נדלן מניב בישראל</t>
  </si>
  <si>
    <t>13/02/22</t>
  </si>
  <si>
    <t>פועלים  אגח 200- פועלים</t>
  </si>
  <si>
    <t>6620496</t>
  </si>
  <si>
    <t>520000118</t>
  </si>
  <si>
    <t>06/01/22</t>
  </si>
  <si>
    <t>פועלים  אגח 201- פועלים</t>
  </si>
  <si>
    <t>1191345</t>
  </si>
  <si>
    <t>29/11/22</t>
  </si>
  <si>
    <t>פועלים הנ אגח35- פועלים הנפקות</t>
  </si>
  <si>
    <t>1940618</t>
  </si>
  <si>
    <t>520032640</t>
  </si>
  <si>
    <t>16/01/22</t>
  </si>
  <si>
    <t>פועלים הנפ אג32- פועלים הנפקות</t>
  </si>
  <si>
    <t>1940535</t>
  </si>
  <si>
    <t>09/02/21</t>
  </si>
  <si>
    <t>פועלים הנפקות  אג"ח 36- פועלים הנפקות</t>
  </si>
  <si>
    <t>1940659</t>
  </si>
  <si>
    <t>26/04/22</t>
  </si>
  <si>
    <t>עזריאלי אג"ח ה- עזריאלי קבוצה</t>
  </si>
  <si>
    <t>1156603</t>
  </si>
  <si>
    <t>510960719</t>
  </si>
  <si>
    <t>Aa1.il</t>
  </si>
  <si>
    <t>03/11/20</t>
  </si>
  <si>
    <t>עזריאלי אג2- עזריאלי קבוצה</t>
  </si>
  <si>
    <t>1134436</t>
  </si>
  <si>
    <t>ilAA+</t>
  </si>
  <si>
    <t>31/12/20</t>
  </si>
  <si>
    <t>עזריאלי אגח ח- עזריאלי קבוצה</t>
  </si>
  <si>
    <t>1178680</t>
  </si>
  <si>
    <t>31/03/22</t>
  </si>
  <si>
    <t>אמות  אגח ח- אמות</t>
  </si>
  <si>
    <t>1172782</t>
  </si>
  <si>
    <t>520026683</t>
  </si>
  <si>
    <t>ilAA</t>
  </si>
  <si>
    <t>ארפורט סיטי אג"ח 5- איירפורט סיטי</t>
  </si>
  <si>
    <t>1133487</t>
  </si>
  <si>
    <t>511659401</t>
  </si>
  <si>
    <t>17/01/22</t>
  </si>
  <si>
    <t>ביג אגח טז</t>
  </si>
  <si>
    <t>1168442</t>
  </si>
  <si>
    <t>513623314</t>
  </si>
  <si>
    <t>07/09/20</t>
  </si>
  <si>
    <t>ביג אגח יז</t>
  </si>
  <si>
    <t>1168459</t>
  </si>
  <si>
    <t>06/10/20</t>
  </si>
  <si>
    <t>גב ים אג"ח 6- גב ים</t>
  </si>
  <si>
    <t>7590128</t>
  </si>
  <si>
    <t>520001736</t>
  </si>
  <si>
    <t>05/10/20</t>
  </si>
  <si>
    <t>לאומי התח נד404- לאומי</t>
  </si>
  <si>
    <t>6040471</t>
  </si>
  <si>
    <t>24/01/23</t>
  </si>
  <si>
    <t>מבנה אגח כה- מבנה</t>
  </si>
  <si>
    <t>2260636</t>
  </si>
  <si>
    <t>520024126</t>
  </si>
  <si>
    <t>01/11/21</t>
  </si>
  <si>
    <t>מבני תעשיה אגח יט</t>
  </si>
  <si>
    <t>2260487</t>
  </si>
  <si>
    <t>10/09/20</t>
  </si>
  <si>
    <t>מבני תעשיה אגח כג- מבנה</t>
  </si>
  <si>
    <t>2260545</t>
  </si>
  <si>
    <t>17/09/20</t>
  </si>
  <si>
    <t>מליסרון  אגח יד</t>
  </si>
  <si>
    <t>3230232</t>
  </si>
  <si>
    <t>520037789</t>
  </si>
  <si>
    <t>28/07/20</t>
  </si>
  <si>
    <t>מליסרון  אגח יט</t>
  </si>
  <si>
    <t>3230398</t>
  </si>
  <si>
    <t>18/08/20</t>
  </si>
  <si>
    <t>מליסרון  אגח16- מליסרון</t>
  </si>
  <si>
    <t>3230265</t>
  </si>
  <si>
    <t>30/08/20</t>
  </si>
  <si>
    <t>מליסרון אג10- מליסרון</t>
  </si>
  <si>
    <t>3230190</t>
  </si>
  <si>
    <t>12/08/20</t>
  </si>
  <si>
    <t>פועלים הנפ הת כ- פועלים הנפקות</t>
  </si>
  <si>
    <t>1940691</t>
  </si>
  <si>
    <t>11/01/23</t>
  </si>
  <si>
    <t>רבוע נדלן אגח ז- רבוע כחול נדל"ן</t>
  </si>
  <si>
    <t>1140615</t>
  </si>
  <si>
    <t>513765859</t>
  </si>
  <si>
    <t>05/08/20</t>
  </si>
  <si>
    <t>רבוע נדלן אגח ח- רבוע כחול נדל"ן</t>
  </si>
  <si>
    <t>1157569</t>
  </si>
  <si>
    <t>29/09/20</t>
  </si>
  <si>
    <t>ריט 1     אגח ו</t>
  </si>
  <si>
    <t>1138544</t>
  </si>
  <si>
    <t>513821488</t>
  </si>
  <si>
    <t>21/04/20</t>
  </si>
  <si>
    <t>ריט אג"ח 4- 1 ריט</t>
  </si>
  <si>
    <t>1129899</t>
  </si>
  <si>
    <t>03/06/20</t>
  </si>
  <si>
    <t>אדמה אגח  2</t>
  </si>
  <si>
    <t>1110915</t>
  </si>
  <si>
    <t>520043605</t>
  </si>
  <si>
    <t>כימיה, גומי ופלסטיק</t>
  </si>
  <si>
    <t>ilAA-</t>
  </si>
  <si>
    <t>בזק אגח 14- בזק</t>
  </si>
  <si>
    <t>2300317</t>
  </si>
  <si>
    <t>520031931</t>
  </si>
  <si>
    <t>23/12/21</t>
  </si>
  <si>
    <t>ביג אגח ז- ביג</t>
  </si>
  <si>
    <t>1136084</t>
  </si>
  <si>
    <t>15/09/22</t>
  </si>
  <si>
    <t>סלע נדלן  אגח ד- סלע קפיטל נדל"ן</t>
  </si>
  <si>
    <t>1167147</t>
  </si>
  <si>
    <t>513992529</t>
  </si>
  <si>
    <t>Aa3.il</t>
  </si>
  <si>
    <t>אלדן תחבו אגח ח- אלדן תחבורה</t>
  </si>
  <si>
    <t>1192442</t>
  </si>
  <si>
    <t>510454333</t>
  </si>
  <si>
    <t>שרותים</t>
  </si>
  <si>
    <t>ilA+</t>
  </si>
  <si>
    <t>12/01/23</t>
  </si>
  <si>
    <t>ג'נרישן קפ אגח ב- ג'נריישן קפיטל</t>
  </si>
  <si>
    <t>1177526</t>
  </si>
  <si>
    <t>515846558</t>
  </si>
  <si>
    <t>השקעה ואחזקות</t>
  </si>
  <si>
    <t>21/06/21</t>
  </si>
  <si>
    <t>ג'נרישן קפ אגחג- ג'נריישן קפיטל</t>
  </si>
  <si>
    <t>1184555</t>
  </si>
  <si>
    <t>20/02/22</t>
  </si>
  <si>
    <t>מימון ישיר אג ב- מימון ישיר קב</t>
  </si>
  <si>
    <t>1168145</t>
  </si>
  <si>
    <t>513893123</t>
  </si>
  <si>
    <t>אשראי חוץ בנקאי</t>
  </si>
  <si>
    <t>A1.il</t>
  </si>
  <si>
    <t>מימון ישיר אגח ד- מימון ישיר קב</t>
  </si>
  <si>
    <t>1175660</t>
  </si>
  <si>
    <t>מימון ישיר אגח ה- מימון ישיר קב</t>
  </si>
  <si>
    <t>1182831</t>
  </si>
  <si>
    <t>מימון ישיר אגח ו- מימון ישיר קב</t>
  </si>
  <si>
    <t>קיסטון ריט אגחא- קיסטון ריט</t>
  </si>
  <si>
    <t>1182187</t>
  </si>
  <si>
    <t>515983476</t>
  </si>
  <si>
    <t>05/12/21</t>
  </si>
  <si>
    <t>אלה  השק  אגח א- אלה השקעות</t>
  </si>
  <si>
    <t>1189950</t>
  </si>
  <si>
    <t>520040015</t>
  </si>
  <si>
    <t>ilA</t>
  </si>
  <si>
    <t>28/09/22</t>
  </si>
  <si>
    <t>אפי נכסים אגחיד- אפי נכסים</t>
  </si>
  <si>
    <t>1184530</t>
  </si>
  <si>
    <t>510560188</t>
  </si>
  <si>
    <t>נדלן מניב בחו"ל</t>
  </si>
  <si>
    <t>A2.il</t>
  </si>
  <si>
    <t>אפריקה נכס אגחח- אפי נכסים</t>
  </si>
  <si>
    <t>1142231</t>
  </si>
  <si>
    <t>25/10/20</t>
  </si>
  <si>
    <t>נכסים ובנ אגח י- נכסים ובנין</t>
  </si>
  <si>
    <t>1193630</t>
  </si>
  <si>
    <t>520025438</t>
  </si>
  <si>
    <t>19/02/23</t>
  </si>
  <si>
    <t>אאורה אגח יז- אאורה</t>
  </si>
  <si>
    <t>1193580</t>
  </si>
  <si>
    <t>520038274</t>
  </si>
  <si>
    <t>בנייה</t>
  </si>
  <si>
    <t>A3.il</t>
  </si>
  <si>
    <t>אסאר אקורד אגח ב- אס.אר אקורד</t>
  </si>
  <si>
    <t>520038670</t>
  </si>
  <si>
    <t>20/02/23</t>
  </si>
  <si>
    <t>דליה אגח א- דליה אנרגיה</t>
  </si>
  <si>
    <t>1184951</t>
  </si>
  <si>
    <t>516269248</t>
  </si>
  <si>
    <t>אנרגיה</t>
  </si>
  <si>
    <t>03/04/22</t>
  </si>
  <si>
    <t>ירושלים הנפ נד17- ירושלים הנפקות</t>
  </si>
  <si>
    <t>1176312</t>
  </si>
  <si>
    <t>513682146</t>
  </si>
  <si>
    <t>ilA-</t>
  </si>
  <si>
    <t>19/09/22</t>
  </si>
  <si>
    <t>מגוריט    אגח ד- מגוריט</t>
  </si>
  <si>
    <t>1185834</t>
  </si>
  <si>
    <t>515434074</t>
  </si>
  <si>
    <t>12/04/22</t>
  </si>
  <si>
    <t>מגוריט אגח ב- מגוריט</t>
  </si>
  <si>
    <t>1168350</t>
  </si>
  <si>
    <t>31/08/20</t>
  </si>
  <si>
    <t>מגוריט אגח ג- מגוריט</t>
  </si>
  <si>
    <t>1175975</t>
  </si>
  <si>
    <t>21/12/21</t>
  </si>
  <si>
    <t>רני צים   אגח ב- רני צים</t>
  </si>
  <si>
    <t>1171834</t>
  </si>
  <si>
    <t>514353671</t>
  </si>
  <si>
    <t>20/01/21</t>
  </si>
  <si>
    <t>דיסקונט הש אג6- דיסקונט השקעות</t>
  </si>
  <si>
    <t>6390207</t>
  </si>
  <si>
    <t>520023896</t>
  </si>
  <si>
    <t>ilBBB</t>
  </si>
  <si>
    <t>15/11/20</t>
  </si>
  <si>
    <t>לא מדורג</t>
  </si>
  <si>
    <t>ארי נדלן אגח א- ארי נדלן</t>
  </si>
  <si>
    <t>3660156</t>
  </si>
  <si>
    <t>520038332</t>
  </si>
  <si>
    <t>15/05/22</t>
  </si>
  <si>
    <t>דוראל  אגח א- דוראל אנרגיה</t>
  </si>
  <si>
    <t>1179134</t>
  </si>
  <si>
    <t>515364891</t>
  </si>
  <si>
    <t>אנרגיה מתחדשת</t>
  </si>
  <si>
    <t>12/10/21</t>
  </si>
  <si>
    <t>מניבים ריט אגח ג- מניבים ריט</t>
  </si>
  <si>
    <t>1177658</t>
  </si>
  <si>
    <t>515327120</t>
  </si>
  <si>
    <t>22/06/21</t>
  </si>
  <si>
    <t>משק אנרג  אגח א</t>
  </si>
  <si>
    <t>1169531</t>
  </si>
  <si>
    <t>516167343</t>
  </si>
  <si>
    <t>01/11/20</t>
  </si>
  <si>
    <t>נופר אנרג אגח א- נופר אנרג'י</t>
  </si>
  <si>
    <t>1179340</t>
  </si>
  <si>
    <t>514599943</t>
  </si>
  <si>
    <t>07/03/22</t>
  </si>
  <si>
    <t>סולאיר אגח א- סולאיר</t>
  </si>
  <si>
    <t>1183730</t>
  </si>
  <si>
    <t>516046307</t>
  </si>
  <si>
    <t>20/01/22</t>
  </si>
  <si>
    <t>ריט אזורים אגח א- ריט אזורים ליוי</t>
  </si>
  <si>
    <t>1175769</t>
  </si>
  <si>
    <t>516117181</t>
  </si>
  <si>
    <t>27/05/21</t>
  </si>
  <si>
    <t>תנופורט  אגח ב- תנופורט</t>
  </si>
  <si>
    <t>1189919</t>
  </si>
  <si>
    <t>511519829</t>
  </si>
  <si>
    <t>22/09/22</t>
  </si>
  <si>
    <t>דיסקונט מנפיקים אג"ח יג</t>
  </si>
  <si>
    <t>7480155</t>
  </si>
  <si>
    <t>לאומי   אגח 178- לאומי</t>
  </si>
  <si>
    <t>6040323</t>
  </si>
  <si>
    <t>לאומי אג"ח 180- לאומי</t>
  </si>
  <si>
    <t>6040422</t>
  </si>
  <si>
    <t>29/07/20</t>
  </si>
  <si>
    <t>לאומי אגח 184- לאומי</t>
  </si>
  <si>
    <t>6040604</t>
  </si>
  <si>
    <t>מז טפ הנ אגח 63- מזרחי טפחות הנפ</t>
  </si>
  <si>
    <t>2310548</t>
  </si>
  <si>
    <t>מז טפ הנפ אגח 60- מזרחי טפחות הנפ</t>
  </si>
  <si>
    <t>2310456</t>
  </si>
  <si>
    <t>12/12/21</t>
  </si>
  <si>
    <t>מזרחי  טפ הנפק   40</t>
  </si>
  <si>
    <t>2310167</t>
  </si>
  <si>
    <t>14/02/22</t>
  </si>
  <si>
    <t>נמלי ישראל אג"ח ג- נמלי ישראל</t>
  </si>
  <si>
    <t>1145580</t>
  </si>
  <si>
    <t>08/06/20</t>
  </si>
  <si>
    <t>עמידר אגח א- עמידר</t>
  </si>
  <si>
    <t>1143585</t>
  </si>
  <si>
    <t>520017393</t>
  </si>
  <si>
    <t>25/05/21</t>
  </si>
  <si>
    <t>פועלים  אגח 100- פועלים</t>
  </si>
  <si>
    <t>6620488</t>
  </si>
  <si>
    <t>שטראוס    אגח ה- שטראוס גרופ</t>
  </si>
  <si>
    <t>7460389</t>
  </si>
  <si>
    <t>520003781</t>
  </si>
  <si>
    <t>מזון</t>
  </si>
  <si>
    <t>06/07/20</t>
  </si>
  <si>
    <t>תעשיה אוירית אג"ח 4</t>
  </si>
  <si>
    <t>1133131</t>
  </si>
  <si>
    <t>520027194</t>
  </si>
  <si>
    <t>ביטחוניות</t>
  </si>
  <si>
    <t>05/02/20</t>
  </si>
  <si>
    <t>אקויטל אגח 3- אקויטל</t>
  </si>
  <si>
    <t>7550148</t>
  </si>
  <si>
    <t>520030859</t>
  </si>
  <si>
    <t>15/10/20</t>
  </si>
  <si>
    <t>וילאר אגח 7- וילאר</t>
  </si>
  <si>
    <t>4160149</t>
  </si>
  <si>
    <t>520038910</t>
  </si>
  <si>
    <t>27/01/21</t>
  </si>
  <si>
    <t>כיל       אגח ה</t>
  </si>
  <si>
    <t>2810299</t>
  </si>
  <si>
    <t>520027830</t>
  </si>
  <si>
    <t>08/07/21</t>
  </si>
  <si>
    <t>מליסרון אגח טו</t>
  </si>
  <si>
    <t>3230240</t>
  </si>
  <si>
    <t>שופרסל אג5- שופרסל</t>
  </si>
  <si>
    <t>7770209</t>
  </si>
  <si>
    <t>520022732</t>
  </si>
  <si>
    <t>רשתות שיווק</t>
  </si>
  <si>
    <t>אלוני חץ אג10- אלוני חץ</t>
  </si>
  <si>
    <t>3900362</t>
  </si>
  <si>
    <t>520038506</t>
  </si>
  <si>
    <t>21/10/20</t>
  </si>
  <si>
    <t>אלוני חץ אגח יג- אלוני חץ</t>
  </si>
  <si>
    <t>1189406</t>
  </si>
  <si>
    <t>16/11/22</t>
  </si>
  <si>
    <t>בזק אגח 13- בזק</t>
  </si>
  <si>
    <t>2300309</t>
  </si>
  <si>
    <t>כללביט  אגח יב- כללביט</t>
  </si>
  <si>
    <t>1179928</t>
  </si>
  <si>
    <t>513754069</t>
  </si>
  <si>
    <t>ביטוח</t>
  </si>
  <si>
    <t>18/10/22</t>
  </si>
  <si>
    <t>נמקו      אגח א- נמקו ריאלטי</t>
  </si>
  <si>
    <t>1139575</t>
  </si>
  <si>
    <t>1905761</t>
  </si>
  <si>
    <t>פורמולה אג"ח ג'- פורמולה מערכות</t>
  </si>
  <si>
    <t>2560209</t>
  </si>
  <si>
    <t>520036690</t>
  </si>
  <si>
    <t>שרותי מידע</t>
  </si>
  <si>
    <t>23/07/20</t>
  </si>
  <si>
    <t>פסיפיק אגח ב- פסיפיק אוק</t>
  </si>
  <si>
    <t>1163062</t>
  </si>
  <si>
    <t>1900288</t>
  </si>
  <si>
    <t>02/05/22</t>
  </si>
  <si>
    <t>קרסו אגח א- קרסו מוטורס</t>
  </si>
  <si>
    <t>1136464</t>
  </si>
  <si>
    <t>514065283</t>
  </si>
  <si>
    <t>מסחר</t>
  </si>
  <si>
    <t>08/01/23</t>
  </si>
  <si>
    <t>אלון רבוע אגח ו- אלון רבוע כחול</t>
  </si>
  <si>
    <t>1169127</t>
  </si>
  <si>
    <t>520042847</t>
  </si>
  <si>
    <t>06/01/21</t>
  </si>
  <si>
    <t>אלקטרה  אג"ח ה'- אלקטרה</t>
  </si>
  <si>
    <t>7390222</t>
  </si>
  <si>
    <t>520028911</t>
  </si>
  <si>
    <t>בזן   אגח יב- בתי זיקוק</t>
  </si>
  <si>
    <t>2590578</t>
  </si>
  <si>
    <t>520036658</t>
  </si>
  <si>
    <t>22/08/21</t>
  </si>
  <si>
    <t>אנרג'יקס אג ב</t>
  </si>
  <si>
    <t>1168483</t>
  </si>
  <si>
    <t>513901371</t>
  </si>
  <si>
    <t>אפי נכסים אגח י- אפי נכסים</t>
  </si>
  <si>
    <t>1160878</t>
  </si>
  <si>
    <t>04/11/20</t>
  </si>
  <si>
    <t>אפי נכסים אגח יב- אפי נכסים</t>
  </si>
  <si>
    <t>1173764</t>
  </si>
  <si>
    <t>09/03/21</t>
  </si>
  <si>
    <t>דה לסר אגח ח- דה לסר</t>
  </si>
  <si>
    <t>1193192</t>
  </si>
  <si>
    <t>1427976</t>
  </si>
  <si>
    <t>31/01/23</t>
  </si>
  <si>
    <t>יצוא אגח א</t>
  </si>
  <si>
    <t>7040082</t>
  </si>
  <si>
    <t>520025156</t>
  </si>
  <si>
    <t>סאות'רן   אגח א- סאותרן פרופרטיס</t>
  </si>
  <si>
    <t>1140094</t>
  </si>
  <si>
    <t>1921080</t>
  </si>
  <si>
    <t>14/11/22</t>
  </si>
  <si>
    <t>סאות'רן אגח ב- סאותרן פרופרטיס</t>
  </si>
  <si>
    <t>1143387</t>
  </si>
  <si>
    <t>05/01/23</t>
  </si>
  <si>
    <t>סטרוברי אג"ח 1- סטרוברי</t>
  </si>
  <si>
    <t>1136951</t>
  </si>
  <si>
    <t>1863501</t>
  </si>
  <si>
    <t>פתאל אירו אגח ד- פתאל אירופה</t>
  </si>
  <si>
    <t>1168038</t>
  </si>
  <si>
    <t>515328250</t>
  </si>
  <si>
    <t>קופרליין  אגח ג- קופרליין</t>
  </si>
  <si>
    <t>1167881</t>
  </si>
  <si>
    <t>1865427</t>
  </si>
  <si>
    <t>01/09/20</t>
  </si>
  <si>
    <t>אאורה אגח טו- אאורה</t>
  </si>
  <si>
    <t>3730504</t>
  </si>
  <si>
    <t>26/11/20</t>
  </si>
  <si>
    <t>אאורה אגח טז- אאורה</t>
  </si>
  <si>
    <t>30/11/22</t>
  </si>
  <si>
    <t>אסאר אקורד אגח א- אס.אר אקורד</t>
  </si>
  <si>
    <t>4220349</t>
  </si>
  <si>
    <t>11/05/21</t>
  </si>
  <si>
    <t>אקסטל  אגח ג- אקסטל לימיטד</t>
  </si>
  <si>
    <t>1175041</t>
  </si>
  <si>
    <t>1811308</t>
  </si>
  <si>
    <t>08/06/21</t>
  </si>
  <si>
    <t>מכלול אגח א- מכלול מימון</t>
  </si>
  <si>
    <t>1187277</t>
  </si>
  <si>
    <t>515763845</t>
  </si>
  <si>
    <t>02/11/22</t>
  </si>
  <si>
    <t>מלרן אגח ג- מלרן פרוייקטים</t>
  </si>
  <si>
    <t>1180058</t>
  </si>
  <si>
    <t>514097591</t>
  </si>
  <si>
    <t>מלרן אגח2- מלרן פרוייקטים</t>
  </si>
  <si>
    <t>1170323</t>
  </si>
  <si>
    <t>29/06/21</t>
  </si>
  <si>
    <t>מניף אגח א- מניף-פיננסים</t>
  </si>
  <si>
    <t>1185883</t>
  </si>
  <si>
    <t>512764408</t>
  </si>
  <si>
    <t>01/12/22</t>
  </si>
  <si>
    <t>נאוויטס פטרו אגח ב- נאוויטס פטרו</t>
  </si>
  <si>
    <t>1169614</t>
  </si>
  <si>
    <t>550263107</t>
  </si>
  <si>
    <t>חיפושי נפט וגז</t>
  </si>
  <si>
    <t>21/03/23</t>
  </si>
  <si>
    <t>שלמה נדלן אגח ד- שלמה נדלן</t>
  </si>
  <si>
    <t>1157668</t>
  </si>
  <si>
    <t>513957472</t>
  </si>
  <si>
    <t>28/10/21</t>
  </si>
  <si>
    <t>חג'ג'    אגח יא- חג'ג' נדלן</t>
  </si>
  <si>
    <t>8230328</t>
  </si>
  <si>
    <t>520033309</t>
  </si>
  <si>
    <t>ilBBB+</t>
  </si>
  <si>
    <t>27/12/21</t>
  </si>
  <si>
    <t>חג'ג' אג"ח 8- חג'ג' נדלן</t>
  </si>
  <si>
    <t>8230229</t>
  </si>
  <si>
    <t>שוהם ביזנס אגח ד- שוהם ביזנס</t>
  </si>
  <si>
    <t>1182047</t>
  </si>
  <si>
    <t>520043860</t>
  </si>
  <si>
    <t>Baa1.il</t>
  </si>
  <si>
    <t>04/04/22</t>
  </si>
  <si>
    <t>לוזון קבוצה אג10</t>
  </si>
  <si>
    <t>4730206</t>
  </si>
  <si>
    <t>520039660</t>
  </si>
  <si>
    <t>Baa2.il</t>
  </si>
  <si>
    <t>אמ אר אר אגח ב- אמ אר אר</t>
  </si>
  <si>
    <t>1184696</t>
  </si>
  <si>
    <t>1983001</t>
  </si>
  <si>
    <t>23/02/22</t>
  </si>
  <si>
    <t>אם.אר.פי  אגח ד- אם.אר.פי השקעות</t>
  </si>
  <si>
    <t>1190172</t>
  </si>
  <si>
    <t>520044421</t>
  </si>
  <si>
    <t>02/10/22</t>
  </si>
  <si>
    <t>אמפא יובל אגח א- אמפא יובלים</t>
  </si>
  <si>
    <t>1193515</t>
  </si>
  <si>
    <t>516286432</t>
  </si>
  <si>
    <t>13/02/23</t>
  </si>
  <si>
    <t>בי קומיונק אגח ו- בי קומיונקיישנס</t>
  </si>
  <si>
    <t>1178151</t>
  </si>
  <si>
    <t>512832742</t>
  </si>
  <si>
    <t>07/12/21</t>
  </si>
  <si>
    <t>גיבוי אחזקות אגח 2- גיבוי אחזקות</t>
  </si>
  <si>
    <t>4480190</t>
  </si>
  <si>
    <t>520039314</t>
  </si>
  <si>
    <t>24/11/21</t>
  </si>
  <si>
    <t>גיבוי אחזקות אגח א- גיבוי אחזקות</t>
  </si>
  <si>
    <t>4480133</t>
  </si>
  <si>
    <t>17/06/21</t>
  </si>
  <si>
    <t>דלק קב   אגח לה- דלק קבוצה</t>
  </si>
  <si>
    <t>1177849</t>
  </si>
  <si>
    <t>520044322</t>
  </si>
  <si>
    <t>10/11/21</t>
  </si>
  <si>
    <t>דלק קב אגח לו- דלק קבוצה</t>
  </si>
  <si>
    <t>1181122</t>
  </si>
  <si>
    <t>13/12/21</t>
  </si>
  <si>
    <t>חג'ג'    אגח יג- חג'ג' נדלן</t>
  </si>
  <si>
    <t>1190040</t>
  </si>
  <si>
    <t>חנן מור  אגח יא- חנן מור</t>
  </si>
  <si>
    <t>513605519</t>
  </si>
  <si>
    <t>14/02/23</t>
  </si>
  <si>
    <t>ישראל קנדה אגח ז- ישראל קנדה</t>
  </si>
  <si>
    <t>4340212</t>
  </si>
  <si>
    <t>520039298</t>
  </si>
  <si>
    <t>02/01/22</t>
  </si>
  <si>
    <t>ספיר קור אג18- ספיר קורפ</t>
  </si>
  <si>
    <t>3650140</t>
  </si>
  <si>
    <t>520038340</t>
  </si>
  <si>
    <t>עמרם אברהם אגח א- עמרם</t>
  </si>
  <si>
    <t>1188044</t>
  </si>
  <si>
    <t>513201582</t>
  </si>
  <si>
    <t>פסגות קב  אגח ג- פסגות קבוצה</t>
  </si>
  <si>
    <t>1194026</t>
  </si>
  <si>
    <t>520033804</t>
  </si>
  <si>
    <t>שרותים פיננסים</t>
  </si>
  <si>
    <t>08/03/23</t>
  </si>
  <si>
    <t>רותם שני  אגח א- רותם שני</t>
  </si>
  <si>
    <t>1173996</t>
  </si>
  <si>
    <t>512287517</t>
  </si>
  <si>
    <t>10/03/21</t>
  </si>
  <si>
    <t>סיאון     אגח א- סיאון</t>
  </si>
  <si>
    <t>1194018</t>
  </si>
  <si>
    <t>2409</t>
  </si>
  <si>
    <t>27/02/23</t>
  </si>
  <si>
    <t>חברה לישראל אג"ח 11</t>
  </si>
  <si>
    <t>5760244</t>
  </si>
  <si>
    <t>520028010</t>
  </si>
  <si>
    <t>25/08/20</t>
  </si>
  <si>
    <t>נאוויטס פט אג ד- נאוויטס פטרו</t>
  </si>
  <si>
    <t>1181627</t>
  </si>
  <si>
    <t>סה"כ אחר</t>
  </si>
  <si>
    <t>TEVA  4.75 09/05/2027- טבע</t>
  </si>
  <si>
    <t>US88167AAP66</t>
  </si>
  <si>
    <t>בלומברג</t>
  </si>
  <si>
    <t>520013954</t>
  </si>
  <si>
    <t>Pharma &amp; Biotechnology</t>
  </si>
  <si>
    <t>BB-</t>
  </si>
  <si>
    <t>S&amp;P</t>
  </si>
  <si>
    <t>02/11/21</t>
  </si>
  <si>
    <t>TEVA  5.125 09/05/2029- טבע</t>
  </si>
  <si>
    <t>US88167AAQ40</t>
  </si>
  <si>
    <t>TEVA 3.75 09/05/2027- טבע</t>
  </si>
  <si>
    <t>XS2406607098</t>
  </si>
  <si>
    <t>TEVA 4.375 09/05/2030- טבע</t>
  </si>
  <si>
    <t>XS2406607171</t>
  </si>
  <si>
    <t>DORLEV 7.494 30/12/23- DELEK OVERRIDING ROYALTY LEVIATHAN</t>
  </si>
  <si>
    <t>IL0011691354</t>
  </si>
  <si>
    <t>514798826</t>
  </si>
  <si>
    <t>Energy</t>
  </si>
  <si>
    <t>B+</t>
  </si>
  <si>
    <t>Fitch</t>
  </si>
  <si>
    <t>33/JPM 4.912 25/7- JP MORGAN</t>
  </si>
  <si>
    <t>US46647PDH64</t>
  </si>
  <si>
    <t>4809</t>
  </si>
  <si>
    <t>Banks</t>
  </si>
  <si>
    <t>A-</t>
  </si>
  <si>
    <t>22/02/23</t>
  </si>
  <si>
    <t>BAC 4.827 22/07/26- Bank of  America</t>
  </si>
  <si>
    <t>US06051GLA57</t>
  </si>
  <si>
    <t>2180</t>
  </si>
  <si>
    <t>27/10/22</t>
  </si>
  <si>
    <t>VW 4.75 13/11/28- VOLKSWAGEN</t>
  </si>
  <si>
    <t>US928668AU66</t>
  </si>
  <si>
    <t>4255</t>
  </si>
  <si>
    <t>Automobiles &amp; Components</t>
  </si>
  <si>
    <t>BBB+</t>
  </si>
  <si>
    <t>24/10/22</t>
  </si>
  <si>
    <t>15/01/26 FSK 3.4- FS KKR</t>
  </si>
  <si>
    <t>US302635AG21</t>
  </si>
  <si>
    <t>5143</t>
  </si>
  <si>
    <t>Diversified Financials</t>
  </si>
  <si>
    <t>Baa3</t>
  </si>
  <si>
    <t>Moodys</t>
  </si>
  <si>
    <t>03/12/20</t>
  </si>
  <si>
    <t>PSEC 3.364 15.11.26</t>
  </si>
  <si>
    <t>US74348TAV44</t>
  </si>
  <si>
    <t>5268</t>
  </si>
  <si>
    <t>BBB-</t>
  </si>
  <si>
    <t>PSEC 3.706 22/01/26</t>
  </si>
  <si>
    <t>US74348TAU60</t>
  </si>
  <si>
    <t>12/02/21</t>
  </si>
  <si>
    <t>ENOGLN 6.50 30.04.2027- Energean</t>
  </si>
  <si>
    <t>USG3044DAA49</t>
  </si>
  <si>
    <t>5144</t>
  </si>
  <si>
    <t>IAECN 9 15/07/26- ITHACA ENERGY NORTH</t>
  </si>
  <si>
    <t>USG49774AB18</t>
  </si>
  <si>
    <t>5327</t>
  </si>
  <si>
    <t>B3</t>
  </si>
  <si>
    <t>סה"כ תל אביב 35</t>
  </si>
  <si>
    <t>אנלייט אנרגיה- אנלייט אנרגיה</t>
  </si>
  <si>
    <t>720011</t>
  </si>
  <si>
    <t>520041146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</si>
  <si>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</si>
  <si>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</si>
  <si>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</si>
  <si>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</si>
  <si>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</si>
  <si>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</si>
  <si>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</si>
  <si>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</si>
  <si>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</si>
  <si>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</si>
  <si>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</si>
  <si>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</si>
  <si>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</si>
  <si>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</si>
  <si>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</si>
  <si>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</si>
  <si>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</si>
  <si>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</si>
  <si>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</si>
  <si>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</si>
  <si>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</si>
  <si>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</si>
  <si>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</si>
  <si>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</si>
  <si>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</si>
  <si>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</si>
  <si>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</si>
  <si>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</si>
  <si>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</si>
  <si>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</si>
  <si>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</si>
  <si>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</si>
  <si>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</si>
  <si>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</si>
  <si>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</si>
  <si>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אמות- אמות</t>
  </si>
  <si>
    <t>1097278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</si>
  <si>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</si>
  <si>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</si>
  <si>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</si>
  <si>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</si>
  <si>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</si>
  <si>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</si>
  <si>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בזק- בזק</t>
  </si>
  <si>
    <t>230011</t>
  </si>
  <si>
    <t>סה"כ תל אביב 90</t>
  </si>
  <si>
    <t>ג'נריישן קפיטל- ג'נריישן קפיטל</t>
  </si>
  <si>
    <t>1156926</t>
  </si>
  <si>
    <t>משק אנרגיה- משק אנרגיה</t>
  </si>
  <si>
    <t>פז נפט- פז נפט</t>
  </si>
  <si>
    <t>1100007</t>
  </si>
  <si>
    <t>510216054</t>
  </si>
  <si>
    <t>נופר אנרג'י- נופר אנרג'י</t>
  </si>
  <si>
    <t>1170877</t>
  </si>
  <si>
    <t>מימון ישיר- מימון ישיר קב</t>
  </si>
  <si>
    <t>1168186</t>
  </si>
  <si>
    <t>מנורה    1- מנורה מב החזקות</t>
  </si>
  <si>
    <t>566018</t>
  </si>
  <si>
    <t>520007469</t>
  </si>
  <si>
    <t>חג'ג' נדל"ן- חג'ג' נדלן</t>
  </si>
  <si>
    <t>823013</t>
  </si>
  <si>
    <t>ישראמקו יהש- ישראמקו יהש</t>
  </si>
  <si>
    <t>232017</t>
  </si>
  <si>
    <t>550010003</t>
  </si>
  <si>
    <t>קמטק- קמטק</t>
  </si>
  <si>
    <t>1095264</t>
  </si>
  <si>
    <t>511235434</t>
  </si>
  <si>
    <t>דיפלומט אחזקות- דיפלומט</t>
  </si>
  <si>
    <t>1173491</t>
  </si>
  <si>
    <t>510400740</t>
  </si>
  <si>
    <t>נטו מלינדה 1- נטו מלינדה</t>
  </si>
  <si>
    <t>1105097</t>
  </si>
  <si>
    <t>511725459</t>
  </si>
  <si>
    <t>סקופ- סקופ</t>
  </si>
  <si>
    <t>288019</t>
  </si>
  <si>
    <t>520037425</t>
  </si>
  <si>
    <t>תדיראן הולדינגס- תדיראן גרופ</t>
  </si>
  <si>
    <t>258012</t>
  </si>
  <si>
    <t>520036732</t>
  </si>
  <si>
    <t>ריט 1- 1 ריט</t>
  </si>
  <si>
    <t>1098920</t>
  </si>
  <si>
    <t>נכסים בנין- נכסים ובנין</t>
  </si>
  <si>
    <t>699017</t>
  </si>
  <si>
    <t>סלע נדל"ן- סלע קפיטל נדל"ן</t>
  </si>
  <si>
    <t>1109644</t>
  </si>
  <si>
    <t>אלקטרה צריכה- אלקטרה צריכה</t>
  </si>
  <si>
    <t>5010129</t>
  </si>
  <si>
    <t>520039967</t>
  </si>
  <si>
    <t>יוחננוף- יוחננוף</t>
  </si>
  <si>
    <t>1161264</t>
  </si>
  <si>
    <t>511344186</t>
  </si>
  <si>
    <t>פוקס- פוקס</t>
  </si>
  <si>
    <t>1087022</t>
  </si>
  <si>
    <t>512157603</t>
  </si>
  <si>
    <t>ריטיילורס- ריטיילורס</t>
  </si>
  <si>
    <t>1175488</t>
  </si>
  <si>
    <t>514211457</t>
  </si>
  <si>
    <t>רמי לוי- רמי לוי</t>
  </si>
  <si>
    <t>1104249</t>
  </si>
  <si>
    <t>513770669</t>
  </si>
  <si>
    <t>וואן תוכנה- וואן טכנולוגיות</t>
  </si>
  <si>
    <t>161018</t>
  </si>
  <si>
    <t>520034695</t>
  </si>
  <si>
    <t>דנאל כא- דנאל</t>
  </si>
  <si>
    <t>314013</t>
  </si>
  <si>
    <t>520037565</t>
  </si>
  <si>
    <t>סה"כ מניות היתר</t>
  </si>
  <si>
    <t>אקוואריוס מנועים- אקוואריוס</t>
  </si>
  <si>
    <t>1170240</t>
  </si>
  <si>
    <t>515114429</t>
  </si>
  <si>
    <t>אלקטרוניקה ואופטיקה</t>
  </si>
  <si>
    <t>ארד- ארד</t>
  </si>
  <si>
    <t>1091651</t>
  </si>
  <si>
    <t>510007800</t>
  </si>
  <si>
    <t>בליץ- בליץ</t>
  </si>
  <si>
    <t>424010</t>
  </si>
  <si>
    <t>520038779</t>
  </si>
  <si>
    <t>נור- נור אינק</t>
  </si>
  <si>
    <t>1175728</t>
  </si>
  <si>
    <t>515926475</t>
  </si>
  <si>
    <t>נקסט ויז'ן- נקסט ויז'ן</t>
  </si>
  <si>
    <t>1176593</t>
  </si>
  <si>
    <t>514259019</t>
  </si>
  <si>
    <t>סונוביה- סונוביה</t>
  </si>
  <si>
    <t>1170539</t>
  </si>
  <si>
    <t>514997741</t>
  </si>
  <si>
    <t>מלרן- מלרן פרוייקטים</t>
  </si>
  <si>
    <t>1170950</t>
  </si>
  <si>
    <t>מניף- מניף-פיננסים</t>
  </si>
  <si>
    <t>1170893</t>
  </si>
  <si>
    <t>חג'ג' אירופה- חג'ג' אירופה</t>
  </si>
  <si>
    <t>1143635</t>
  </si>
  <si>
    <t>515682292</t>
  </si>
  <si>
    <t>לוזון קבוצה- לוזון קבוצה</t>
  </si>
  <si>
    <t>473017</t>
  </si>
  <si>
    <t>רוטשטיין- רוטשטיין</t>
  </si>
  <si>
    <t>539015</t>
  </si>
  <si>
    <t>520039959</t>
  </si>
  <si>
    <t>איי ספאק 1- איי ספאק</t>
  </si>
  <si>
    <t>1179589</t>
  </si>
  <si>
    <t>516247772</t>
  </si>
  <si>
    <t>ביג-טק 50- ביג-טק 50 מו"פ</t>
  </si>
  <si>
    <t>1172295</t>
  </si>
  <si>
    <t>540295417</t>
  </si>
  <si>
    <t>השקעות בהיי טק</t>
  </si>
  <si>
    <t>יוניקורן טכנולוגיות - יוניקורן טכנו</t>
  </si>
  <si>
    <t>1168657</t>
  </si>
  <si>
    <t>540294428</t>
  </si>
  <si>
    <t>אלמדה יהש- אלמדה ונצ'רס</t>
  </si>
  <si>
    <t>1168962</t>
  </si>
  <si>
    <t>540296795</t>
  </si>
  <si>
    <t>השקעות במדעי החיים</t>
  </si>
  <si>
    <t>סנו- סנו</t>
  </si>
  <si>
    <t>813014</t>
  </si>
  <si>
    <t>520032988</t>
  </si>
  <si>
    <t>אפיטומי מדיקל- אפיטומי</t>
  </si>
  <si>
    <t>1182591</t>
  </si>
  <si>
    <t>513721803</t>
  </si>
  <si>
    <t>מכשור רפואי</t>
  </si>
  <si>
    <t>אריקה כרמל- אריקה בי-קיור</t>
  </si>
  <si>
    <t>1178912</t>
  </si>
  <si>
    <t>514034123</t>
  </si>
  <si>
    <t>יומן אקסטנשנס- יומן אקסטנשנס</t>
  </si>
  <si>
    <t>1170000</t>
  </si>
  <si>
    <t>514707736</t>
  </si>
  <si>
    <t>ישרוטל- ישרוטל</t>
  </si>
  <si>
    <t>1080985</t>
  </si>
  <si>
    <t>520042482</t>
  </si>
  <si>
    <t>מלונאות ותיירות</t>
  </si>
  <si>
    <t>בכורי שדה- 'בכורי שדה אחז</t>
  </si>
  <si>
    <t>1172618</t>
  </si>
  <si>
    <t>512402538</t>
  </si>
  <si>
    <t>גלוברנדס- גלוברנדס גרופ</t>
  </si>
  <si>
    <t>1147487</t>
  </si>
  <si>
    <t>515809499</t>
  </si>
  <si>
    <t>בית שמש- בית שמש</t>
  </si>
  <si>
    <t>1081561</t>
  </si>
  <si>
    <t>520043480</t>
  </si>
  <si>
    <t>מתכת ומוצרי בניה</t>
  </si>
  <si>
    <t>חמת- חמת</t>
  </si>
  <si>
    <t>384016</t>
  </si>
  <si>
    <t>520038530</t>
  </si>
  <si>
    <t>בית בכפר- בית בכפר</t>
  </si>
  <si>
    <t>1183656</t>
  </si>
  <si>
    <t>511605719</t>
  </si>
  <si>
    <t>רני צים- רני צים</t>
  </si>
  <si>
    <t>1143619</t>
  </si>
  <si>
    <t>טופ גאם- טופ גאם</t>
  </si>
  <si>
    <t>1179142</t>
  </si>
  <si>
    <t>513561399</t>
  </si>
  <si>
    <t>פודטק</t>
  </si>
  <si>
    <t>סבוריט- סבוריט</t>
  </si>
  <si>
    <t>1169978</t>
  </si>
  <si>
    <t>515933950</t>
  </si>
  <si>
    <t>זוז פאוור- זוז פאוור</t>
  </si>
  <si>
    <t>1174184</t>
  </si>
  <si>
    <t>514881564</t>
  </si>
  <si>
    <t>הייקון מערכות- הייקון מערכות</t>
  </si>
  <si>
    <t>1169945</t>
  </si>
  <si>
    <t>514347160</t>
  </si>
  <si>
    <t>רובוטיקה ותלת מימד</t>
  </si>
  <si>
    <t>מאסיבית- מאסיבית</t>
  </si>
  <si>
    <t>1172972</t>
  </si>
  <si>
    <t>514919810</t>
  </si>
  <si>
    <t>טרמינל איקס- טרמינל איקס</t>
  </si>
  <si>
    <t>1178714</t>
  </si>
  <si>
    <t>515722536</t>
  </si>
  <si>
    <t>אייס קמעונאות- מולטי ריטייל</t>
  </si>
  <si>
    <t>1171669</t>
  </si>
  <si>
    <t>515546224</t>
  </si>
  <si>
    <t>אוריין- אוריין</t>
  </si>
  <si>
    <t>1103506</t>
  </si>
  <si>
    <t>511068256</t>
  </si>
  <si>
    <t>אי.טי.ג'י.איי- אי.טי.ג'י.איי</t>
  </si>
  <si>
    <t>1176114</t>
  </si>
  <si>
    <t>513764399</t>
  </si>
  <si>
    <t>שגריר- שגריר רכב</t>
  </si>
  <si>
    <t>1138379</t>
  </si>
  <si>
    <t>515158665</t>
  </si>
  <si>
    <t>מגדלור- מגדלור</t>
  </si>
  <si>
    <t>1182567</t>
  </si>
  <si>
    <t>515514263</t>
  </si>
  <si>
    <t>אימפקס- אימפקס אי או</t>
  </si>
  <si>
    <t>1180306</t>
  </si>
  <si>
    <t>515272789</t>
  </si>
  <si>
    <t>טראקנט- טראקנט</t>
  </si>
  <si>
    <t>1174093</t>
  </si>
  <si>
    <t>515446474</t>
  </si>
  <si>
    <t>יוזרוואי- יוזרוואי</t>
  </si>
  <si>
    <t>1183748</t>
  </si>
  <si>
    <t>516218989</t>
  </si>
  <si>
    <t>פוםוום- פוםוום</t>
  </si>
  <si>
    <t>1173434</t>
  </si>
  <si>
    <t>515236735</t>
  </si>
  <si>
    <t>קוויקליזארד- קוויקליזארד</t>
  </si>
  <si>
    <t>1172840</t>
  </si>
  <si>
    <t>514439785</t>
  </si>
  <si>
    <t>שמיים- שמיים אימפרוב</t>
  </si>
  <si>
    <t>1176239</t>
  </si>
  <si>
    <t>515181014</t>
  </si>
  <si>
    <t>סה"כ call 001 אופציות</t>
  </si>
  <si>
    <t>G WILLI FOOD INTERNATIONAL</t>
  </si>
  <si>
    <t>IL0010828585</t>
  </si>
  <si>
    <t>NASDAQ</t>
  </si>
  <si>
    <t>520043209</t>
  </si>
  <si>
    <t>Food &amp; Staples Retailing</t>
  </si>
  <si>
    <t>Steakholder Foods (Meat-Teck 3D) - ADR- Steakholder Foods (MEATECH)</t>
  </si>
  <si>
    <t>US5834351026</t>
  </si>
  <si>
    <t>520041955</t>
  </si>
  <si>
    <t>Food Beverage &amp; Tobacco</t>
  </si>
  <si>
    <t>S H L Telemedicine Ltd</t>
  </si>
  <si>
    <t>IL0010855885</t>
  </si>
  <si>
    <t>5261</t>
  </si>
  <si>
    <t>Health Care Equip &amp; Services</t>
  </si>
  <si>
    <t>Protalix Biotherapeutics Inc</t>
  </si>
  <si>
    <t>US74365A3095</t>
  </si>
  <si>
    <t>NYSE</t>
  </si>
  <si>
    <t>1554</t>
  </si>
  <si>
    <t>SCOUTCAM- SCOUTCAM</t>
  </si>
  <si>
    <t>US81063V2043</t>
  </si>
  <si>
    <t>5287</t>
  </si>
  <si>
    <t>Technology Hardware &amp; Equip</t>
  </si>
  <si>
    <t>SOLAREDGE</t>
  </si>
  <si>
    <t>US83417M1045</t>
  </si>
  <si>
    <t>4744</t>
  </si>
  <si>
    <t>ORMAT TECHNOLOGIES-ORA</t>
  </si>
  <si>
    <t>US6866881021</t>
  </si>
  <si>
    <t>880326081</t>
  </si>
  <si>
    <t>Utilities</t>
  </si>
  <si>
    <t>LEONARDO DRS- LEONARDO DRS</t>
  </si>
  <si>
    <t>US52661A1088</t>
  </si>
  <si>
    <t>253583</t>
  </si>
  <si>
    <t>AEROSPACE &amp; DEFENSE</t>
  </si>
  <si>
    <t>POOL CORP- Pool</t>
  </si>
  <si>
    <t>US73278L1052</t>
  </si>
  <si>
    <t>5272</t>
  </si>
  <si>
    <t>Consumer Durables &amp; Apparel</t>
  </si>
  <si>
    <t>NEOEN FP</t>
  </si>
  <si>
    <t>FR0011675362</t>
  </si>
  <si>
    <t>5175</t>
  </si>
  <si>
    <t>ORSTED A/S</t>
  </si>
  <si>
    <t>DK0060094928</t>
  </si>
  <si>
    <t>5232</t>
  </si>
  <si>
    <t>RWE GR</t>
  </si>
  <si>
    <t>DE0007037129</t>
  </si>
  <si>
    <t>5242</t>
  </si>
  <si>
    <t>RWE GY</t>
  </si>
  <si>
    <t>DARIOHEALTH</t>
  </si>
  <si>
    <t>US23725P2092</t>
  </si>
  <si>
    <t>5233</t>
  </si>
  <si>
    <t>GOOG GOOGLE C Class- GOOGLE</t>
  </si>
  <si>
    <t>US02079K1079</t>
  </si>
  <si>
    <t>960</t>
  </si>
  <si>
    <t>Media</t>
  </si>
  <si>
    <t>PFIZER INC-PFE- PFIZER</t>
  </si>
  <si>
    <t>US7170811035</t>
  </si>
  <si>
    <t>1190</t>
  </si>
  <si>
    <t>PARK PLAZA  HOTEL</t>
  </si>
  <si>
    <t>GG00B1Z5FH87</t>
  </si>
  <si>
    <t>LSE</t>
  </si>
  <si>
    <t>5123</t>
  </si>
  <si>
    <t>Real Estate</t>
  </si>
  <si>
    <t>PRIME US REIT</t>
  </si>
  <si>
    <t>SGXC75818630</t>
  </si>
  <si>
    <t>5197</t>
  </si>
  <si>
    <t>SOITEC FP</t>
  </si>
  <si>
    <t>FR0013227113</t>
  </si>
  <si>
    <t>5250</t>
  </si>
  <si>
    <t>Semiconductors &amp; Semicon Equip</t>
  </si>
  <si>
    <t>TSM - TAIWAN SEMICONDUCTOR- TAIWAN SEMI</t>
  </si>
  <si>
    <t>us8740391003</t>
  </si>
  <si>
    <t>5088</t>
  </si>
  <si>
    <t>MSFT -  MICROSOFT- MICROSOFT</t>
  </si>
  <si>
    <t>us5949181045</t>
  </si>
  <si>
    <t>5083</t>
  </si>
  <si>
    <t>Software &amp; Services</t>
  </si>
  <si>
    <t>NICE SYSTEMS LTD</t>
  </si>
  <si>
    <t>US6536561086</t>
  </si>
  <si>
    <t>520036872</t>
  </si>
  <si>
    <t>AAPL - Apple</t>
  </si>
  <si>
    <t>US0378331005</t>
  </si>
  <si>
    <t>930</t>
  </si>
  <si>
    <t>ENEL SPA</t>
  </si>
  <si>
    <t>IT0003128367</t>
  </si>
  <si>
    <t>5039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</si>
  <si>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</si>
  <si>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</si>
  <si>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</si>
  <si>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</si>
  <si>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</si>
  <si>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</si>
  <si>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</si>
  <si>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</si>
  <si>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</si>
  <si>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S&amp;P 500 (4D) PTF- פסגות קרנות נאמנות</t>
  </si>
  <si>
    <t>5127469</t>
  </si>
  <si>
    <t>513765339</t>
  </si>
  <si>
    <t>מניות</t>
  </si>
  <si>
    <t>סה"כ כתבי אופציות בישראל</t>
  </si>
  <si>
    <t>אייספאק 1  אפ 1_10/12/2023- איי ספאק</t>
  </si>
  <si>
    <t>1179613</t>
  </si>
  <si>
    <t>יוניקורן טכ אפ2 10/9/23- יוניקורן טכנו</t>
  </si>
  <si>
    <t>1168673</t>
  </si>
  <si>
    <t>אלמדה  אופציה 2 10/10/23</t>
  </si>
  <si>
    <t>1168988</t>
  </si>
  <si>
    <t>בית בכפר אופציה 1 30/01/25- בית בכפר</t>
  </si>
  <si>
    <t>1183664</t>
  </si>
  <si>
    <t>צ'קראטק אפ 3 20.03.25- זוז פאוור</t>
  </si>
  <si>
    <t>1185321</t>
  </si>
  <si>
    <t>אידומו  אפ 1_ 10/12/2023- אידומו</t>
  </si>
  <si>
    <t>1176353</t>
  </si>
  <si>
    <t>טראקנט אופציה 1 02/03/25- טראקנט</t>
  </si>
  <si>
    <t>1174101</t>
  </si>
  <si>
    <t>פיימנט אופציה 1 15/10/24- פיימנט</t>
  </si>
  <si>
    <t>1180884</t>
  </si>
  <si>
    <t>קונטיניואל אפ 1 12/12/24- קונטיניואל</t>
  </si>
  <si>
    <t>1182278</t>
  </si>
  <si>
    <t>שמיים  אפ_1 01/06/2025- שמיים אימפרוב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</si>
  <si>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</si>
  <si>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</si>
  <si>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</si>
  <si>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</si>
  <si>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</si>
  <si>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</si>
  <si>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</si>
  <si>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DJIA  MINI-DMM3-16/06/23</t>
  </si>
  <si>
    <t>BBG0183YHV15</t>
  </si>
  <si>
    <t>Other</t>
  </si>
  <si>
    <t>FUT VAL EUR HSBC - רוו"ה מחוזים</t>
  </si>
  <si>
    <t>333740</t>
  </si>
  <si>
    <t>FUT VAL USD - רוו"ה מחוזים</t>
  </si>
  <si>
    <t>415349</t>
  </si>
  <si>
    <t>MINI NASDAQ100-NQM3- 16/06/23</t>
  </si>
  <si>
    <t>BBG014X5NDN3</t>
  </si>
  <si>
    <t>MSCI EM - MESM3 - 16/06/2023</t>
  </si>
  <si>
    <t>BBG00VM49KZ6</t>
  </si>
  <si>
    <t>S&amp;P500 E-MINI -ESM3-16/06/23</t>
  </si>
  <si>
    <t>BBG011BQCMW9</t>
  </si>
  <si>
    <t>STOXX 600- SXOM3-16/06/23</t>
  </si>
  <si>
    <t>DE000C6XB10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</si>
  <si>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</si>
  <si>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</si>
  <si>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</si>
  <si>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</si>
  <si>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</si>
  <si>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</si>
  <si>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</si>
  <si>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</si>
  <si>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</si>
  <si>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</si>
  <si>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</si>
  <si>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</si>
  <si>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</si>
  <si>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</si>
  <si>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</si>
  <si>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</si>
  <si>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רפאל אג3מ- רפאל</t>
  </si>
  <si>
    <t>1140276</t>
  </si>
  <si>
    <t>520042185</t>
  </si>
  <si>
    <t>04/05/21</t>
  </si>
  <si>
    <t>תשת אנרג אגא-רמ</t>
  </si>
  <si>
    <t>1168087</t>
  </si>
  <si>
    <t>520027293</t>
  </si>
  <si>
    <t>17/08/20</t>
  </si>
  <si>
    <t>מימון ישיר אג"ח א-רמ- מימון ישיר קב</t>
  </si>
  <si>
    <t>1139740</t>
  </si>
  <si>
    <t>13/04/20</t>
  </si>
  <si>
    <t>רפאל  אג4מ- רפאל</t>
  </si>
  <si>
    <t>1140284</t>
  </si>
  <si>
    <t>רפאל   אג5מ</t>
  </si>
  <si>
    <t>1140292</t>
  </si>
  <si>
    <t>אורמת אגח 4 - רמ</t>
  </si>
  <si>
    <t>1167212</t>
  </si>
  <si>
    <t>01/07/20</t>
  </si>
  <si>
    <t>גמא נעמ 2 - לא סחיר- גמא ניהול</t>
  </si>
  <si>
    <t>1184209</t>
  </si>
  <si>
    <t>512711789</t>
  </si>
  <si>
    <t>לידר  אגח ח- רמ- לידר השקעות</t>
  </si>
  <si>
    <t>3180361</t>
  </si>
  <si>
    <t>520037664</t>
  </si>
  <si>
    <t>28/02/21</t>
  </si>
  <si>
    <t>ביטוח ישיר אג"ח 11</t>
  </si>
  <si>
    <t>1138825</t>
  </si>
  <si>
    <t>520044439</t>
  </si>
  <si>
    <t>27/04/20</t>
  </si>
  <si>
    <t>י.ח.ק אגח ב -רמ- י.ח.ק להשקעות</t>
  </si>
  <si>
    <t>1181783</t>
  </si>
  <si>
    <t>550016091</t>
  </si>
  <si>
    <t>15/11/21</t>
  </si>
  <si>
    <t>אספן נעמ 1-לא סחיר- אספן גרופ</t>
  </si>
  <si>
    <t>3130374</t>
  </si>
  <si>
    <t>520037540</t>
  </si>
  <si>
    <t>פז זיקוק אג2-רמ- פז בית זיקוק אשדוד</t>
  </si>
  <si>
    <t>1192673</t>
  </si>
  <si>
    <t>513775163</t>
  </si>
  <si>
    <t>25/01/23</t>
  </si>
  <si>
    <t>מנרב-נעמ פרטי 1/6/23- מנרב</t>
  </si>
  <si>
    <t>96050</t>
  </si>
  <si>
    <t>520034505</t>
  </si>
  <si>
    <t>02/06/22</t>
  </si>
  <si>
    <t>נאוי נעמ פרטי-26/04/23- נאוי</t>
  </si>
  <si>
    <t>96048</t>
  </si>
  <si>
    <t>520036070</t>
  </si>
  <si>
    <t>27/04/22</t>
  </si>
  <si>
    <t>פסגות ק.אג ב-רמ- פסגות קבוצה</t>
  </si>
  <si>
    <t>5990171</t>
  </si>
  <si>
    <t>18/08/21</t>
  </si>
  <si>
    <t>גרופ 11- 11 גרופ</t>
  </si>
  <si>
    <t>1181106</t>
  </si>
  <si>
    <t>1992</t>
  </si>
  <si>
    <t>וויו גרופ TASE UP- גרופ(VEEV) וויו</t>
  </si>
  <si>
    <t>1171107</t>
  </si>
  <si>
    <t>1837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</si>
  <si>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</si>
  <si>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</si>
  <si>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</si>
  <si>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</si>
  <si>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</si>
  <si>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</si>
  <si>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</si>
  <si>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</si>
  <si>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</si>
  <si>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Steakholder Foods (Meat-Teck)-אופ' ל"ס 18/05/2023- Steakholder Foods (MEATECH)</t>
  </si>
  <si>
    <t>320486391</t>
  </si>
  <si>
    <t>04/08/21</t>
  </si>
  <si>
    <t>18/03/20</t>
  </si>
  <si>
    <t>בליץ אופציה לא סחירה 01/06/24- בליץ</t>
  </si>
  <si>
    <t>42401011</t>
  </si>
  <si>
    <t>האב (איאלדי ALD) אופציה לא סחירה 15/02/24- האב אבטחת מידע</t>
  </si>
  <si>
    <t>10840031</t>
  </si>
  <si>
    <t>17/02/20</t>
  </si>
  <si>
    <t>שגריר- אופציה לא סחירה 08/06/25- שגריר רכב</t>
  </si>
  <si>
    <t>113837912</t>
  </si>
  <si>
    <t>27/06/22</t>
  </si>
  <si>
    <t>סה"כ מט"ח/מט"ח</t>
  </si>
  <si>
    <t>סה"כ כנגד חסכון עמיתים/מבוטחים</t>
  </si>
  <si>
    <t>לא</t>
  </si>
  <si>
    <t>1319</t>
  </si>
  <si>
    <t>AA+</t>
  </si>
  <si>
    <t>19/03/23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</si>
  <si>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</si>
  <si>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</si>
  <si>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</si>
  <si>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</si>
  <si>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</si>
  <si>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</si>
  <si>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</si>
  <si>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</si>
  <si>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</si>
  <si>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</si>
  <si>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</si>
  <si>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</si>
  <si>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</si>
  <si>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</si>
  <si>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</si>
  <si>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</si>
  <si>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בטחונות-MONEY JPY HSBC</t>
  </si>
  <si>
    <t>327072</t>
  </si>
  <si>
    <t>MONEY EUR HSBC - בטחונות</t>
  </si>
  <si>
    <t>327064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</si>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</sst>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2" fillId="0" borderId="0" xfId="0" applyFont="1" applyFill="1" applyAlignment="1">
      <alignment horizontal="center"/>
    </xf>
    <xf numFmtId="0" fontId="18" fillId="0" borderId="0" xfId="0" applyFont="1" applyFill="1"/>
    <xf numFmtId="4" fontId="18" fillId="0" borderId="0" xfId="0" applyNumberFormat="1" applyFont="1" applyFill="1"/>
    <xf numFmtId="166" fontId="18" fillId="0" borderId="0" xfId="0" applyNumberFormat="1" applyFont="1" applyFill="1"/>
    <xf numFmtId="4" fontId="2" fillId="0" borderId="0" xfId="0" applyNumberFormat="1" applyFont="1" applyFill="1" applyAlignment="1">
      <alignment horizontal="center"/>
    </xf>
    <xf numFmtId="43" fontId="2" fillId="0" borderId="0" xfId="1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0" applyFont="1"/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opLeftCell="A28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92" t="s">
        <v>4</v>
      </c>
      <c r="C6" s="93"/>
      <c r="D6" s="9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153651.46183703639</v>
      </c>
      <c r="D11" s="76">
        <f>C11/$C$42</f>
        <v>0.11383326203764615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479450.58748460002</v>
      </c>
      <c r="D13" s="78">
        <f t="shared" ref="D13:D22" si="0">C13/$C$42</f>
        <v>0.35520276674700951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342891.27474729775</v>
      </c>
      <c r="D15" s="78">
        <f t="shared" si="0"/>
        <v>0.25403228750358187</v>
      </c>
    </row>
    <row r="16" spans="1:36">
      <c r="A16" s="10" t="s">
        <v>13</v>
      </c>
      <c r="B16" s="70" t="s">
        <v>19</v>
      </c>
      <c r="C16" s="77">
        <v>194570.54788024331</v>
      </c>
      <c r="D16" s="78">
        <f t="shared" si="0"/>
        <v>0.14414832047059237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56781.296000000002</v>
      </c>
      <c r="D18" s="78">
        <f t="shared" si="0"/>
        <v>4.2066636198101914E-2</v>
      </c>
    </row>
    <row r="19" spans="1:4">
      <c r="A19" s="10" t="s">
        <v>13</v>
      </c>
      <c r="B19" s="70" t="s">
        <v>21</v>
      </c>
      <c r="C19" s="77">
        <v>595.01698499999998</v>
      </c>
      <c r="D19" s="78">
        <f t="shared" si="0"/>
        <v>4.4082056597803725E-4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17964.143926337856</v>
      </c>
      <c r="D21" s="78">
        <f t="shared" si="0"/>
        <v>1.3308803433433374E-2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50978.110049162002</v>
      </c>
      <c r="D26" s="78">
        <f t="shared" si="1"/>
        <v>3.7767324111533156E-2</v>
      </c>
    </row>
    <row r="27" spans="1:4">
      <c r="A27" s="10" t="s">
        <v>13</v>
      </c>
      <c r="B27" s="70" t="s">
        <v>28</v>
      </c>
      <c r="C27" s="77">
        <v>11962.23625</v>
      </c>
      <c r="D27" s="78">
        <f t="shared" si="1"/>
        <v>8.8622676108783584E-3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93.975673955009995</v>
      </c>
      <c r="D29" s="78">
        <f t="shared" si="1"/>
        <v>6.9622230667944711E-5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32489.436459954701</v>
      </c>
      <c r="D33" s="78">
        <f t="shared" si="1"/>
        <v>2.4069920909206836E-2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8365.9806847319996</v>
      </c>
      <c r="D37" s="78">
        <f t="shared" si="1"/>
        <v>6.197968181370298E-3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1349794.0679783192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3.9455</v>
      </c>
    </row>
    <row r="48" spans="1:4">
      <c r="C48" t="s">
        <v>201</v>
      </c>
      <c r="D48">
        <v>0.52790000000000004</v>
      </c>
    </row>
    <row r="49" spans="3:4">
      <c r="C49" t="s">
        <v>110</v>
      </c>
      <c r="D49">
        <v>3.9321999999999999</v>
      </c>
    </row>
    <row r="50" spans="3:4">
      <c r="C50" t="s">
        <v>202</v>
      </c>
      <c r="D50">
        <v>2.7067999999999998E-2</v>
      </c>
    </row>
    <row r="51" spans="3:4">
      <c r="C51" t="s">
        <v>123</v>
      </c>
      <c r="D51">
        <v>2.7189999999999999</v>
      </c>
    </row>
    <row r="52" spans="3:4">
      <c r="C52" t="s">
        <v>203</v>
      </c>
      <c r="D52">
        <v>0.46050000000000002</v>
      </c>
    </row>
    <row r="53" spans="3:4">
      <c r="C53" t="s">
        <v>106</v>
      </c>
      <c r="D53">
        <v>3.6150000000000002</v>
      </c>
    </row>
    <row r="54" spans="3:4">
      <c r="C54" t="s">
        <v>113</v>
      </c>
      <c r="D54">
        <v>4.4672000000000001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39" sqref="B39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5" t="s">
        <v>47</v>
      </c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J12+J34</f>
        <v>153651.46183703639</v>
      </c>
      <c r="K11" s="76">
        <f>J11/$J$11</f>
        <v>1</v>
      </c>
      <c r="L11" s="76">
        <f>J11/'סכום נכסי הקרן'!$C$42</f>
        <v>0.11383326203764615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153651.46183703639</v>
      </c>
      <c r="K12" s="80">
        <f t="shared" ref="K12:K38" si="0">J12/$J$11</f>
        <v>1</v>
      </c>
      <c r="L12" s="80">
        <f>J12/'סכום נכסי הקרן'!$C$42</f>
        <v>0.11383326203764615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44375.692139999905</v>
      </c>
      <c r="K13" s="80">
        <f t="shared" si="0"/>
        <v>0.28880748422078156</v>
      </c>
      <c r="L13" s="80">
        <f>J13/'סכום נכסי הקרן'!$C$42</f>
        <v>3.2875898029737581E-2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f>49495.14005-5119.4479100001</f>
        <v>44375.692139999905</v>
      </c>
      <c r="K14" s="78">
        <f t="shared" si="0"/>
        <v>0.28880748422078156</v>
      </c>
      <c r="L14" s="78">
        <f>J14/'סכום נכסי הקרן'!$C$42</f>
        <v>3.2875898029737581E-2</v>
      </c>
    </row>
    <row r="15" spans="2:13">
      <c r="B15" s="79" t="s">
        <v>211</v>
      </c>
      <c r="C15" s="26"/>
      <c r="D15" s="27"/>
      <c r="E15" s="27"/>
      <c r="F15" s="27"/>
      <c r="G15" s="27"/>
      <c r="H15" s="27"/>
      <c r="I15" s="80">
        <v>0</v>
      </c>
      <c r="J15" s="81">
        <v>109275.76969703648</v>
      </c>
      <c r="K15" s="80">
        <f t="shared" si="0"/>
        <v>0.71119251577921838</v>
      </c>
      <c r="L15" s="80">
        <f>J15/'סכום נכסי הקרן'!$C$42</f>
        <v>8.0957364007908567E-2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110</v>
      </c>
      <c r="H16" s="78">
        <v>0</v>
      </c>
      <c r="I16" s="78">
        <v>0</v>
      </c>
      <c r="J16" s="77">
        <v>1663.21187467</v>
      </c>
      <c r="K16" s="78">
        <f t="shared" si="0"/>
        <v>1.082457566485122E-2</v>
      </c>
      <c r="L16" s="78">
        <f>J16/'סכום נכסי הקרן'!$C$42</f>
        <v>1.2321967581033369E-3</v>
      </c>
    </row>
    <row r="17" spans="2:12">
      <c r="B17" t="s">
        <v>214</v>
      </c>
      <c r="C17" t="s">
        <v>215</v>
      </c>
      <c r="D17" t="s">
        <v>208</v>
      </c>
      <c r="E17" t="s">
        <v>209</v>
      </c>
      <c r="F17" t="s">
        <v>210</v>
      </c>
      <c r="G17" t="s">
        <v>106</v>
      </c>
      <c r="H17" s="78">
        <v>0</v>
      </c>
      <c r="I17" s="78">
        <v>0</v>
      </c>
      <c r="J17" s="77">
        <v>107352.76496955</v>
      </c>
      <c r="K17" s="78">
        <f t="shared" si="0"/>
        <v>0.69867714687549765</v>
      </c>
      <c r="L17" s="78">
        <f>J17/'סכום נכסי הקרן'!$C$42</f>
        <v>7.9532698739993524E-2</v>
      </c>
    </row>
    <row r="18" spans="2:12">
      <c r="B18" t="s">
        <v>216</v>
      </c>
      <c r="C18" t="s">
        <v>217</v>
      </c>
      <c r="D18" t="s">
        <v>208</v>
      </c>
      <c r="E18" t="s">
        <v>209</v>
      </c>
      <c r="F18" t="s">
        <v>210</v>
      </c>
      <c r="G18" t="s">
        <v>203</v>
      </c>
      <c r="H18" s="78">
        <v>0</v>
      </c>
      <c r="I18" s="78">
        <v>0</v>
      </c>
      <c r="J18" s="77">
        <v>-108.337271445</v>
      </c>
      <c r="K18" s="78">
        <f t="shared" si="0"/>
        <v>-7.0508454751900195E-4</v>
      </c>
      <c r="L18" s="78">
        <f>J18/'סכום נכסי הקרן'!$C$42</f>
        <v>-8.0262074056425731E-5</v>
      </c>
    </row>
    <row r="19" spans="2:12">
      <c r="B19" t="s">
        <v>218</v>
      </c>
      <c r="C19" t="s">
        <v>219</v>
      </c>
      <c r="D19" t="s">
        <v>208</v>
      </c>
      <c r="E19" t="s">
        <v>209</v>
      </c>
      <c r="F19" t="s">
        <v>210</v>
      </c>
      <c r="G19" t="s">
        <v>123</v>
      </c>
      <c r="H19" s="78">
        <v>0</v>
      </c>
      <c r="I19" s="78">
        <v>0</v>
      </c>
      <c r="J19" s="77">
        <v>103.37801140000001</v>
      </c>
      <c r="K19" s="78">
        <f t="shared" si="0"/>
        <v>6.7280851196614916E-4</v>
      </c>
      <c r="L19" s="78">
        <f>J19/'סכום נכסי הקרן'!$C$42</f>
        <v>7.6587987643801449E-5</v>
      </c>
    </row>
    <row r="20" spans="2:12">
      <c r="B20" t="s">
        <v>220</v>
      </c>
      <c r="C20" t="s">
        <v>221</v>
      </c>
      <c r="D20" t="s">
        <v>208</v>
      </c>
      <c r="E20" t="s">
        <v>209</v>
      </c>
      <c r="F20" t="s">
        <v>210</v>
      </c>
      <c r="G20" t="s">
        <v>202</v>
      </c>
      <c r="H20" s="78">
        <v>0</v>
      </c>
      <c r="I20" s="78">
        <v>0</v>
      </c>
      <c r="J20" s="77">
        <v>4.3907776944799997</v>
      </c>
      <c r="K20" s="78">
        <f t="shared" si="0"/>
        <v>2.8576218162746043E-5</v>
      </c>
      <c r="L20" s="78">
        <f>J20/'סכום נכסי הקרן'!$C$42</f>
        <v>3.2529241301648139E-6</v>
      </c>
    </row>
    <row r="21" spans="2:12">
      <c r="B21" t="s">
        <v>222</v>
      </c>
      <c r="C21" t="s">
        <v>223</v>
      </c>
      <c r="D21" t="s">
        <v>208</v>
      </c>
      <c r="E21" t="s">
        <v>209</v>
      </c>
      <c r="F21" t="s">
        <v>210</v>
      </c>
      <c r="G21" t="s">
        <v>201</v>
      </c>
      <c r="H21" s="78">
        <v>0</v>
      </c>
      <c r="I21" s="78">
        <v>0</v>
      </c>
      <c r="J21" s="77">
        <v>56.909599624999998</v>
      </c>
      <c r="K21" s="78">
        <f t="shared" si="0"/>
        <v>3.7038111414363658E-4</v>
      </c>
      <c r="L21" s="78">
        <f>J21/'סכום נכסי הקרן'!$C$42</f>
        <v>4.2161690420107917E-5</v>
      </c>
    </row>
    <row r="22" spans="2:12">
      <c r="B22" t="s">
        <v>224</v>
      </c>
      <c r="C22" t="s">
        <v>225</v>
      </c>
      <c r="D22" t="s">
        <v>208</v>
      </c>
      <c r="E22" t="s">
        <v>209</v>
      </c>
      <c r="F22" t="s">
        <v>210</v>
      </c>
      <c r="G22" t="s">
        <v>113</v>
      </c>
      <c r="H22" s="78">
        <v>0</v>
      </c>
      <c r="I22" s="78">
        <v>0</v>
      </c>
      <c r="J22" s="77">
        <v>163.259005952</v>
      </c>
      <c r="K22" s="78">
        <f t="shared" si="0"/>
        <v>1.062528166020011E-3</v>
      </c>
      <c r="L22" s="78">
        <f>J22/'סכום נכסי הקרן'!$C$42</f>
        <v>1.2095104714493553E-4</v>
      </c>
    </row>
    <row r="23" spans="2:12">
      <c r="B23" t="s">
        <v>226</v>
      </c>
      <c r="C23" t="s">
        <v>227</v>
      </c>
      <c r="D23" t="s">
        <v>208</v>
      </c>
      <c r="E23" t="s">
        <v>209</v>
      </c>
      <c r="F23" t="s">
        <v>210</v>
      </c>
      <c r="G23" t="s">
        <v>200</v>
      </c>
      <c r="H23" s="78">
        <v>0</v>
      </c>
      <c r="I23" s="78">
        <v>0</v>
      </c>
      <c r="J23" s="77">
        <v>40.192729589999999</v>
      </c>
      <c r="K23" s="78">
        <f t="shared" si="0"/>
        <v>2.6158377609598426E-4</v>
      </c>
      <c r="L23" s="78">
        <f>J23/'סכום נכסי הקרן'!$C$42</f>
        <v>2.9776934529131141E-5</v>
      </c>
    </row>
    <row r="24" spans="2:12">
      <c r="B24" s="79" t="s">
        <v>228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229</v>
      </c>
      <c r="C25" t="s">
        <v>229</v>
      </c>
      <c r="D25" s="16"/>
      <c r="E25" t="s">
        <v>229</v>
      </c>
      <c r="G25" t="s">
        <v>229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230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229</v>
      </c>
      <c r="C27" t="s">
        <v>229</v>
      </c>
      <c r="D27" s="16"/>
      <c r="E27" t="s">
        <v>229</v>
      </c>
      <c r="G27" t="s">
        <v>229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231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229</v>
      </c>
      <c r="C29" t="s">
        <v>229</v>
      </c>
      <c r="D29" s="16"/>
      <c r="E29" t="s">
        <v>229</v>
      </c>
      <c r="G29" t="s">
        <v>229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232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229</v>
      </c>
      <c r="C31" t="s">
        <v>229</v>
      </c>
      <c r="D31" s="16"/>
      <c r="E31" t="s">
        <v>229</v>
      </c>
      <c r="G31" t="s">
        <v>229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233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229</v>
      </c>
      <c r="C33" t="s">
        <v>229</v>
      </c>
      <c r="D33" s="16"/>
      <c r="E33" t="s">
        <v>229</v>
      </c>
      <c r="G33" t="s">
        <v>229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s="79" t="s">
        <v>235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229</v>
      </c>
      <c r="C36" t="s">
        <v>229</v>
      </c>
      <c r="D36" s="16"/>
      <c r="E36" t="s">
        <v>229</v>
      </c>
      <c r="G36" t="s">
        <v>229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s="79" t="s">
        <v>233</v>
      </c>
      <c r="D37" s="16"/>
      <c r="I37" s="80">
        <v>0</v>
      </c>
      <c r="J37" s="81">
        <v>0</v>
      </c>
      <c r="K37" s="80">
        <f t="shared" si="0"/>
        <v>0</v>
      </c>
      <c r="L37" s="80">
        <f>J37/'סכום נכסי הקרן'!$C$42</f>
        <v>0</v>
      </c>
    </row>
    <row r="38" spans="2:12">
      <c r="B38" t="s">
        <v>229</v>
      </c>
      <c r="C38" t="s">
        <v>229</v>
      </c>
      <c r="D38" s="16"/>
      <c r="E38" t="s">
        <v>229</v>
      </c>
      <c r="G38" t="s">
        <v>229</v>
      </c>
      <c r="H38" s="78">
        <v>0</v>
      </c>
      <c r="I38" s="78">
        <v>0</v>
      </c>
      <c r="J38" s="77">
        <v>0</v>
      </c>
      <c r="K38" s="78">
        <f t="shared" si="0"/>
        <v>0</v>
      </c>
      <c r="L38" s="78">
        <f>J38/'סכום נכסי הקרן'!$C$42</f>
        <v>0</v>
      </c>
    </row>
    <row r="39" spans="2:12">
      <c r="B39" t="s">
        <v>236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2:53" ht="27.7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3.39</v>
      </c>
      <c r="I11" s="7"/>
      <c r="J11" s="7"/>
      <c r="K11" s="76">
        <v>2.07E-2</v>
      </c>
      <c r="L11" s="75">
        <v>459012552</v>
      </c>
      <c r="M11" s="7"/>
      <c r="N11" s="75">
        <v>0</v>
      </c>
      <c r="O11" s="75">
        <v>479450.58748460002</v>
      </c>
      <c r="P11" s="7"/>
      <c r="Q11" s="76">
        <v>1</v>
      </c>
      <c r="R11" s="76">
        <v>0.35389999999999999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3.39</v>
      </c>
      <c r="K12" s="80">
        <v>2.07E-2</v>
      </c>
      <c r="L12" s="81">
        <v>459012552</v>
      </c>
      <c r="N12" s="81">
        <v>0</v>
      </c>
      <c r="O12" s="81">
        <v>479450.58748460002</v>
      </c>
      <c r="Q12" s="80">
        <v>1</v>
      </c>
      <c r="R12" s="80">
        <v>0.35389999999999999</v>
      </c>
    </row>
    <row r="13" spans="2:53">
      <c r="B13" s="79" t="s">
        <v>237</v>
      </c>
      <c r="C13" s="16"/>
      <c r="D13" s="16"/>
      <c r="H13" s="81">
        <v>1.58</v>
      </c>
      <c r="K13" s="80">
        <v>8.8000000000000005E-3</v>
      </c>
      <c r="L13" s="81">
        <v>160990460</v>
      </c>
      <c r="N13" s="81">
        <v>0</v>
      </c>
      <c r="O13" s="81">
        <v>191254.99456200001</v>
      </c>
      <c r="Q13" s="80">
        <v>0.39889999999999998</v>
      </c>
      <c r="R13" s="80">
        <v>0.14119999999999999</v>
      </c>
    </row>
    <row r="14" spans="2:53">
      <c r="B14" s="79" t="s">
        <v>238</v>
      </c>
      <c r="C14" s="16"/>
      <c r="D14" s="16"/>
      <c r="H14" s="81">
        <v>1.58</v>
      </c>
      <c r="K14" s="80">
        <v>8.8000000000000005E-3</v>
      </c>
      <c r="L14" s="81">
        <v>160990460</v>
      </c>
      <c r="N14" s="81">
        <v>0</v>
      </c>
      <c r="O14" s="81">
        <v>191254.99456200001</v>
      </c>
      <c r="Q14" s="80">
        <v>0.39889999999999998</v>
      </c>
      <c r="R14" s="80">
        <v>0.14119999999999999</v>
      </c>
    </row>
    <row r="15" spans="2:53">
      <c r="B15" t="s">
        <v>239</v>
      </c>
      <c r="C15" t="s">
        <v>240</v>
      </c>
      <c r="D15" t="s">
        <v>100</v>
      </c>
      <c r="E15" t="s">
        <v>241</v>
      </c>
      <c r="G15" t="s">
        <v>242</v>
      </c>
      <c r="H15" s="77">
        <v>1.3</v>
      </c>
      <c r="I15" t="s">
        <v>102</v>
      </c>
      <c r="J15" s="78">
        <v>0.04</v>
      </c>
      <c r="K15" s="78">
        <v>1.0800000000000001E-2</v>
      </c>
      <c r="L15" s="77">
        <v>40826360</v>
      </c>
      <c r="M15" s="77">
        <v>143.41999999999999</v>
      </c>
      <c r="N15" s="77">
        <v>0</v>
      </c>
      <c r="O15" s="77">
        <v>58553.165512</v>
      </c>
      <c r="P15" s="78">
        <v>2.8999999999999998E-3</v>
      </c>
      <c r="Q15" s="78">
        <v>0.1221</v>
      </c>
      <c r="R15" s="78">
        <v>4.3200000000000002E-2</v>
      </c>
    </row>
    <row r="16" spans="2:53">
      <c r="B16" t="s">
        <v>243</v>
      </c>
      <c r="C16" t="s">
        <v>244</v>
      </c>
      <c r="D16" t="s">
        <v>100</v>
      </c>
      <c r="E16" t="s">
        <v>241</v>
      </c>
      <c r="G16" t="s">
        <v>245</v>
      </c>
      <c r="H16" s="77">
        <v>0.5</v>
      </c>
      <c r="I16" t="s">
        <v>102</v>
      </c>
      <c r="J16" s="78">
        <v>1.7500000000000002E-2</v>
      </c>
      <c r="K16" s="78">
        <v>3.8E-3</v>
      </c>
      <c r="L16" s="77">
        <v>48960100</v>
      </c>
      <c r="M16" s="77">
        <v>112.65</v>
      </c>
      <c r="N16" s="77">
        <v>0</v>
      </c>
      <c r="O16" s="77">
        <v>55153.552649999998</v>
      </c>
      <c r="P16" s="78">
        <v>3.2000000000000002E-3</v>
      </c>
      <c r="Q16" s="78">
        <v>0.115</v>
      </c>
      <c r="R16" s="78">
        <v>4.07E-2</v>
      </c>
    </row>
    <row r="17" spans="2:18">
      <c r="B17" t="s">
        <v>246</v>
      </c>
      <c r="C17" t="s">
        <v>247</v>
      </c>
      <c r="D17" t="s">
        <v>100</v>
      </c>
      <c r="E17" t="s">
        <v>241</v>
      </c>
      <c r="G17" t="s">
        <v>242</v>
      </c>
      <c r="H17" s="77">
        <v>2.57</v>
      </c>
      <c r="I17" t="s">
        <v>102</v>
      </c>
      <c r="J17" s="78">
        <v>7.4999999999999997E-3</v>
      </c>
      <c r="K17" s="78">
        <v>1.09E-2</v>
      </c>
      <c r="L17" s="77">
        <v>71204000</v>
      </c>
      <c r="M17" s="77">
        <v>108.91</v>
      </c>
      <c r="N17" s="77">
        <v>0</v>
      </c>
      <c r="O17" s="77">
        <v>77548.276400000002</v>
      </c>
      <c r="P17" s="78">
        <v>3.2000000000000002E-3</v>
      </c>
      <c r="Q17" s="78">
        <v>0.16170000000000001</v>
      </c>
      <c r="R17" s="78">
        <v>5.7200000000000001E-2</v>
      </c>
    </row>
    <row r="18" spans="2:18">
      <c r="B18" s="79" t="s">
        <v>248</v>
      </c>
      <c r="C18" s="16"/>
      <c r="D18" s="16"/>
      <c r="H18" s="81">
        <v>4.59</v>
      </c>
      <c r="K18" s="80">
        <v>2.86E-2</v>
      </c>
      <c r="L18" s="81">
        <v>298022092</v>
      </c>
      <c r="N18" s="81">
        <v>0</v>
      </c>
      <c r="O18" s="81">
        <v>288195.59292259999</v>
      </c>
      <c r="Q18" s="80">
        <v>0.60109999999999997</v>
      </c>
      <c r="R18" s="80">
        <v>0.2127</v>
      </c>
    </row>
    <row r="19" spans="2:18">
      <c r="B19" s="79" t="s">
        <v>249</v>
      </c>
      <c r="C19" s="16"/>
      <c r="D19" s="16"/>
      <c r="H19" s="81">
        <v>0.87</v>
      </c>
      <c r="K19" s="80">
        <v>4.5499999999999999E-2</v>
      </c>
      <c r="L19" s="81">
        <v>87000000</v>
      </c>
      <c r="N19" s="81">
        <v>0</v>
      </c>
      <c r="O19" s="81">
        <v>83693.8</v>
      </c>
      <c r="Q19" s="80">
        <v>0.17460000000000001</v>
      </c>
      <c r="R19" s="80">
        <v>6.1800000000000001E-2</v>
      </c>
    </row>
    <row r="20" spans="2:18">
      <c r="B20" t="s">
        <v>250</v>
      </c>
      <c r="C20" t="s">
        <v>251</v>
      </c>
      <c r="D20" t="s">
        <v>100</v>
      </c>
      <c r="E20" t="s">
        <v>241</v>
      </c>
      <c r="G20" t="s">
        <v>252</v>
      </c>
      <c r="H20" s="77">
        <v>0.86</v>
      </c>
      <c r="I20" t="s">
        <v>102</v>
      </c>
      <c r="J20" s="78">
        <v>0</v>
      </c>
      <c r="K20" s="78">
        <v>4.5600000000000002E-2</v>
      </c>
      <c r="L20" s="77">
        <v>30000000</v>
      </c>
      <c r="M20" s="77">
        <v>96.25</v>
      </c>
      <c r="N20" s="77">
        <v>0</v>
      </c>
      <c r="O20" s="77">
        <v>28875</v>
      </c>
      <c r="P20" s="78">
        <v>8.9999999999999998E-4</v>
      </c>
      <c r="Q20" s="78">
        <v>6.0199999999999997E-2</v>
      </c>
      <c r="R20" s="78">
        <v>2.1299999999999999E-2</v>
      </c>
    </row>
    <row r="21" spans="2:18">
      <c r="B21" t="s">
        <v>253</v>
      </c>
      <c r="C21" t="s">
        <v>254</v>
      </c>
      <c r="D21" t="s">
        <v>100</v>
      </c>
      <c r="E21" t="s">
        <v>241</v>
      </c>
      <c r="G21" t="s">
        <v>255</v>
      </c>
      <c r="H21" s="77">
        <v>0.76</v>
      </c>
      <c r="I21" t="s">
        <v>102</v>
      </c>
      <c r="J21" s="78">
        <v>0</v>
      </c>
      <c r="K21" s="78">
        <v>4.5600000000000002E-2</v>
      </c>
      <c r="L21" s="77">
        <v>19000000</v>
      </c>
      <c r="M21" s="77">
        <v>96.66</v>
      </c>
      <c r="N21" s="77">
        <v>0</v>
      </c>
      <c r="O21" s="77">
        <v>18365.400000000001</v>
      </c>
      <c r="P21" s="78">
        <v>5.9999999999999995E-4</v>
      </c>
      <c r="Q21" s="78">
        <v>3.8300000000000001E-2</v>
      </c>
      <c r="R21" s="78">
        <v>1.3599999999999999E-2</v>
      </c>
    </row>
    <row r="22" spans="2:18">
      <c r="B22" t="s">
        <v>256</v>
      </c>
      <c r="C22" t="s">
        <v>257</v>
      </c>
      <c r="D22" t="s">
        <v>100</v>
      </c>
      <c r="E22" t="s">
        <v>241</v>
      </c>
      <c r="G22" t="s">
        <v>258</v>
      </c>
      <c r="H22" s="77">
        <v>0.93</v>
      </c>
      <c r="I22" t="s">
        <v>102</v>
      </c>
      <c r="J22" s="78">
        <v>0</v>
      </c>
      <c r="K22" s="78">
        <v>4.5499999999999999E-2</v>
      </c>
      <c r="L22" s="77">
        <v>38000000</v>
      </c>
      <c r="M22" s="77">
        <v>95.93</v>
      </c>
      <c r="N22" s="77">
        <v>0</v>
      </c>
      <c r="O22" s="77">
        <v>36453.4</v>
      </c>
      <c r="P22" s="78">
        <v>1.1999999999999999E-3</v>
      </c>
      <c r="Q22" s="78">
        <v>7.5999999999999998E-2</v>
      </c>
      <c r="R22" s="78">
        <v>2.69E-2</v>
      </c>
    </row>
    <row r="23" spans="2:18">
      <c r="B23" s="79" t="s">
        <v>259</v>
      </c>
      <c r="C23" s="16"/>
      <c r="D23" s="16"/>
      <c r="H23" s="81">
        <v>8.5</v>
      </c>
      <c r="K23" s="80">
        <v>3.8600000000000002E-2</v>
      </c>
      <c r="L23" s="81">
        <v>119361704</v>
      </c>
      <c r="N23" s="81">
        <v>0</v>
      </c>
      <c r="O23" s="81">
        <v>113079.7219314</v>
      </c>
      <c r="Q23" s="80">
        <v>0.2359</v>
      </c>
      <c r="R23" s="80">
        <v>8.3500000000000005E-2</v>
      </c>
    </row>
    <row r="24" spans="2:18">
      <c r="B24" t="s">
        <v>260</v>
      </c>
      <c r="C24" t="s">
        <v>261</v>
      </c>
      <c r="D24" t="s">
        <v>100</v>
      </c>
      <c r="E24" t="s">
        <v>241</v>
      </c>
      <c r="G24" t="s">
        <v>262</v>
      </c>
      <c r="H24" s="77">
        <v>1.58</v>
      </c>
      <c r="I24" t="s">
        <v>102</v>
      </c>
      <c r="J24" s="78">
        <v>4.0000000000000001E-3</v>
      </c>
      <c r="K24" s="78">
        <v>4.2299999999999997E-2</v>
      </c>
      <c r="L24" s="77">
        <v>9400000</v>
      </c>
      <c r="M24" s="77">
        <v>94.4</v>
      </c>
      <c r="N24" s="77">
        <v>0</v>
      </c>
      <c r="O24" s="77">
        <v>8873.6</v>
      </c>
      <c r="P24" s="78">
        <v>5.9999999999999995E-4</v>
      </c>
      <c r="Q24" s="78">
        <v>1.8499999999999999E-2</v>
      </c>
      <c r="R24" s="78">
        <v>6.4999999999999997E-3</v>
      </c>
    </row>
    <row r="25" spans="2:18">
      <c r="B25" t="s">
        <v>263</v>
      </c>
      <c r="C25" t="s">
        <v>264</v>
      </c>
      <c r="D25" t="s">
        <v>100</v>
      </c>
      <c r="E25" t="s">
        <v>241</v>
      </c>
      <c r="G25" t="s">
        <v>265</v>
      </c>
      <c r="H25" s="77">
        <v>6.77</v>
      </c>
      <c r="I25" t="s">
        <v>102</v>
      </c>
      <c r="J25" s="78">
        <v>0.01</v>
      </c>
      <c r="K25" s="78">
        <v>3.7499999999999999E-2</v>
      </c>
      <c r="L25" s="77">
        <v>76359465</v>
      </c>
      <c r="M25" s="77">
        <v>83.41</v>
      </c>
      <c r="N25" s="77">
        <v>0</v>
      </c>
      <c r="O25" s="77">
        <v>63691.429756500002</v>
      </c>
      <c r="P25" s="78">
        <v>3.0000000000000001E-3</v>
      </c>
      <c r="Q25" s="78">
        <v>0.1328</v>
      </c>
      <c r="R25" s="78">
        <v>4.7E-2</v>
      </c>
    </row>
    <row r="26" spans="2:18">
      <c r="B26" t="s">
        <v>266</v>
      </c>
      <c r="C26" t="s">
        <v>267</v>
      </c>
      <c r="D26" t="s">
        <v>100</v>
      </c>
      <c r="E26" t="s">
        <v>241</v>
      </c>
      <c r="G26" t="s">
        <v>268</v>
      </c>
      <c r="H26" s="77">
        <v>12.4</v>
      </c>
      <c r="I26" t="s">
        <v>102</v>
      </c>
      <c r="J26" s="78">
        <v>1.4999999999999999E-2</v>
      </c>
      <c r="K26" s="78">
        <v>3.9100000000000003E-2</v>
      </c>
      <c r="L26" s="77">
        <v>250000</v>
      </c>
      <c r="M26" s="77">
        <v>75.400000000000006</v>
      </c>
      <c r="N26" s="77">
        <v>0</v>
      </c>
      <c r="O26" s="77">
        <v>188.5</v>
      </c>
      <c r="P26" s="78">
        <v>0</v>
      </c>
      <c r="Q26" s="78">
        <v>4.0000000000000002E-4</v>
      </c>
      <c r="R26" s="78">
        <v>1E-4</v>
      </c>
    </row>
    <row r="27" spans="2:18">
      <c r="B27" t="s">
        <v>269</v>
      </c>
      <c r="C27" t="s">
        <v>270</v>
      </c>
      <c r="D27" t="s">
        <v>100</v>
      </c>
      <c r="E27" t="s">
        <v>241</v>
      </c>
      <c r="G27" t="s">
        <v>258</v>
      </c>
      <c r="H27" s="77">
        <v>12.73</v>
      </c>
      <c r="I27" t="s">
        <v>102</v>
      </c>
      <c r="J27" s="78">
        <v>5.5E-2</v>
      </c>
      <c r="K27" s="78">
        <v>3.9699999999999999E-2</v>
      </c>
      <c r="L27" s="77">
        <v>33352239</v>
      </c>
      <c r="M27" s="77">
        <v>120.91</v>
      </c>
      <c r="N27" s="77">
        <v>0</v>
      </c>
      <c r="O27" s="77">
        <v>40326.192174900003</v>
      </c>
      <c r="P27" s="78">
        <v>1.8E-3</v>
      </c>
      <c r="Q27" s="78">
        <v>8.4099999999999994E-2</v>
      </c>
      <c r="R27" s="78">
        <v>2.98E-2</v>
      </c>
    </row>
    <row r="28" spans="2:18">
      <c r="B28" s="79" t="s">
        <v>271</v>
      </c>
      <c r="C28" s="16"/>
      <c r="D28" s="16"/>
      <c r="H28" s="81">
        <v>3.17</v>
      </c>
      <c r="K28" s="80">
        <v>8.0000000000000004E-4</v>
      </c>
      <c r="L28" s="81">
        <v>91660388</v>
      </c>
      <c r="N28" s="81">
        <v>0</v>
      </c>
      <c r="O28" s="81">
        <v>91422.070991200002</v>
      </c>
      <c r="Q28" s="80">
        <v>0.19070000000000001</v>
      </c>
      <c r="R28" s="80">
        <v>6.7500000000000004E-2</v>
      </c>
    </row>
    <row r="29" spans="2:18">
      <c r="B29" t="s">
        <v>272</v>
      </c>
      <c r="C29" t="s">
        <v>273</v>
      </c>
      <c r="D29" t="s">
        <v>100</v>
      </c>
      <c r="E29" t="s">
        <v>241</v>
      </c>
      <c r="G29" t="s">
        <v>274</v>
      </c>
      <c r="H29" s="77">
        <v>3.17</v>
      </c>
      <c r="I29" t="s">
        <v>102</v>
      </c>
      <c r="J29" s="78">
        <v>0</v>
      </c>
      <c r="K29" s="78">
        <v>8.0000000000000004E-4</v>
      </c>
      <c r="L29" s="77">
        <v>91660388</v>
      </c>
      <c r="M29" s="77">
        <v>99.74</v>
      </c>
      <c r="N29" s="77">
        <v>0</v>
      </c>
      <c r="O29" s="77">
        <v>91422.070991200002</v>
      </c>
      <c r="P29" s="78">
        <v>4.3E-3</v>
      </c>
      <c r="Q29" s="78">
        <v>0.19070000000000001</v>
      </c>
      <c r="R29" s="78">
        <v>6.7500000000000004E-2</v>
      </c>
    </row>
    <row r="30" spans="2:18">
      <c r="B30" s="79" t="s">
        <v>275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229</v>
      </c>
      <c r="C31" t="s">
        <v>229</v>
      </c>
      <c r="D31" s="16"/>
      <c r="E31" t="s">
        <v>229</v>
      </c>
      <c r="H31" s="77">
        <v>0</v>
      </c>
      <c r="I31" t="s">
        <v>229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234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s="79" t="s">
        <v>276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229</v>
      </c>
      <c r="C34" t="s">
        <v>229</v>
      </c>
      <c r="D34" s="16"/>
      <c r="E34" t="s">
        <v>229</v>
      </c>
      <c r="H34" s="77">
        <v>0</v>
      </c>
      <c r="I34" t="s">
        <v>229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277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229</v>
      </c>
      <c r="C36" t="s">
        <v>229</v>
      </c>
      <c r="D36" s="16"/>
      <c r="E36" t="s">
        <v>229</v>
      </c>
      <c r="H36" s="77">
        <v>0</v>
      </c>
      <c r="I36" t="s">
        <v>229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t="s">
        <v>278</v>
      </c>
      <c r="C37" s="16"/>
      <c r="D37" s="16"/>
    </row>
    <row r="38" spans="2:18">
      <c r="B38" t="s">
        <v>279</v>
      </c>
      <c r="C38" s="16"/>
      <c r="D38" s="16"/>
    </row>
    <row r="39" spans="2:18">
      <c r="B39" t="s">
        <v>280</v>
      </c>
      <c r="C39" s="16"/>
      <c r="D39" s="16"/>
    </row>
    <row r="40" spans="2:18">
      <c r="B40" t="s">
        <v>281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100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  <c r="BP6" s="19"/>
    </row>
    <row r="7" spans="2:68" ht="26.25" customHeight="1">
      <c r="B7" s="100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7">
        <v>0</v>
      </c>
      <c r="L14" t="s">
        <v>229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7">
        <v>0</v>
      </c>
      <c r="L16" t="s">
        <v>229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7">
        <v>0</v>
      </c>
      <c r="L18" t="s">
        <v>229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7">
        <v>0</v>
      </c>
      <c r="L21" t="s">
        <v>229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7">
        <v>0</v>
      </c>
      <c r="L23" t="s">
        <v>229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278</v>
      </c>
      <c r="C25" s="16"/>
      <c r="D25" s="16"/>
      <c r="E25" s="16"/>
      <c r="F25" s="16"/>
      <c r="G25" s="16"/>
    </row>
    <row r="26" spans="2:21">
      <c r="B26" t="s">
        <v>279</v>
      </c>
      <c r="C26" s="16"/>
      <c r="D26" s="16"/>
      <c r="E26" s="16"/>
      <c r="F26" s="16"/>
      <c r="G26" s="16"/>
    </row>
    <row r="27" spans="2:21">
      <c r="B27" t="s">
        <v>280</v>
      </c>
      <c r="C27" s="16"/>
      <c r="D27" s="16"/>
      <c r="E27" s="16"/>
      <c r="F27" s="16"/>
      <c r="G27" s="16"/>
    </row>
    <row r="28" spans="2:21">
      <c r="B28" t="s">
        <v>281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4"/>
  <sheetViews>
    <sheetView rightToLeft="1" topLeftCell="G26" workbookViewId="0">
      <selection activeCell="Q17" sqref="Q1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17.85546875" style="16" bestFit="1" customWidth="1"/>
    <col min="23" max="23" width="6.7109375" style="16" customWidth="1"/>
    <col min="24" max="24" width="15.5703125" style="16" bestFit="1" customWidth="1"/>
    <col min="25" max="25" width="19.7109375" style="16" bestFit="1" customWidth="1"/>
    <col min="26" max="26" width="24.7109375" style="16" bestFit="1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</row>
    <row r="7" spans="2:66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3.3</v>
      </c>
      <c r="L11" s="7"/>
      <c r="M11" s="7"/>
      <c r="N11" s="76">
        <v>5.5199999999999999E-2</v>
      </c>
      <c r="O11" s="75">
        <f>O12+O157</f>
        <v>315658033.71000004</v>
      </c>
      <c r="P11" s="33"/>
      <c r="Q11" s="75">
        <v>1461.2629300000001</v>
      </c>
      <c r="R11" s="75">
        <v>342891.27474729775</v>
      </c>
      <c r="S11" s="7"/>
      <c r="T11" s="76">
        <f>R11/$R$11</f>
        <v>1</v>
      </c>
      <c r="U11" s="76">
        <f>R11/'סכום נכסי הקרן'!$C$42</f>
        <v>0.25403228750358187</v>
      </c>
      <c r="V11" s="35"/>
      <c r="BI11" s="16"/>
      <c r="BJ11" s="19"/>
      <c r="BK11" s="16"/>
      <c r="BN11" s="16"/>
    </row>
    <row r="12" spans="2:66" s="85" customFormat="1">
      <c r="B12" s="86" t="s">
        <v>204</v>
      </c>
      <c r="K12" s="87">
        <v>3.27</v>
      </c>
      <c r="N12" s="88">
        <v>5.1499999999999997E-2</v>
      </c>
      <c r="O12" s="87">
        <f>O13+O83+O151+O155</f>
        <v>303154033.71000004</v>
      </c>
      <c r="Q12" s="87">
        <v>1461.2629300000001</v>
      </c>
      <c r="R12" s="87">
        <v>300620.26595038851</v>
      </c>
      <c r="T12" s="88">
        <f t="shared" ref="T12:T75" si="0">R12/$R$11</f>
        <v>0.87672183018345418</v>
      </c>
      <c r="U12" s="88">
        <f>R12/'סכום נכסי הקרן'!$C$42</f>
        <v>0.22271565202582974</v>
      </c>
    </row>
    <row r="13" spans="2:66" s="85" customFormat="1">
      <c r="B13" s="86" t="s">
        <v>282</v>
      </c>
      <c r="K13" s="87">
        <v>3.86</v>
      </c>
      <c r="N13" s="88">
        <v>3.2000000000000001E-2</v>
      </c>
      <c r="O13" s="87">
        <f>SUM(O14:O82)</f>
        <v>161151907.75</v>
      </c>
      <c r="Q13" s="87">
        <v>1461.2629300000001</v>
      </c>
      <c r="R13" s="87">
        <v>167766.02364387462</v>
      </c>
      <c r="T13" s="88">
        <f t="shared" si="0"/>
        <v>0.48926886158743454</v>
      </c>
      <c r="U13" s="88">
        <f>R13/'סכום נכסי הקרן'!$C$42</f>
        <v>0.12429008811332939</v>
      </c>
    </row>
    <row r="14" spans="2:66" s="85" customFormat="1">
      <c r="B14" s="82" t="s">
        <v>286</v>
      </c>
      <c r="C14" s="82" t="s">
        <v>287</v>
      </c>
      <c r="D14" s="82" t="s">
        <v>100</v>
      </c>
      <c r="E14" s="82" t="s">
        <v>123</v>
      </c>
      <c r="F14" s="82" t="s">
        <v>288</v>
      </c>
      <c r="G14" s="82" t="s">
        <v>289</v>
      </c>
      <c r="H14" s="82" t="s">
        <v>209</v>
      </c>
      <c r="I14" s="82" t="s">
        <v>210</v>
      </c>
      <c r="J14" s="82" t="s">
        <v>290</v>
      </c>
      <c r="K14" s="83">
        <v>4.26</v>
      </c>
      <c r="L14" s="82" t="s">
        <v>102</v>
      </c>
      <c r="M14" s="84">
        <v>5.0000000000000001E-4</v>
      </c>
      <c r="N14" s="84">
        <v>2.0500000000000001E-2</v>
      </c>
      <c r="O14" s="83">
        <v>1454545.6</v>
      </c>
      <c r="P14" s="83">
        <v>99.48</v>
      </c>
      <c r="Q14" s="83">
        <v>0</v>
      </c>
      <c r="R14" s="83">
        <v>1446.9819628800001</v>
      </c>
      <c r="S14" s="84">
        <v>1.1999999999999999E-3</v>
      </c>
      <c r="T14" s="84">
        <f t="shared" si="0"/>
        <v>4.2199439572978038E-3</v>
      </c>
      <c r="U14" s="84">
        <f>R14/'סכום נכסי הקרן'!$C$42</f>
        <v>1.0720020166092787E-3</v>
      </c>
    </row>
    <row r="15" spans="2:66" s="85" customFormat="1">
      <c r="B15" s="82" t="s">
        <v>291</v>
      </c>
      <c r="C15" s="82" t="s">
        <v>292</v>
      </c>
      <c r="D15" s="82" t="s">
        <v>100</v>
      </c>
      <c r="E15" s="82" t="s">
        <v>123</v>
      </c>
      <c r="F15" s="82" t="s">
        <v>293</v>
      </c>
      <c r="G15" s="82" t="s">
        <v>294</v>
      </c>
      <c r="H15" s="82" t="s">
        <v>209</v>
      </c>
      <c r="I15" s="82" t="s">
        <v>210</v>
      </c>
      <c r="J15" s="82" t="s">
        <v>295</v>
      </c>
      <c r="K15" s="83">
        <v>0.73</v>
      </c>
      <c r="L15" s="82" t="s">
        <v>102</v>
      </c>
      <c r="M15" s="84">
        <v>5.0000000000000001E-3</v>
      </c>
      <c r="N15" s="84">
        <v>1.34E-2</v>
      </c>
      <c r="O15" s="83">
        <v>1725341.96</v>
      </c>
      <c r="P15" s="83">
        <v>108.84</v>
      </c>
      <c r="Q15" s="83">
        <v>0</v>
      </c>
      <c r="R15" s="83">
        <v>1877.8621892640001</v>
      </c>
      <c r="S15" s="84">
        <v>7.6E-3</v>
      </c>
      <c r="T15" s="84">
        <f t="shared" si="0"/>
        <v>5.4765528538104017E-3</v>
      </c>
      <c r="U15" s="84">
        <f>R15/'סכום נכסי הקרן'!$C$42</f>
        <v>1.3912212490877259E-3</v>
      </c>
    </row>
    <row r="16" spans="2:66" s="85" customFormat="1">
      <c r="B16" s="82" t="s">
        <v>296</v>
      </c>
      <c r="C16" s="82" t="s">
        <v>297</v>
      </c>
      <c r="D16" s="82" t="s">
        <v>100</v>
      </c>
      <c r="E16" s="82" t="s">
        <v>123</v>
      </c>
      <c r="F16" s="82" t="s">
        <v>298</v>
      </c>
      <c r="G16" s="82" t="s">
        <v>294</v>
      </c>
      <c r="H16" s="82" t="s">
        <v>209</v>
      </c>
      <c r="I16" s="82" t="s">
        <v>210</v>
      </c>
      <c r="J16" s="82" t="s">
        <v>299</v>
      </c>
      <c r="K16" s="83">
        <v>4.7300000000000004</v>
      </c>
      <c r="L16" s="82" t="s">
        <v>102</v>
      </c>
      <c r="M16" s="84">
        <v>2E-3</v>
      </c>
      <c r="N16" s="84">
        <v>1.8599999999999998E-2</v>
      </c>
      <c r="O16" s="83">
        <v>5272500</v>
      </c>
      <c r="P16" s="83">
        <v>98.29</v>
      </c>
      <c r="Q16" s="83">
        <v>0</v>
      </c>
      <c r="R16" s="83">
        <v>5182.3402500000002</v>
      </c>
      <c r="S16" s="84">
        <v>1.9E-3</v>
      </c>
      <c r="T16" s="84">
        <f t="shared" si="0"/>
        <v>1.5113654477849443E-2</v>
      </c>
      <c r="U16" s="84">
        <f>R16/'סכום נכסי הקרן'!$C$42</f>
        <v>3.8393562195468476E-3</v>
      </c>
    </row>
    <row r="17" spans="2:21" s="85" customFormat="1">
      <c r="B17" s="82" t="s">
        <v>300</v>
      </c>
      <c r="C17" s="82" t="s">
        <v>301</v>
      </c>
      <c r="D17" s="82" t="s">
        <v>100</v>
      </c>
      <c r="E17" s="82" t="s">
        <v>123</v>
      </c>
      <c r="F17" s="82" t="s">
        <v>302</v>
      </c>
      <c r="G17" s="82" t="s">
        <v>294</v>
      </c>
      <c r="H17" s="82" t="s">
        <v>303</v>
      </c>
      <c r="I17" s="82" t="s">
        <v>150</v>
      </c>
      <c r="J17" s="82" t="s">
        <v>304</v>
      </c>
      <c r="K17" s="83">
        <v>0.43</v>
      </c>
      <c r="L17" s="82" t="s">
        <v>102</v>
      </c>
      <c r="M17" s="84">
        <v>0.01</v>
      </c>
      <c r="N17" s="84">
        <v>1.7100000000000001E-2</v>
      </c>
      <c r="O17" s="83">
        <v>4561800</v>
      </c>
      <c r="P17" s="83">
        <v>109.04</v>
      </c>
      <c r="Q17" s="83">
        <v>0</v>
      </c>
      <c r="R17" s="83">
        <v>4974.1867199999997</v>
      </c>
      <c r="S17" s="84">
        <v>2E-3</v>
      </c>
      <c r="T17" s="84">
        <f t="shared" si="0"/>
        <v>1.4506600448395341E-2</v>
      </c>
      <c r="U17" s="84">
        <f>R17/'סכום נכסי הקרן'!$C$42</f>
        <v>3.6851448958063553E-3</v>
      </c>
    </row>
    <row r="18" spans="2:21" s="85" customFormat="1">
      <c r="B18" s="82" t="s">
        <v>305</v>
      </c>
      <c r="C18" s="82" t="s">
        <v>306</v>
      </c>
      <c r="D18" s="82" t="s">
        <v>100</v>
      </c>
      <c r="E18" s="82" t="s">
        <v>123</v>
      </c>
      <c r="F18" s="82" t="s">
        <v>307</v>
      </c>
      <c r="G18" s="82" t="s">
        <v>294</v>
      </c>
      <c r="H18" s="82" t="s">
        <v>209</v>
      </c>
      <c r="I18" s="82" t="s">
        <v>210</v>
      </c>
      <c r="J18" s="82" t="s">
        <v>308</v>
      </c>
      <c r="K18" s="83">
        <v>5.55</v>
      </c>
      <c r="L18" s="82" t="s">
        <v>102</v>
      </c>
      <c r="M18" s="84">
        <v>1E-3</v>
      </c>
      <c r="N18" s="84">
        <v>1.9599999999999999E-2</v>
      </c>
      <c r="O18" s="83">
        <v>6000000</v>
      </c>
      <c r="P18" s="83">
        <v>96.14</v>
      </c>
      <c r="Q18" s="83">
        <v>0</v>
      </c>
      <c r="R18" s="83">
        <v>5768.4</v>
      </c>
      <c r="S18" s="84">
        <v>1.8E-3</v>
      </c>
      <c r="T18" s="84">
        <f t="shared" si="0"/>
        <v>1.6822825265096538E-2</v>
      </c>
      <c r="U18" s="84">
        <f>R18/'סכום נכסי הקרן'!$C$42</f>
        <v>4.2735407843655249E-3</v>
      </c>
    </row>
    <row r="19" spans="2:21" s="85" customFormat="1">
      <c r="B19" s="82" t="s">
        <v>309</v>
      </c>
      <c r="C19" s="82" t="s">
        <v>310</v>
      </c>
      <c r="D19" s="82" t="s">
        <v>100</v>
      </c>
      <c r="E19" s="82" t="s">
        <v>123</v>
      </c>
      <c r="F19" s="82" t="s">
        <v>307</v>
      </c>
      <c r="G19" s="82" t="s">
        <v>294</v>
      </c>
      <c r="H19" s="82" t="s">
        <v>209</v>
      </c>
      <c r="I19" s="82" t="s">
        <v>210</v>
      </c>
      <c r="J19" s="82" t="s">
        <v>311</v>
      </c>
      <c r="K19" s="83">
        <v>3.91</v>
      </c>
      <c r="L19" s="82" t="s">
        <v>102</v>
      </c>
      <c r="M19" s="84">
        <v>1E-3</v>
      </c>
      <c r="N19" s="84">
        <v>1.8800000000000001E-2</v>
      </c>
      <c r="O19" s="83">
        <v>4400000</v>
      </c>
      <c r="P19" s="83">
        <v>98.19</v>
      </c>
      <c r="Q19" s="83">
        <v>0</v>
      </c>
      <c r="R19" s="83">
        <v>4320.3599999999997</v>
      </c>
      <c r="S19" s="84">
        <v>3.8E-3</v>
      </c>
      <c r="T19" s="84">
        <f t="shared" si="0"/>
        <v>1.2599795673377797E-2</v>
      </c>
      <c r="U19" s="84">
        <f>R19/'סכום נכסי הקרן'!$C$42</f>
        <v>3.2007549169858957E-3</v>
      </c>
    </row>
    <row r="20" spans="2:21" s="85" customFormat="1">
      <c r="B20" s="82" t="s">
        <v>312</v>
      </c>
      <c r="C20" s="82" t="s">
        <v>313</v>
      </c>
      <c r="D20" s="82" t="s">
        <v>100</v>
      </c>
      <c r="E20" s="82" t="s">
        <v>123</v>
      </c>
      <c r="F20" s="82" t="s">
        <v>307</v>
      </c>
      <c r="G20" s="82" t="s">
        <v>294</v>
      </c>
      <c r="H20" s="82" t="s">
        <v>209</v>
      </c>
      <c r="I20" s="82" t="s">
        <v>210</v>
      </c>
      <c r="J20" s="82" t="s">
        <v>314</v>
      </c>
      <c r="K20" s="83">
        <v>4.38</v>
      </c>
      <c r="L20" s="82" t="s">
        <v>102</v>
      </c>
      <c r="M20" s="84">
        <v>1.2200000000000001E-2</v>
      </c>
      <c r="N20" s="84">
        <v>1.9E-2</v>
      </c>
      <c r="O20" s="83">
        <v>4000000</v>
      </c>
      <c r="P20" s="83">
        <v>107.53</v>
      </c>
      <c r="Q20" s="83">
        <v>0</v>
      </c>
      <c r="R20" s="83">
        <v>4301.2</v>
      </c>
      <c r="S20" s="84">
        <v>1.2999999999999999E-3</v>
      </c>
      <c r="T20" s="84">
        <f t="shared" si="0"/>
        <v>1.2543917902751757E-2</v>
      </c>
      <c r="U20" s="84">
        <f>R20/'סכום נכסי הקרן'!$C$42</f>
        <v>3.1865601590931624E-3</v>
      </c>
    </row>
    <row r="21" spans="2:21" s="85" customFormat="1">
      <c r="B21" s="82" t="s">
        <v>315</v>
      </c>
      <c r="C21" s="82" t="s">
        <v>316</v>
      </c>
      <c r="D21" s="82" t="s">
        <v>100</v>
      </c>
      <c r="E21" s="82" t="s">
        <v>123</v>
      </c>
      <c r="F21" s="82" t="s">
        <v>307</v>
      </c>
      <c r="G21" s="82" t="s">
        <v>294</v>
      </c>
      <c r="H21" s="82" t="s">
        <v>209</v>
      </c>
      <c r="I21" s="82" t="s">
        <v>210</v>
      </c>
      <c r="J21" s="82" t="s">
        <v>317</v>
      </c>
      <c r="K21" s="83">
        <v>0.57999999999999996</v>
      </c>
      <c r="L21" s="82" t="s">
        <v>102</v>
      </c>
      <c r="M21" s="84">
        <v>1E-3</v>
      </c>
      <c r="N21" s="84">
        <v>1.7299999999999999E-2</v>
      </c>
      <c r="O21" s="83">
        <v>4770115</v>
      </c>
      <c r="P21" s="83">
        <v>107.36</v>
      </c>
      <c r="Q21" s="83">
        <v>0</v>
      </c>
      <c r="R21" s="83">
        <v>5121.1954640000004</v>
      </c>
      <c r="S21" s="84">
        <v>1.9E-3</v>
      </c>
      <c r="T21" s="84">
        <f t="shared" si="0"/>
        <v>1.493533327079901E-2</v>
      </c>
      <c r="U21" s="84">
        <f>R21/'סכום נכסי הקרן'!$C$42</f>
        <v>3.794056875409426E-3</v>
      </c>
    </row>
    <row r="22" spans="2:21" s="85" customFormat="1">
      <c r="B22" s="82" t="s">
        <v>318</v>
      </c>
      <c r="C22" s="82" t="s">
        <v>319</v>
      </c>
      <c r="D22" s="82" t="s">
        <v>100</v>
      </c>
      <c r="E22" s="82" t="s">
        <v>123</v>
      </c>
      <c r="F22" s="82" t="s">
        <v>320</v>
      </c>
      <c r="G22" s="82" t="s">
        <v>321</v>
      </c>
      <c r="H22" s="82" t="s">
        <v>209</v>
      </c>
      <c r="I22" s="82" t="s">
        <v>210</v>
      </c>
      <c r="J22" s="82" t="s">
        <v>322</v>
      </c>
      <c r="K22" s="83">
        <v>6.36</v>
      </c>
      <c r="L22" s="82" t="s">
        <v>102</v>
      </c>
      <c r="M22" s="84">
        <v>1.6500000000000001E-2</v>
      </c>
      <c r="N22" s="84">
        <v>2.3199999999999998E-2</v>
      </c>
      <c r="O22" s="83">
        <v>759602</v>
      </c>
      <c r="P22" s="83">
        <v>105.88</v>
      </c>
      <c r="Q22" s="83">
        <v>0</v>
      </c>
      <c r="R22" s="83">
        <v>804.26659759999995</v>
      </c>
      <c r="S22" s="84">
        <v>4.0000000000000002E-4</v>
      </c>
      <c r="T22" s="84">
        <f t="shared" si="0"/>
        <v>2.3455440742629692E-3</v>
      </c>
      <c r="U22" s="84">
        <f>R22/'סכום נכסי הקרן'!$C$42</f>
        <v>5.9584392662549344E-4</v>
      </c>
    </row>
    <row r="23" spans="2:21" s="85" customFormat="1">
      <c r="B23" s="82" t="s">
        <v>323</v>
      </c>
      <c r="C23" s="82" t="s">
        <v>324</v>
      </c>
      <c r="D23" s="82" t="s">
        <v>100</v>
      </c>
      <c r="E23" s="82" t="s">
        <v>123</v>
      </c>
      <c r="F23" s="82" t="s">
        <v>325</v>
      </c>
      <c r="G23" s="82" t="s">
        <v>294</v>
      </c>
      <c r="H23" s="82" t="s">
        <v>209</v>
      </c>
      <c r="I23" s="82" t="s">
        <v>210</v>
      </c>
      <c r="J23" s="82" t="s">
        <v>326</v>
      </c>
      <c r="K23" s="83">
        <v>4.57</v>
      </c>
      <c r="L23" s="82" t="s">
        <v>102</v>
      </c>
      <c r="M23" s="84">
        <v>1E-3</v>
      </c>
      <c r="N23" s="84">
        <v>1.9E-2</v>
      </c>
      <c r="O23" s="83">
        <v>2700000</v>
      </c>
      <c r="P23" s="83">
        <v>97.94</v>
      </c>
      <c r="Q23" s="83">
        <v>0</v>
      </c>
      <c r="R23" s="83">
        <v>2644.38</v>
      </c>
      <c r="S23" s="84">
        <v>8.9999999999999998E-4</v>
      </c>
      <c r="T23" s="84">
        <f t="shared" si="0"/>
        <v>7.7120072592947774E-3</v>
      </c>
      <c r="U23" s="84">
        <f>R23/'סכום נכסי הקרן'!$C$42</f>
        <v>1.9590988453228814E-3</v>
      </c>
    </row>
    <row r="24" spans="2:21" s="85" customFormat="1">
      <c r="B24" s="82" t="s">
        <v>327</v>
      </c>
      <c r="C24" s="82" t="s">
        <v>328</v>
      </c>
      <c r="D24" s="82" t="s">
        <v>100</v>
      </c>
      <c r="E24" s="82" t="s">
        <v>123</v>
      </c>
      <c r="F24" s="82" t="s">
        <v>325</v>
      </c>
      <c r="G24" s="82" t="s">
        <v>294</v>
      </c>
      <c r="H24" s="82" t="s">
        <v>209</v>
      </c>
      <c r="I24" s="82" t="s">
        <v>210</v>
      </c>
      <c r="J24" s="82" t="s">
        <v>329</v>
      </c>
      <c r="K24" s="83">
        <v>4.91</v>
      </c>
      <c r="L24" s="82" t="s">
        <v>102</v>
      </c>
      <c r="M24" s="84">
        <v>1.3899999999999999E-2</v>
      </c>
      <c r="N24" s="84">
        <v>1.83E-2</v>
      </c>
      <c r="O24" s="83">
        <v>3206000</v>
      </c>
      <c r="P24" s="83">
        <v>99.5</v>
      </c>
      <c r="Q24" s="83">
        <v>0</v>
      </c>
      <c r="R24" s="83">
        <v>3189.97</v>
      </c>
      <c r="S24" s="84">
        <v>1.6000000000000001E-3</v>
      </c>
      <c r="T24" s="84">
        <f t="shared" si="0"/>
        <v>9.3031530252583056E-3</v>
      </c>
      <c r="U24" s="84">
        <f>R24/'סכום נכסי הקרן'!$C$42</f>
        <v>2.3633012440022355E-3</v>
      </c>
    </row>
    <row r="25" spans="2:21" s="85" customFormat="1">
      <c r="B25" s="82" t="s">
        <v>330</v>
      </c>
      <c r="C25" s="82" t="s">
        <v>331</v>
      </c>
      <c r="D25" s="82" t="s">
        <v>100</v>
      </c>
      <c r="E25" s="82" t="s">
        <v>123</v>
      </c>
      <c r="F25" s="82" t="s">
        <v>332</v>
      </c>
      <c r="G25" s="82" t="s">
        <v>294</v>
      </c>
      <c r="H25" s="82" t="s">
        <v>209</v>
      </c>
      <c r="I25" s="82" t="s">
        <v>210</v>
      </c>
      <c r="J25" s="82" t="s">
        <v>333</v>
      </c>
      <c r="K25" s="83">
        <v>2.5099999999999998</v>
      </c>
      <c r="L25" s="82" t="s">
        <v>102</v>
      </c>
      <c r="M25" s="84">
        <v>6.0000000000000001E-3</v>
      </c>
      <c r="N25" s="84">
        <v>1.83E-2</v>
      </c>
      <c r="O25" s="83">
        <v>1553571.43</v>
      </c>
      <c r="P25" s="83">
        <v>107.21</v>
      </c>
      <c r="Q25" s="83">
        <v>0</v>
      </c>
      <c r="R25" s="83">
        <v>1665.5839301030001</v>
      </c>
      <c r="S25" s="84">
        <v>1.1999999999999999E-3</v>
      </c>
      <c r="T25" s="84">
        <f t="shared" si="0"/>
        <v>4.8574695618326643E-3</v>
      </c>
      <c r="U25" s="84">
        <f>R25/'סכום נכסי הקרן'!$C$42</f>
        <v>1.2339541042713732E-3</v>
      </c>
    </row>
    <row r="26" spans="2:21" s="85" customFormat="1">
      <c r="B26" s="82" t="s">
        <v>334</v>
      </c>
      <c r="C26" s="82" t="s">
        <v>335</v>
      </c>
      <c r="D26" s="82" t="s">
        <v>100</v>
      </c>
      <c r="E26" s="82" t="s">
        <v>123</v>
      </c>
      <c r="F26" s="82" t="s">
        <v>332</v>
      </c>
      <c r="G26" s="82" t="s">
        <v>294</v>
      </c>
      <c r="H26" s="82" t="s">
        <v>209</v>
      </c>
      <c r="I26" s="82" t="s">
        <v>210</v>
      </c>
      <c r="J26" s="82" t="s">
        <v>336</v>
      </c>
      <c r="K26" s="83">
        <v>0.36</v>
      </c>
      <c r="L26" s="82" t="s">
        <v>102</v>
      </c>
      <c r="M26" s="84">
        <v>0.05</v>
      </c>
      <c r="N26" s="84">
        <v>1.0999999999999999E-2</v>
      </c>
      <c r="O26" s="83">
        <v>2335815.0499999998</v>
      </c>
      <c r="P26" s="83">
        <v>114.9</v>
      </c>
      <c r="Q26" s="83">
        <v>0</v>
      </c>
      <c r="R26" s="83">
        <v>2683.85149245</v>
      </c>
      <c r="S26" s="84">
        <v>2.2000000000000001E-3</v>
      </c>
      <c r="T26" s="84">
        <f t="shared" si="0"/>
        <v>7.8271209858808196E-3</v>
      </c>
      <c r="U26" s="84">
        <f>R26/'סכום נכסי הקרן'!$C$42</f>
        <v>1.9883414486105955E-3</v>
      </c>
    </row>
    <row r="27" spans="2:21" s="85" customFormat="1">
      <c r="B27" s="82" t="s">
        <v>337</v>
      </c>
      <c r="C27" s="82" t="s">
        <v>338</v>
      </c>
      <c r="D27" s="82" t="s">
        <v>100</v>
      </c>
      <c r="E27" s="82" t="s">
        <v>123</v>
      </c>
      <c r="F27" s="82" t="s">
        <v>332</v>
      </c>
      <c r="G27" s="82" t="s">
        <v>294</v>
      </c>
      <c r="H27" s="82" t="s">
        <v>209</v>
      </c>
      <c r="I27" s="82" t="s">
        <v>210</v>
      </c>
      <c r="J27" s="82" t="s">
        <v>339</v>
      </c>
      <c r="K27" s="83">
        <v>4.0999999999999996</v>
      </c>
      <c r="L27" s="82" t="s">
        <v>102</v>
      </c>
      <c r="M27" s="84">
        <v>1.7500000000000002E-2</v>
      </c>
      <c r="N27" s="84">
        <v>-8.9999999999999998E-4</v>
      </c>
      <c r="O27" s="83">
        <v>2087415.28</v>
      </c>
      <c r="P27" s="83">
        <v>108.29</v>
      </c>
      <c r="Q27" s="83">
        <v>0</v>
      </c>
      <c r="R27" s="83">
        <v>2260.4620067119999</v>
      </c>
      <c r="S27" s="84">
        <v>5.9999999999999995E-4</v>
      </c>
      <c r="T27" s="84">
        <f t="shared" si="0"/>
        <v>6.5923579081383849E-3</v>
      </c>
      <c r="U27" s="84">
        <f>R27/'סכום נכסי הקרן'!$C$42</f>
        <v>1.6746717594467218E-3</v>
      </c>
    </row>
    <row r="28" spans="2:21" s="85" customFormat="1">
      <c r="B28" s="82" t="s">
        <v>340</v>
      </c>
      <c r="C28" s="82" t="s">
        <v>341</v>
      </c>
      <c r="D28" s="82" t="s">
        <v>100</v>
      </c>
      <c r="E28" s="82" t="s">
        <v>123</v>
      </c>
      <c r="F28" s="82" t="s">
        <v>342</v>
      </c>
      <c r="G28" s="82" t="s">
        <v>321</v>
      </c>
      <c r="H28" s="82" t="s">
        <v>343</v>
      </c>
      <c r="I28" s="82" t="s">
        <v>150</v>
      </c>
      <c r="J28" s="82" t="s">
        <v>344</v>
      </c>
      <c r="K28" s="83">
        <v>3.5</v>
      </c>
      <c r="L28" s="82" t="s">
        <v>102</v>
      </c>
      <c r="M28" s="84">
        <v>1.77E-2</v>
      </c>
      <c r="N28" s="84">
        <v>2.7699999999999999E-2</v>
      </c>
      <c r="O28" s="83">
        <v>2941500</v>
      </c>
      <c r="P28" s="83">
        <v>105.78</v>
      </c>
      <c r="Q28" s="83">
        <v>0</v>
      </c>
      <c r="R28" s="83">
        <v>3111.5187000000001</v>
      </c>
      <c r="S28" s="84">
        <v>1E-3</v>
      </c>
      <c r="T28" s="84">
        <f t="shared" si="0"/>
        <v>9.0743595102940749E-3</v>
      </c>
      <c r="U28" s="84">
        <f>R28/'סכום נכסי הקרן'!$C$42</f>
        <v>2.3051803040298872E-3</v>
      </c>
    </row>
    <row r="29" spans="2:21" s="85" customFormat="1">
      <c r="B29" s="82" t="s">
        <v>345</v>
      </c>
      <c r="C29" s="82" t="s">
        <v>346</v>
      </c>
      <c r="D29" s="82" t="s">
        <v>100</v>
      </c>
      <c r="E29" s="82" t="s">
        <v>123</v>
      </c>
      <c r="F29" s="82" t="s">
        <v>342</v>
      </c>
      <c r="G29" s="82" t="s">
        <v>321</v>
      </c>
      <c r="H29" s="82" t="s">
        <v>347</v>
      </c>
      <c r="I29" s="82" t="s">
        <v>210</v>
      </c>
      <c r="J29" s="82" t="s">
        <v>348</v>
      </c>
      <c r="K29" s="83">
        <v>1.5</v>
      </c>
      <c r="L29" s="82" t="s">
        <v>102</v>
      </c>
      <c r="M29" s="84">
        <v>6.4999999999999997E-3</v>
      </c>
      <c r="N29" s="84">
        <v>1.7399999999999999E-2</v>
      </c>
      <c r="O29" s="83">
        <v>2415520.63</v>
      </c>
      <c r="P29" s="83">
        <v>107.22</v>
      </c>
      <c r="Q29" s="83">
        <v>1328.8523700000001</v>
      </c>
      <c r="R29" s="83">
        <v>3918.7735894860002</v>
      </c>
      <c r="S29" s="84">
        <v>8.0000000000000002E-3</v>
      </c>
      <c r="T29" s="84">
        <f t="shared" si="0"/>
        <v>1.1428618568302847E-2</v>
      </c>
      <c r="U29" s="84">
        <f>R29/'סכום נכסי הקרן'!$C$42</f>
        <v>2.9032381179118832E-3</v>
      </c>
    </row>
    <row r="30" spans="2:21" s="85" customFormat="1">
      <c r="B30" s="82" t="s">
        <v>349</v>
      </c>
      <c r="C30" s="82" t="s">
        <v>350</v>
      </c>
      <c r="D30" s="82" t="s">
        <v>100</v>
      </c>
      <c r="E30" s="82" t="s">
        <v>123</v>
      </c>
      <c r="F30" s="82" t="s">
        <v>342</v>
      </c>
      <c r="G30" s="82" t="s">
        <v>321</v>
      </c>
      <c r="H30" s="82" t="s">
        <v>347</v>
      </c>
      <c r="I30" s="82" t="s">
        <v>210</v>
      </c>
      <c r="J30" s="82" t="s">
        <v>351</v>
      </c>
      <c r="K30" s="83">
        <v>11.59</v>
      </c>
      <c r="L30" s="82" t="s">
        <v>102</v>
      </c>
      <c r="M30" s="84">
        <v>1.6899999999999998E-2</v>
      </c>
      <c r="N30" s="84">
        <v>3.1800000000000002E-2</v>
      </c>
      <c r="O30" s="83">
        <v>797000</v>
      </c>
      <c r="P30" s="83">
        <v>91.02</v>
      </c>
      <c r="Q30" s="83">
        <v>0</v>
      </c>
      <c r="R30" s="83">
        <v>725.42939999999999</v>
      </c>
      <c r="S30" s="84">
        <v>2.9999999999999997E-4</v>
      </c>
      <c r="T30" s="84">
        <f t="shared" si="0"/>
        <v>2.11562513666941E-3</v>
      </c>
      <c r="U30" s="84">
        <f>R30/'סכום נכסי הקרן'!$C$42</f>
        <v>5.3743709296820831E-4</v>
      </c>
    </row>
    <row r="31" spans="2:21" s="85" customFormat="1">
      <c r="B31" s="82" t="s">
        <v>352</v>
      </c>
      <c r="C31" s="82" t="s">
        <v>353</v>
      </c>
      <c r="D31" s="82" t="s">
        <v>100</v>
      </c>
      <c r="E31" s="82" t="s">
        <v>123</v>
      </c>
      <c r="F31" s="82" t="s">
        <v>354</v>
      </c>
      <c r="G31" s="82" t="s">
        <v>321</v>
      </c>
      <c r="H31" s="82" t="s">
        <v>355</v>
      </c>
      <c r="I31" s="82" t="s">
        <v>210</v>
      </c>
      <c r="J31" s="82" t="s">
        <v>308</v>
      </c>
      <c r="K31" s="83">
        <v>7</v>
      </c>
      <c r="L31" s="82" t="s">
        <v>102</v>
      </c>
      <c r="M31" s="84">
        <v>9.1999999999999998E-3</v>
      </c>
      <c r="N31" s="84">
        <v>3.1199999999999999E-2</v>
      </c>
      <c r="O31" s="83">
        <v>1762500</v>
      </c>
      <c r="P31" s="83">
        <v>94.02</v>
      </c>
      <c r="Q31" s="83">
        <v>0</v>
      </c>
      <c r="R31" s="83">
        <v>1657.1025</v>
      </c>
      <c r="S31" s="84">
        <v>8.9999999999999998E-4</v>
      </c>
      <c r="T31" s="84">
        <f t="shared" si="0"/>
        <v>4.8327345197723181E-3</v>
      </c>
      <c r="U31" s="84">
        <f>R31/'סכום נכסי הקרן'!$C$42</f>
        <v>1.2276706049552863E-3</v>
      </c>
    </row>
    <row r="32" spans="2:21" s="85" customFormat="1">
      <c r="B32" s="82" t="s">
        <v>356</v>
      </c>
      <c r="C32" s="82" t="s">
        <v>357</v>
      </c>
      <c r="D32" s="82" t="s">
        <v>100</v>
      </c>
      <c r="E32" s="82" t="s">
        <v>123</v>
      </c>
      <c r="F32" s="82" t="s">
        <v>358</v>
      </c>
      <c r="G32" s="82" t="s">
        <v>321</v>
      </c>
      <c r="H32" s="82" t="s">
        <v>355</v>
      </c>
      <c r="I32" s="82" t="s">
        <v>210</v>
      </c>
      <c r="J32" s="82" t="s">
        <v>359</v>
      </c>
      <c r="K32" s="83">
        <v>3.12</v>
      </c>
      <c r="L32" s="82" t="s">
        <v>102</v>
      </c>
      <c r="M32" s="84">
        <v>2.3400000000000001E-2</v>
      </c>
      <c r="N32" s="84">
        <v>2.75E-2</v>
      </c>
      <c r="O32" s="83">
        <v>729729.73</v>
      </c>
      <c r="P32" s="83">
        <v>107.6</v>
      </c>
      <c r="Q32" s="83">
        <v>0</v>
      </c>
      <c r="R32" s="83">
        <v>785.18918947999998</v>
      </c>
      <c r="S32" s="84">
        <v>2.9999999999999997E-4</v>
      </c>
      <c r="T32" s="84">
        <f t="shared" si="0"/>
        <v>2.2899071726414288E-3</v>
      </c>
      <c r="U32" s="84">
        <f>R32/'סכום נכסי הקרן'!$C$42</f>
        <v>5.8171035723696184E-4</v>
      </c>
    </row>
    <row r="33" spans="2:21" s="85" customFormat="1">
      <c r="B33" s="82" t="s">
        <v>360</v>
      </c>
      <c r="C33" s="82" t="s">
        <v>361</v>
      </c>
      <c r="D33" s="82" t="s">
        <v>100</v>
      </c>
      <c r="E33" s="82" t="s">
        <v>123</v>
      </c>
      <c r="F33" s="82" t="s">
        <v>362</v>
      </c>
      <c r="G33" s="82" t="s">
        <v>321</v>
      </c>
      <c r="H33" s="82" t="s">
        <v>355</v>
      </c>
      <c r="I33" s="82" t="s">
        <v>210</v>
      </c>
      <c r="J33" s="82" t="s">
        <v>363</v>
      </c>
      <c r="K33" s="83">
        <v>4.63</v>
      </c>
      <c r="L33" s="82" t="s">
        <v>102</v>
      </c>
      <c r="M33" s="84">
        <v>6.8999999999999999E-3</v>
      </c>
      <c r="N33" s="84">
        <v>2.8299999999999999E-2</v>
      </c>
      <c r="O33" s="83">
        <v>4109640</v>
      </c>
      <c r="P33" s="83">
        <v>98.53</v>
      </c>
      <c r="Q33" s="83">
        <v>0</v>
      </c>
      <c r="R33" s="83">
        <v>4049.2282919999998</v>
      </c>
      <c r="S33" s="84">
        <v>2.2800000000000001E-2</v>
      </c>
      <c r="T33" s="84">
        <f t="shared" si="0"/>
        <v>1.1809073575827146E-2</v>
      </c>
      <c r="U33" s="84">
        <f>R33/'סכום נכסי הקרן'!$C$42</f>
        <v>2.9998859737654735E-3</v>
      </c>
    </row>
    <row r="34" spans="2:21" s="85" customFormat="1">
      <c r="B34" s="82" t="s">
        <v>364</v>
      </c>
      <c r="C34" s="82" t="s">
        <v>365</v>
      </c>
      <c r="D34" s="82" t="s">
        <v>100</v>
      </c>
      <c r="E34" s="82" t="s">
        <v>123</v>
      </c>
      <c r="F34" s="82" t="s">
        <v>362</v>
      </c>
      <c r="G34" s="82" t="s">
        <v>321</v>
      </c>
      <c r="H34" s="82" t="s">
        <v>355</v>
      </c>
      <c r="I34" s="82" t="s">
        <v>210</v>
      </c>
      <c r="J34" s="82" t="s">
        <v>366</v>
      </c>
      <c r="K34" s="83">
        <v>4.59</v>
      </c>
      <c r="L34" s="82" t="s">
        <v>102</v>
      </c>
      <c r="M34" s="84">
        <v>6.8999999999999999E-3</v>
      </c>
      <c r="N34" s="84">
        <v>2.8000000000000001E-2</v>
      </c>
      <c r="O34" s="83">
        <v>4129523.16</v>
      </c>
      <c r="P34" s="83">
        <v>99.07</v>
      </c>
      <c r="Q34" s="83">
        <v>0</v>
      </c>
      <c r="R34" s="83">
        <v>4091.1185946119999</v>
      </c>
      <c r="S34" s="84">
        <v>2.0400000000000001E-2</v>
      </c>
      <c r="T34" s="84">
        <f t="shared" si="0"/>
        <v>1.1931241463134491E-2</v>
      </c>
      <c r="U34" s="84">
        <f>R34/'סכום נכסי הקרן'!$C$42</f>
        <v>3.0309205616376382E-3</v>
      </c>
    </row>
    <row r="35" spans="2:21" s="85" customFormat="1">
      <c r="B35" s="82" t="s">
        <v>367</v>
      </c>
      <c r="C35" s="82" t="s">
        <v>368</v>
      </c>
      <c r="D35" s="82" t="s">
        <v>100</v>
      </c>
      <c r="E35" s="82" t="s">
        <v>123</v>
      </c>
      <c r="F35" s="82" t="s">
        <v>369</v>
      </c>
      <c r="G35" s="82" t="s">
        <v>321</v>
      </c>
      <c r="H35" s="82" t="s">
        <v>355</v>
      </c>
      <c r="I35" s="82" t="s">
        <v>210</v>
      </c>
      <c r="J35" s="82" t="s">
        <v>370</v>
      </c>
      <c r="K35" s="83">
        <v>1.93</v>
      </c>
      <c r="L35" s="82" t="s">
        <v>102</v>
      </c>
      <c r="M35" s="84">
        <v>4.7500000000000001E-2</v>
      </c>
      <c r="N35" s="84">
        <v>2.5399999999999999E-2</v>
      </c>
      <c r="O35" s="83">
        <v>1596198.16</v>
      </c>
      <c r="P35" s="83">
        <v>137.91</v>
      </c>
      <c r="Q35" s="83">
        <v>0</v>
      </c>
      <c r="R35" s="83">
        <v>2201.3168824559998</v>
      </c>
      <c r="S35" s="84">
        <v>1.6000000000000001E-3</v>
      </c>
      <c r="T35" s="84">
        <f t="shared" si="0"/>
        <v>6.4198684672811084E-3</v>
      </c>
      <c r="U35" s="84">
        <f>R35/'סכום נכסי הקרן'!$C$42</f>
        <v>1.6308538722155342E-3</v>
      </c>
    </row>
    <row r="36" spans="2:21" s="85" customFormat="1">
      <c r="B36" s="82" t="s">
        <v>371</v>
      </c>
      <c r="C36" s="82" t="s">
        <v>372</v>
      </c>
      <c r="D36" s="82" t="s">
        <v>100</v>
      </c>
      <c r="E36" s="82" t="s">
        <v>123</v>
      </c>
      <c r="F36" s="82" t="s">
        <v>302</v>
      </c>
      <c r="G36" s="82" t="s">
        <v>294</v>
      </c>
      <c r="H36" s="82" t="s">
        <v>355</v>
      </c>
      <c r="I36" s="82" t="s">
        <v>210</v>
      </c>
      <c r="J36" s="82" t="s">
        <v>373</v>
      </c>
      <c r="K36" s="83">
        <v>1.48</v>
      </c>
      <c r="L36" s="82" t="s">
        <v>102</v>
      </c>
      <c r="M36" s="84">
        <v>1.95E-2</v>
      </c>
      <c r="N36" s="84">
        <v>4.7399999999999998E-2</v>
      </c>
      <c r="O36" s="83">
        <v>2</v>
      </c>
      <c r="P36" s="83">
        <v>5296001</v>
      </c>
      <c r="Q36" s="83">
        <v>0</v>
      </c>
      <c r="R36" s="83">
        <v>105.92001999999999</v>
      </c>
      <c r="S36" s="84">
        <v>0</v>
      </c>
      <c r="T36" s="84">
        <f t="shared" si="0"/>
        <v>3.0890263999298434E-4</v>
      </c>
      <c r="U36" s="84">
        <f>R36/'סכום נכסי הקרן'!$C$42</f>
        <v>7.8471244253313242E-5</v>
      </c>
    </row>
    <row r="37" spans="2:21" s="85" customFormat="1">
      <c r="B37" s="82" t="s">
        <v>374</v>
      </c>
      <c r="C37" s="82" t="s">
        <v>375</v>
      </c>
      <c r="D37" s="82" t="s">
        <v>100</v>
      </c>
      <c r="E37" s="82" t="s">
        <v>123</v>
      </c>
      <c r="F37" s="82" t="s">
        <v>376</v>
      </c>
      <c r="G37" s="82" t="s">
        <v>321</v>
      </c>
      <c r="H37" s="82" t="s">
        <v>355</v>
      </c>
      <c r="I37" s="82" t="s">
        <v>210</v>
      </c>
      <c r="J37" s="82" t="s">
        <v>377</v>
      </c>
      <c r="K37" s="83">
        <v>6.91</v>
      </c>
      <c r="L37" s="82" t="s">
        <v>102</v>
      </c>
      <c r="M37" s="84">
        <v>3.5000000000000001E-3</v>
      </c>
      <c r="N37" s="84">
        <v>3.0099999999999998E-2</v>
      </c>
      <c r="O37" s="83">
        <v>2600000</v>
      </c>
      <c r="P37" s="83">
        <v>88.59</v>
      </c>
      <c r="Q37" s="83">
        <v>0</v>
      </c>
      <c r="R37" s="83">
        <v>2303.34</v>
      </c>
      <c r="S37" s="84">
        <v>1.1999999999999999E-3</v>
      </c>
      <c r="T37" s="84">
        <f t="shared" si="0"/>
        <v>6.7174062731619631E-3</v>
      </c>
      <c r="U37" s="84">
        <f>R37/'סכום נכסי הקרן'!$C$42</f>
        <v>1.7064380816622442E-3</v>
      </c>
    </row>
    <row r="38" spans="2:21" s="85" customFormat="1">
      <c r="B38" s="82" t="s">
        <v>378</v>
      </c>
      <c r="C38" s="82" t="s">
        <v>379</v>
      </c>
      <c r="D38" s="82" t="s">
        <v>100</v>
      </c>
      <c r="E38" s="82" t="s">
        <v>123</v>
      </c>
      <c r="F38" s="82" t="s">
        <v>376</v>
      </c>
      <c r="G38" s="82" t="s">
        <v>321</v>
      </c>
      <c r="H38" s="82" t="s">
        <v>355</v>
      </c>
      <c r="I38" s="82" t="s">
        <v>210</v>
      </c>
      <c r="J38" s="82" t="s">
        <v>380</v>
      </c>
      <c r="K38" s="83">
        <v>3.65</v>
      </c>
      <c r="L38" s="82" t="s">
        <v>102</v>
      </c>
      <c r="M38" s="84">
        <v>2.5999999999999999E-2</v>
      </c>
      <c r="N38" s="84">
        <v>2.5600000000000001E-2</v>
      </c>
      <c r="O38" s="83">
        <v>1826435.46</v>
      </c>
      <c r="P38" s="83">
        <v>110.15</v>
      </c>
      <c r="Q38" s="83">
        <v>0</v>
      </c>
      <c r="R38" s="83">
        <v>2011.8186591900001</v>
      </c>
      <c r="S38" s="84">
        <v>5.1000000000000004E-3</v>
      </c>
      <c r="T38" s="84">
        <f t="shared" si="0"/>
        <v>5.867220332954403E-3</v>
      </c>
      <c r="U38" s="84">
        <f>R38/'סכום נכסי הקרן'!$C$42</f>
        <v>1.4904634024679344E-3</v>
      </c>
    </row>
    <row r="39" spans="2:21" s="85" customFormat="1">
      <c r="B39" s="82" t="s">
        <v>381</v>
      </c>
      <c r="C39" s="82" t="s">
        <v>382</v>
      </c>
      <c r="D39" s="82" t="s">
        <v>100</v>
      </c>
      <c r="E39" s="82" t="s">
        <v>123</v>
      </c>
      <c r="F39" s="82" t="s">
        <v>376</v>
      </c>
      <c r="G39" s="82" t="s">
        <v>321</v>
      </c>
      <c r="H39" s="82" t="s">
        <v>355</v>
      </c>
      <c r="I39" s="82" t="s">
        <v>210</v>
      </c>
      <c r="J39" s="82" t="s">
        <v>383</v>
      </c>
      <c r="K39" s="83">
        <v>3.01</v>
      </c>
      <c r="L39" s="82" t="s">
        <v>102</v>
      </c>
      <c r="M39" s="84">
        <v>2.4E-2</v>
      </c>
      <c r="N39" s="84">
        <v>2.5999999999999999E-2</v>
      </c>
      <c r="O39" s="83">
        <v>1914303.69</v>
      </c>
      <c r="P39" s="83">
        <v>108.91</v>
      </c>
      <c r="Q39" s="83">
        <v>0</v>
      </c>
      <c r="R39" s="83">
        <v>2084.868148779</v>
      </c>
      <c r="S39" s="84">
        <v>3.0999999999999999E-3</v>
      </c>
      <c r="T39" s="84">
        <f t="shared" si="0"/>
        <v>6.080260135856462E-3</v>
      </c>
      <c r="U39" s="84">
        <f>R39/'סכום נכסי הקרן'!$C$42</f>
        <v>1.5445823909284566E-3</v>
      </c>
    </row>
    <row r="40" spans="2:21" s="85" customFormat="1">
      <c r="B40" s="82" t="s">
        <v>384</v>
      </c>
      <c r="C40" s="82" t="s">
        <v>385</v>
      </c>
      <c r="D40" s="82" t="s">
        <v>100</v>
      </c>
      <c r="E40" s="82" t="s">
        <v>123</v>
      </c>
      <c r="F40" s="82" t="s">
        <v>386</v>
      </c>
      <c r="G40" s="82" t="s">
        <v>321</v>
      </c>
      <c r="H40" s="82" t="s">
        <v>355</v>
      </c>
      <c r="I40" s="82" t="s">
        <v>210</v>
      </c>
      <c r="J40" s="82" t="s">
        <v>387</v>
      </c>
      <c r="K40" s="83">
        <v>2.85</v>
      </c>
      <c r="L40" s="82" t="s">
        <v>102</v>
      </c>
      <c r="M40" s="84">
        <v>2.1499999999999998E-2</v>
      </c>
      <c r="N40" s="84">
        <v>2.6100000000000002E-2</v>
      </c>
      <c r="O40" s="83">
        <v>3501866.31</v>
      </c>
      <c r="P40" s="83">
        <v>110.57</v>
      </c>
      <c r="Q40" s="83">
        <v>0</v>
      </c>
      <c r="R40" s="83">
        <v>3872.0135789669998</v>
      </c>
      <c r="S40" s="84">
        <v>2.8E-3</v>
      </c>
      <c r="T40" s="84">
        <f t="shared" si="0"/>
        <v>1.1292248780085105E-2</v>
      </c>
      <c r="U40" s="84">
        <f>R40/'סכום נכסי הקרן'!$C$42</f>
        <v>2.8685957886645515E-3</v>
      </c>
    </row>
    <row r="41" spans="2:21" s="85" customFormat="1">
      <c r="B41" s="82" t="s">
        <v>388</v>
      </c>
      <c r="C41" s="82" t="s">
        <v>389</v>
      </c>
      <c r="D41" s="82" t="s">
        <v>100</v>
      </c>
      <c r="E41" s="82" t="s">
        <v>123</v>
      </c>
      <c r="F41" s="82" t="s">
        <v>386</v>
      </c>
      <c r="G41" s="82" t="s">
        <v>321</v>
      </c>
      <c r="H41" s="82" t="s">
        <v>355</v>
      </c>
      <c r="I41" s="82" t="s">
        <v>210</v>
      </c>
      <c r="J41" s="82" t="s">
        <v>390</v>
      </c>
      <c r="K41" s="83">
        <v>5.57</v>
      </c>
      <c r="L41" s="82" t="s">
        <v>102</v>
      </c>
      <c r="M41" s="84">
        <v>1.43E-2</v>
      </c>
      <c r="N41" s="84">
        <v>2.81E-2</v>
      </c>
      <c r="O41" s="83">
        <v>2341866.08</v>
      </c>
      <c r="P41" s="83">
        <v>101.43</v>
      </c>
      <c r="Q41" s="83">
        <v>0</v>
      </c>
      <c r="R41" s="83">
        <v>2375.3547649440002</v>
      </c>
      <c r="S41" s="84">
        <v>5.7999999999999996E-3</v>
      </c>
      <c r="T41" s="84">
        <f t="shared" si="0"/>
        <v>6.9274284295935407E-3</v>
      </c>
      <c r="U41" s="84">
        <f>R41/'סכום נכסי הקרן'!$C$42</f>
        <v>1.759790490486993E-3</v>
      </c>
    </row>
    <row r="42" spans="2:21" s="85" customFormat="1">
      <c r="B42" s="82" t="s">
        <v>391</v>
      </c>
      <c r="C42" s="82" t="s">
        <v>392</v>
      </c>
      <c r="D42" s="82" t="s">
        <v>100</v>
      </c>
      <c r="E42" s="82" t="s">
        <v>123</v>
      </c>
      <c r="F42" s="82" t="s">
        <v>386</v>
      </c>
      <c r="G42" s="82" t="s">
        <v>321</v>
      </c>
      <c r="H42" s="82" t="s">
        <v>355</v>
      </c>
      <c r="I42" s="82" t="s">
        <v>210</v>
      </c>
      <c r="J42" s="82" t="s">
        <v>393</v>
      </c>
      <c r="K42" s="83">
        <v>3.69</v>
      </c>
      <c r="L42" s="82" t="s">
        <v>102</v>
      </c>
      <c r="M42" s="84">
        <v>2.35E-2</v>
      </c>
      <c r="N42" s="84">
        <v>2.64E-2</v>
      </c>
      <c r="O42" s="83">
        <v>1573517.54</v>
      </c>
      <c r="P42" s="83">
        <v>109.18</v>
      </c>
      <c r="Q42" s="83">
        <v>40.570900000000002</v>
      </c>
      <c r="R42" s="83">
        <v>1758.5373501720001</v>
      </c>
      <c r="S42" s="84">
        <v>2.0999999999999999E-3</v>
      </c>
      <c r="T42" s="84">
        <f t="shared" si="0"/>
        <v>5.1285567166093624E-3</v>
      </c>
      <c r="U42" s="84">
        <f>R42/'סכום נכסי הקרן'!$C$42</f>
        <v>1.3028189943121355E-3</v>
      </c>
    </row>
    <row r="43" spans="2:21" s="85" customFormat="1">
      <c r="B43" s="82" t="s">
        <v>394</v>
      </c>
      <c r="C43" s="82" t="s">
        <v>395</v>
      </c>
      <c r="D43" s="82" t="s">
        <v>100</v>
      </c>
      <c r="E43" s="82" t="s">
        <v>123</v>
      </c>
      <c r="F43" s="82" t="s">
        <v>386</v>
      </c>
      <c r="G43" s="82" t="s">
        <v>321</v>
      </c>
      <c r="H43" s="82" t="s">
        <v>355</v>
      </c>
      <c r="I43" s="82" t="s">
        <v>210</v>
      </c>
      <c r="J43" s="82" t="s">
        <v>396</v>
      </c>
      <c r="K43" s="83">
        <v>2.1800000000000002</v>
      </c>
      <c r="L43" s="82" t="s">
        <v>102</v>
      </c>
      <c r="M43" s="84">
        <v>1.7600000000000001E-2</v>
      </c>
      <c r="N43" s="84">
        <v>2.41E-2</v>
      </c>
      <c r="O43" s="83">
        <v>1180555.55</v>
      </c>
      <c r="P43" s="83">
        <v>109.65</v>
      </c>
      <c r="Q43" s="83">
        <v>0</v>
      </c>
      <c r="R43" s="83">
        <v>1294.4791605749999</v>
      </c>
      <c r="S43" s="84">
        <v>8.9999999999999998E-4</v>
      </c>
      <c r="T43" s="84">
        <f t="shared" si="0"/>
        <v>3.7751883932567211E-3</v>
      </c>
      <c r="U43" s="84">
        <f>R43/'סכום נכסי הקרן'!$C$42</f>
        <v>9.5901974329597672E-4</v>
      </c>
    </row>
    <row r="44" spans="2:21" s="85" customFormat="1">
      <c r="B44" s="82" t="s">
        <v>397</v>
      </c>
      <c r="C44" s="82" t="s">
        <v>398</v>
      </c>
      <c r="D44" s="82" t="s">
        <v>100</v>
      </c>
      <c r="E44" s="82" t="s">
        <v>123</v>
      </c>
      <c r="F44" s="82" t="s">
        <v>332</v>
      </c>
      <c r="G44" s="82" t="s">
        <v>294</v>
      </c>
      <c r="H44" s="82" t="s">
        <v>355</v>
      </c>
      <c r="I44" s="82" t="s">
        <v>210</v>
      </c>
      <c r="J44" s="82" t="s">
        <v>399</v>
      </c>
      <c r="K44" s="83">
        <v>1.99</v>
      </c>
      <c r="L44" s="82" t="s">
        <v>102</v>
      </c>
      <c r="M44" s="84">
        <v>2.0199999999999999E-2</v>
      </c>
      <c r="N44" s="84">
        <v>3.8800000000000001E-2</v>
      </c>
      <c r="O44" s="83">
        <v>69</v>
      </c>
      <c r="P44" s="83">
        <v>5317749</v>
      </c>
      <c r="Q44" s="83">
        <v>75.943879999999993</v>
      </c>
      <c r="R44" s="83">
        <v>3745.1906899999999</v>
      </c>
      <c r="S44" s="84">
        <v>0</v>
      </c>
      <c r="T44" s="84">
        <f t="shared" si="0"/>
        <v>1.0922385507651402E-2</v>
      </c>
      <c r="U44" s="84">
        <f>R44/'סכום נכסי הקרן'!$C$42</f>
        <v>2.7746385755046572E-3</v>
      </c>
    </row>
    <row r="45" spans="2:21" s="85" customFormat="1">
      <c r="B45" s="82" t="s">
        <v>400</v>
      </c>
      <c r="C45" s="82" t="s">
        <v>401</v>
      </c>
      <c r="D45" s="82" t="s">
        <v>100</v>
      </c>
      <c r="E45" s="82" t="s">
        <v>123</v>
      </c>
      <c r="F45" s="82" t="s">
        <v>402</v>
      </c>
      <c r="G45" s="82" t="s">
        <v>321</v>
      </c>
      <c r="H45" s="82" t="s">
        <v>355</v>
      </c>
      <c r="I45" s="82" t="s">
        <v>210</v>
      </c>
      <c r="J45" s="82" t="s">
        <v>403</v>
      </c>
      <c r="K45" s="83">
        <v>2.62</v>
      </c>
      <c r="L45" s="82" t="s">
        <v>102</v>
      </c>
      <c r="M45" s="84">
        <v>1.6E-2</v>
      </c>
      <c r="N45" s="84">
        <v>2.4899999999999999E-2</v>
      </c>
      <c r="O45" s="83">
        <v>1073640.32</v>
      </c>
      <c r="P45" s="83">
        <v>108.59</v>
      </c>
      <c r="Q45" s="83">
        <v>0</v>
      </c>
      <c r="R45" s="83">
        <v>1165.8660234880001</v>
      </c>
      <c r="S45" s="84">
        <v>2.8E-3</v>
      </c>
      <c r="T45" s="84">
        <f t="shared" si="0"/>
        <v>3.4001040835676382E-3</v>
      </c>
      <c r="U45" s="84">
        <f>R45/'סכום נכסי הקרן'!$C$42</f>
        <v>8.6373621809895712E-4</v>
      </c>
    </row>
    <row r="46" spans="2:21" s="85" customFormat="1">
      <c r="B46" s="82" t="s">
        <v>404</v>
      </c>
      <c r="C46" s="82" t="s">
        <v>405</v>
      </c>
      <c r="D46" s="82" t="s">
        <v>100</v>
      </c>
      <c r="E46" s="82" t="s">
        <v>123</v>
      </c>
      <c r="F46" s="82" t="s">
        <v>402</v>
      </c>
      <c r="G46" s="82" t="s">
        <v>321</v>
      </c>
      <c r="H46" s="82" t="s">
        <v>355</v>
      </c>
      <c r="I46" s="82" t="s">
        <v>210</v>
      </c>
      <c r="J46" s="82" t="s">
        <v>406</v>
      </c>
      <c r="K46" s="83">
        <v>3.44</v>
      </c>
      <c r="L46" s="82" t="s">
        <v>102</v>
      </c>
      <c r="M46" s="84">
        <v>1.4200000000000001E-2</v>
      </c>
      <c r="N46" s="84">
        <v>3.0099999999999998E-2</v>
      </c>
      <c r="O46" s="83">
        <v>1496907.21</v>
      </c>
      <c r="P46" s="83">
        <v>104.19</v>
      </c>
      <c r="Q46" s="83">
        <v>0</v>
      </c>
      <c r="R46" s="83">
        <v>1559.6276220990001</v>
      </c>
      <c r="S46" s="84">
        <v>1.6000000000000001E-3</v>
      </c>
      <c r="T46" s="84">
        <f t="shared" si="0"/>
        <v>4.5484610923634799E-3</v>
      </c>
      <c r="U46" s="84">
        <f>R46/'סכום נכסי הקרן'!$C$42</f>
        <v>1.1554559759141356E-3</v>
      </c>
    </row>
    <row r="47" spans="2:21" s="85" customFormat="1">
      <c r="B47" s="82" t="s">
        <v>407</v>
      </c>
      <c r="C47" s="82" t="s">
        <v>408</v>
      </c>
      <c r="D47" s="82" t="s">
        <v>100</v>
      </c>
      <c r="E47" s="82" t="s">
        <v>123</v>
      </c>
      <c r="F47" s="82" t="s">
        <v>409</v>
      </c>
      <c r="G47" s="82" t="s">
        <v>321</v>
      </c>
      <c r="H47" s="82" t="s">
        <v>355</v>
      </c>
      <c r="I47" s="82" t="s">
        <v>210</v>
      </c>
      <c r="J47" s="82" t="s">
        <v>410</v>
      </c>
      <c r="K47" s="83">
        <v>4.66</v>
      </c>
      <c r="L47" s="82" t="s">
        <v>102</v>
      </c>
      <c r="M47" s="84">
        <v>3.5000000000000003E-2</v>
      </c>
      <c r="N47" s="84">
        <v>2.7900000000000001E-2</v>
      </c>
      <c r="O47" s="83">
        <v>509856.74</v>
      </c>
      <c r="P47" s="83">
        <v>114.59</v>
      </c>
      <c r="Q47" s="83">
        <v>0</v>
      </c>
      <c r="R47" s="83">
        <v>584.24483836599995</v>
      </c>
      <c r="S47" s="84">
        <v>5.9999999999999995E-4</v>
      </c>
      <c r="T47" s="84">
        <f t="shared" si="0"/>
        <v>1.7038778219030909E-3</v>
      </c>
      <c r="U47" s="84">
        <f>R47/'סכום נכסי הקרן'!$C$42</f>
        <v>4.3283998072466285E-4</v>
      </c>
    </row>
    <row r="48" spans="2:21" s="85" customFormat="1">
      <c r="B48" s="82" t="s">
        <v>411</v>
      </c>
      <c r="C48" s="82" t="s">
        <v>412</v>
      </c>
      <c r="D48" s="82" t="s">
        <v>100</v>
      </c>
      <c r="E48" s="82" t="s">
        <v>123</v>
      </c>
      <c r="F48" s="82" t="s">
        <v>409</v>
      </c>
      <c r="G48" s="82" t="s">
        <v>321</v>
      </c>
      <c r="H48" s="82" t="s">
        <v>355</v>
      </c>
      <c r="I48" s="82" t="s">
        <v>210</v>
      </c>
      <c r="J48" s="82" t="s">
        <v>413</v>
      </c>
      <c r="K48" s="83">
        <v>0.97</v>
      </c>
      <c r="L48" s="82" t="s">
        <v>102</v>
      </c>
      <c r="M48" s="84">
        <v>0.04</v>
      </c>
      <c r="N48" s="84">
        <v>1.8499999999999999E-2</v>
      </c>
      <c r="O48" s="83">
        <v>1031191.98</v>
      </c>
      <c r="P48" s="83">
        <v>111.11</v>
      </c>
      <c r="Q48" s="83">
        <v>0</v>
      </c>
      <c r="R48" s="83">
        <v>1145.7574089780001</v>
      </c>
      <c r="S48" s="84">
        <v>6.3E-3</v>
      </c>
      <c r="T48" s="84">
        <f t="shared" si="0"/>
        <v>3.3414597960312476E-3</v>
      </c>
      <c r="U48" s="84">
        <f>R48/'סכום נכסי הקרן'!$C$42</f>
        <v>8.4883867558706999E-4</v>
      </c>
    </row>
    <row r="49" spans="2:26" s="85" customFormat="1">
      <c r="B49" s="82" t="s">
        <v>414</v>
      </c>
      <c r="C49" s="82" t="s">
        <v>415</v>
      </c>
      <c r="D49" s="82" t="s">
        <v>100</v>
      </c>
      <c r="E49" s="82" t="s">
        <v>123</v>
      </c>
      <c r="F49" s="82" t="s">
        <v>416</v>
      </c>
      <c r="G49" s="82" t="s">
        <v>417</v>
      </c>
      <c r="H49" s="82" t="s">
        <v>418</v>
      </c>
      <c r="I49" s="82" t="s">
        <v>210</v>
      </c>
      <c r="J49" s="82" t="s">
        <v>351</v>
      </c>
      <c r="K49" s="83">
        <v>6.03</v>
      </c>
      <c r="L49" s="82" t="s">
        <v>102</v>
      </c>
      <c r="M49" s="84">
        <v>5.1499999999999997E-2</v>
      </c>
      <c r="N49" s="84">
        <v>0.03</v>
      </c>
      <c r="O49" s="83">
        <v>3178783.2</v>
      </c>
      <c r="P49" s="83">
        <v>151.35</v>
      </c>
      <c r="Q49" s="83">
        <v>0</v>
      </c>
      <c r="R49" s="83">
        <v>4811.0883732000002</v>
      </c>
      <c r="S49" s="84">
        <v>1E-3</v>
      </c>
      <c r="T49" s="84">
        <f t="shared" si="0"/>
        <v>1.4030944289106369E-2</v>
      </c>
      <c r="U49" s="84">
        <f>R49/'סכום נכסי הקרן'!$C$42</f>
        <v>3.5643128735970094E-3</v>
      </c>
    </row>
    <row r="50" spans="2:26" s="85" customFormat="1">
      <c r="B50" s="82" t="s">
        <v>419</v>
      </c>
      <c r="C50" s="82" t="s">
        <v>420</v>
      </c>
      <c r="D50" s="82" t="s">
        <v>100</v>
      </c>
      <c r="E50" s="82" t="s">
        <v>123</v>
      </c>
      <c r="F50" s="82" t="s">
        <v>421</v>
      </c>
      <c r="G50" s="82" t="s">
        <v>132</v>
      </c>
      <c r="H50" s="82" t="s">
        <v>418</v>
      </c>
      <c r="I50" s="82" t="s">
        <v>210</v>
      </c>
      <c r="J50" s="82" t="s">
        <v>422</v>
      </c>
      <c r="K50" s="83">
        <v>9.7899999999999991</v>
      </c>
      <c r="L50" s="82" t="s">
        <v>102</v>
      </c>
      <c r="M50" s="84">
        <v>5.7999999999999996E-3</v>
      </c>
      <c r="N50" s="84">
        <v>2.75E-2</v>
      </c>
      <c r="O50" s="83">
        <v>2671000</v>
      </c>
      <c r="P50" s="83">
        <v>86.47</v>
      </c>
      <c r="Q50" s="83">
        <v>0</v>
      </c>
      <c r="R50" s="83">
        <v>2309.6136999999999</v>
      </c>
      <c r="S50" s="84">
        <v>5.5999999999999999E-3</v>
      </c>
      <c r="T50" s="84">
        <f t="shared" si="0"/>
        <v>6.7357027433903854E-3</v>
      </c>
      <c r="U50" s="84">
        <f>R50/'סכום נכסי הקרן'!$C$42</f>
        <v>1.7110859758476117E-3</v>
      </c>
    </row>
    <row r="51" spans="2:26" s="85" customFormat="1">
      <c r="B51" s="82" t="s">
        <v>423</v>
      </c>
      <c r="C51" s="82" t="s">
        <v>424</v>
      </c>
      <c r="D51" s="82" t="s">
        <v>100</v>
      </c>
      <c r="E51" s="82" t="s">
        <v>123</v>
      </c>
      <c r="F51" s="82" t="s">
        <v>362</v>
      </c>
      <c r="G51" s="82" t="s">
        <v>321</v>
      </c>
      <c r="H51" s="82" t="s">
        <v>418</v>
      </c>
      <c r="I51" s="82" t="s">
        <v>210</v>
      </c>
      <c r="J51" s="82" t="s">
        <v>425</v>
      </c>
      <c r="K51" s="83">
        <v>1.08</v>
      </c>
      <c r="L51" s="82" t="s">
        <v>102</v>
      </c>
      <c r="M51" s="84">
        <v>2.5000000000000001E-2</v>
      </c>
      <c r="N51" s="84">
        <v>2.8199999999999999E-2</v>
      </c>
      <c r="O51" s="83">
        <v>3174948</v>
      </c>
      <c r="P51" s="83">
        <v>109.89</v>
      </c>
      <c r="Q51" s="83">
        <v>0</v>
      </c>
      <c r="R51" s="83">
        <v>3488.9503571999999</v>
      </c>
      <c r="S51" s="84">
        <v>4.4999999999999997E-3</v>
      </c>
      <c r="T51" s="84">
        <f t="shared" si="0"/>
        <v>1.0175092264366506E-2</v>
      </c>
      <c r="U51" s="84">
        <f>R51/'סכום נכסי הקרן'!$C$42</f>
        <v>2.5848019634770246E-3</v>
      </c>
    </row>
    <row r="52" spans="2:26" s="85" customFormat="1">
      <c r="B52" s="82" t="s">
        <v>426</v>
      </c>
      <c r="C52" s="82" t="s">
        <v>427</v>
      </c>
      <c r="D52" s="82" t="s">
        <v>100</v>
      </c>
      <c r="E52" s="82" t="s">
        <v>123</v>
      </c>
      <c r="F52" s="82" t="s">
        <v>428</v>
      </c>
      <c r="G52" s="82" t="s">
        <v>321</v>
      </c>
      <c r="H52" s="82" t="s">
        <v>429</v>
      </c>
      <c r="I52" s="82" t="s">
        <v>150</v>
      </c>
      <c r="J52" s="82" t="s">
        <v>363</v>
      </c>
      <c r="K52" s="83">
        <v>6.54</v>
      </c>
      <c r="L52" s="82" t="s">
        <v>102</v>
      </c>
      <c r="M52" s="84">
        <v>1.5800000000000002E-2</v>
      </c>
      <c r="N52" s="84">
        <v>2.9600000000000001E-2</v>
      </c>
      <c r="O52" s="83">
        <v>761254.23</v>
      </c>
      <c r="P52" s="83">
        <v>99.8</v>
      </c>
      <c r="Q52" s="83">
        <v>0</v>
      </c>
      <c r="R52" s="83">
        <v>759.73172153999997</v>
      </c>
      <c r="S52" s="84">
        <v>5.9999999999999995E-4</v>
      </c>
      <c r="T52" s="84">
        <f t="shared" si="0"/>
        <v>2.215663615529159E-3</v>
      </c>
      <c r="U52" s="84">
        <f>R52/'סכום נכסי הקרן'!$C$42</f>
        <v>5.6285009659132906E-4</v>
      </c>
    </row>
    <row r="53" spans="2:26" s="85" customFormat="1">
      <c r="B53" s="82" t="s">
        <v>430</v>
      </c>
      <c r="C53" s="82" t="s">
        <v>431</v>
      </c>
      <c r="D53" s="82" t="s">
        <v>100</v>
      </c>
      <c r="E53" s="82" t="s">
        <v>123</v>
      </c>
      <c r="F53" s="82" t="s">
        <v>432</v>
      </c>
      <c r="G53" s="82" t="s">
        <v>433</v>
      </c>
      <c r="H53" s="82" t="s">
        <v>434</v>
      </c>
      <c r="I53" s="82" t="s">
        <v>210</v>
      </c>
      <c r="J53" s="82" t="s">
        <v>435</v>
      </c>
      <c r="K53" s="83">
        <v>3.7</v>
      </c>
      <c r="L53" s="82" t="s">
        <v>102</v>
      </c>
      <c r="M53" s="84">
        <v>3.2300000000000002E-2</v>
      </c>
      <c r="N53" s="84">
        <v>3.9899999999999998E-2</v>
      </c>
      <c r="O53" s="83">
        <v>1496000</v>
      </c>
      <c r="P53" s="83">
        <v>99.12</v>
      </c>
      <c r="Q53" s="83">
        <v>0</v>
      </c>
      <c r="R53" s="83">
        <v>1482.8352</v>
      </c>
      <c r="S53" s="84">
        <v>5.8999999999999999E-3</v>
      </c>
      <c r="T53" s="84">
        <f t="shared" si="0"/>
        <v>4.3245054896564874E-3</v>
      </c>
      <c r="U53" s="84">
        <f>R53/'סכום נכסי הקרן'!$C$42</f>
        <v>1.0985640218592349E-3</v>
      </c>
    </row>
    <row r="54" spans="2:26" s="85" customFormat="1">
      <c r="B54" s="82" t="s">
        <v>436</v>
      </c>
      <c r="C54" s="82" t="s">
        <v>437</v>
      </c>
      <c r="D54" s="82" t="s">
        <v>100</v>
      </c>
      <c r="E54" s="82" t="s">
        <v>123</v>
      </c>
      <c r="F54" s="82" t="s">
        <v>438</v>
      </c>
      <c r="G54" s="82" t="s">
        <v>439</v>
      </c>
      <c r="H54" s="82" t="s">
        <v>434</v>
      </c>
      <c r="I54" s="82" t="s">
        <v>210</v>
      </c>
      <c r="J54" s="82" t="s">
        <v>440</v>
      </c>
      <c r="K54" s="83">
        <v>4.5</v>
      </c>
      <c r="L54" s="82" t="s">
        <v>102</v>
      </c>
      <c r="M54" s="84">
        <v>7.4999999999999997E-3</v>
      </c>
      <c r="N54" s="84">
        <v>4.53E-2</v>
      </c>
      <c r="O54" s="83">
        <v>500000</v>
      </c>
      <c r="P54" s="83">
        <v>90.85</v>
      </c>
      <c r="Q54" s="83">
        <v>0</v>
      </c>
      <c r="R54" s="83">
        <v>454.25</v>
      </c>
      <c r="S54" s="84">
        <v>1E-3</v>
      </c>
      <c r="T54" s="84">
        <f t="shared" si="0"/>
        <v>1.3247639512984715E-3</v>
      </c>
      <c r="U54" s="84">
        <f>R54/'סכום נכסי הקרן'!$C$42</f>
        <v>3.3653281695063448E-4</v>
      </c>
    </row>
    <row r="55" spans="2:26" s="85" customFormat="1">
      <c r="B55" s="82" t="s">
        <v>441</v>
      </c>
      <c r="C55" s="82" t="s">
        <v>442</v>
      </c>
      <c r="D55" s="82" t="s">
        <v>100</v>
      </c>
      <c r="E55" s="82" t="s">
        <v>123</v>
      </c>
      <c r="F55" s="82" t="s">
        <v>438</v>
      </c>
      <c r="G55" s="82" t="s">
        <v>439</v>
      </c>
      <c r="H55" s="82" t="s">
        <v>434</v>
      </c>
      <c r="I55" s="82" t="s">
        <v>210</v>
      </c>
      <c r="J55" s="82" t="s">
        <v>443</v>
      </c>
      <c r="K55" s="83">
        <v>5.55</v>
      </c>
      <c r="L55" s="82" t="s">
        <v>102</v>
      </c>
      <c r="M55" s="84">
        <v>7.4999999999999997E-3</v>
      </c>
      <c r="N55" s="84">
        <v>4.5699999999999998E-2</v>
      </c>
      <c r="O55" s="83">
        <v>2700000</v>
      </c>
      <c r="P55" s="83">
        <v>85.68</v>
      </c>
      <c r="Q55" s="83">
        <v>0</v>
      </c>
      <c r="R55" s="83">
        <v>2313.36</v>
      </c>
      <c r="S55" s="84">
        <v>3.0999999999999999E-3</v>
      </c>
      <c r="T55" s="84">
        <f t="shared" si="0"/>
        <v>6.7466283640634723E-3</v>
      </c>
      <c r="U55" s="84">
        <f>R55/'סכום נכסי הקרן'!$C$42</f>
        <v>1.7138614362595924E-3</v>
      </c>
    </row>
    <row r="56" spans="2:26" s="85" customFormat="1">
      <c r="B56" s="82" t="s">
        <v>444</v>
      </c>
      <c r="C56" s="82" t="s">
        <v>445</v>
      </c>
      <c r="D56" s="82" t="s">
        <v>100</v>
      </c>
      <c r="E56" s="82" t="s">
        <v>123</v>
      </c>
      <c r="F56" s="82" t="s">
        <v>446</v>
      </c>
      <c r="G56" s="82" t="s">
        <v>447</v>
      </c>
      <c r="H56" s="82" t="s">
        <v>448</v>
      </c>
      <c r="I56" s="82" t="s">
        <v>150</v>
      </c>
      <c r="J56" s="82" t="s">
        <v>348</v>
      </c>
      <c r="K56" s="83">
        <v>0.33</v>
      </c>
      <c r="L56" s="82" t="s">
        <v>102</v>
      </c>
      <c r="M56" s="84">
        <v>1.35E-2</v>
      </c>
      <c r="N56" s="84">
        <v>2.6800000000000001E-2</v>
      </c>
      <c r="O56" s="83">
        <v>563171.79</v>
      </c>
      <c r="P56" s="83">
        <v>108.09</v>
      </c>
      <c r="Q56" s="83">
        <v>0</v>
      </c>
      <c r="R56" s="83">
        <v>608.73238781099997</v>
      </c>
      <c r="S56" s="84">
        <v>4.0000000000000001E-3</v>
      </c>
      <c r="T56" s="84">
        <f t="shared" si="0"/>
        <v>1.7752927316672623E-3</v>
      </c>
      <c r="U56" s="84">
        <f>R56/'סכום נכסי הקרן'!$C$42</f>
        <v>4.5098167361391723E-4</v>
      </c>
    </row>
    <row r="57" spans="2:26" s="85" customFormat="1">
      <c r="B57" s="82" t="s">
        <v>449</v>
      </c>
      <c r="C57" s="82" t="s">
        <v>450</v>
      </c>
      <c r="D57" s="82" t="s">
        <v>100</v>
      </c>
      <c r="E57" s="82" t="s">
        <v>123</v>
      </c>
      <c r="F57" s="82" t="s">
        <v>446</v>
      </c>
      <c r="G57" s="82" t="s">
        <v>447</v>
      </c>
      <c r="H57" s="82" t="s">
        <v>448</v>
      </c>
      <c r="I57" s="82" t="s">
        <v>150</v>
      </c>
      <c r="J57" s="82" t="s">
        <v>425</v>
      </c>
      <c r="K57" s="83">
        <v>1.38</v>
      </c>
      <c r="L57" s="82" t="s">
        <v>102</v>
      </c>
      <c r="M57" s="84">
        <v>0.01</v>
      </c>
      <c r="N57" s="84">
        <v>4.5199999999999997E-2</v>
      </c>
      <c r="O57" s="83">
        <v>415934.4</v>
      </c>
      <c r="P57" s="83">
        <v>103.05</v>
      </c>
      <c r="Q57" s="83">
        <v>0</v>
      </c>
      <c r="R57" s="83">
        <v>428.62039920000001</v>
      </c>
      <c r="S57" s="84">
        <v>4.0000000000000002E-4</v>
      </c>
      <c r="T57" s="84">
        <f t="shared" si="0"/>
        <v>1.2500183899863957E-3</v>
      </c>
      <c r="U57" s="84">
        <f>R57/'סכום נכסי הקרן'!$C$42</f>
        <v>3.1754503102978863E-4</v>
      </c>
    </row>
    <row r="58" spans="2:26" s="85" customFormat="1">
      <c r="B58" s="82" t="s">
        <v>451</v>
      </c>
      <c r="C58" s="82" t="s">
        <v>452</v>
      </c>
      <c r="D58" s="82" t="s">
        <v>100</v>
      </c>
      <c r="E58" s="82" t="s">
        <v>123</v>
      </c>
      <c r="F58" s="82" t="s">
        <v>446</v>
      </c>
      <c r="G58" s="82" t="s">
        <v>447</v>
      </c>
      <c r="H58" s="82" t="s">
        <v>448</v>
      </c>
      <c r="I58" s="82" t="s">
        <v>150</v>
      </c>
      <c r="J58" s="82" t="s">
        <v>425</v>
      </c>
      <c r="K58" s="83">
        <v>4.37</v>
      </c>
      <c r="L58" s="82" t="s">
        <v>102</v>
      </c>
      <c r="M58" s="84">
        <v>0.01</v>
      </c>
      <c r="N58" s="84">
        <v>5.1900000000000002E-2</v>
      </c>
      <c r="O58" s="83">
        <v>3300000</v>
      </c>
      <c r="P58" s="83">
        <v>88.87</v>
      </c>
      <c r="Q58" s="83">
        <v>0</v>
      </c>
      <c r="R58" s="83">
        <v>2932.71</v>
      </c>
      <c r="S58" s="84">
        <v>2.8E-3</v>
      </c>
      <c r="T58" s="84">
        <f t="shared" si="0"/>
        <v>8.5528860486792316E-3</v>
      </c>
      <c r="U58" s="84">
        <f>R58/'סכום נכסי הקרן'!$C$42</f>
        <v>2.172709207703457E-3</v>
      </c>
      <c r="V58" s="89"/>
    </row>
    <row r="59" spans="2:26" s="85" customFormat="1">
      <c r="B59" s="82" t="s">
        <v>453</v>
      </c>
      <c r="C59" s="82">
        <v>11916590</v>
      </c>
      <c r="D59" s="82" t="s">
        <v>100</v>
      </c>
      <c r="E59" s="82" t="s">
        <v>123</v>
      </c>
      <c r="F59" s="82" t="s">
        <v>446</v>
      </c>
      <c r="G59" s="82" t="s">
        <v>447</v>
      </c>
      <c r="H59" s="82" t="s">
        <v>448</v>
      </c>
      <c r="I59" s="82" t="s">
        <v>150</v>
      </c>
      <c r="J59" s="82" t="s">
        <v>373</v>
      </c>
      <c r="K59" s="83">
        <v>3.04</v>
      </c>
      <c r="L59" s="82" t="s">
        <v>102</v>
      </c>
      <c r="M59" s="84">
        <v>3.5400000000000001E-2</v>
      </c>
      <c r="N59" s="84">
        <v>4.8000000000000001E-2</v>
      </c>
      <c r="O59" s="83">
        <v>3088000</v>
      </c>
      <c r="P59" s="83">
        <f>R59*1000/O59*100</f>
        <v>96.561479550666789</v>
      </c>
      <c r="Q59" s="83">
        <v>0</v>
      </c>
      <c r="R59" s="83">
        <f>2981818.48852459/1000</f>
        <v>2981.8184885245901</v>
      </c>
      <c r="S59" s="84">
        <v>8.0000000000000002E-3</v>
      </c>
      <c r="T59" s="84">
        <f t="shared" si="0"/>
        <v>8.6961048825815561E-3</v>
      </c>
      <c r="U59" s="84">
        <f>R59/'סכום נכסי הקרן'!$C$42</f>
        <v>2.2090914156932605E-3</v>
      </c>
    </row>
    <row r="60" spans="2:26" s="85" customFormat="1">
      <c r="B60" s="82" t="s">
        <v>453</v>
      </c>
      <c r="C60" s="82">
        <v>1191659</v>
      </c>
      <c r="D60" s="82" t="s">
        <v>100</v>
      </c>
      <c r="E60" s="82" t="s">
        <v>123</v>
      </c>
      <c r="F60" s="82" t="s">
        <v>446</v>
      </c>
      <c r="G60" s="82" t="s">
        <v>447</v>
      </c>
      <c r="H60" s="82" t="s">
        <v>448</v>
      </c>
      <c r="I60" s="82" t="s">
        <v>150</v>
      </c>
      <c r="J60" s="82" t="s">
        <v>373</v>
      </c>
      <c r="K60" s="83">
        <v>0</v>
      </c>
      <c r="L60" s="82" t="s">
        <v>102</v>
      </c>
      <c r="M60" s="84">
        <v>0</v>
      </c>
      <c r="N60" s="84">
        <v>0</v>
      </c>
      <c r="O60" s="83">
        <v>2410000</v>
      </c>
      <c r="P60" s="83">
        <f>R60*1000/O60*100</f>
        <v>97.61</v>
      </c>
      <c r="Q60" s="83">
        <v>0</v>
      </c>
      <c r="R60" s="83">
        <f>2352401/1000</f>
        <v>2352.4009999999998</v>
      </c>
      <c r="S60" s="84">
        <v>0</v>
      </c>
      <c r="T60" s="84">
        <f t="shared" si="0"/>
        <v>6.860486612654872E-3</v>
      </c>
      <c r="U60" s="84">
        <f>R60/'סכום נכסי הקרן'!$C$42</f>
        <v>1.742785107600417E-3</v>
      </c>
      <c r="V60" s="89"/>
    </row>
    <row r="61" spans="2:26" s="85" customFormat="1">
      <c r="B61" s="82" t="s">
        <v>454</v>
      </c>
      <c r="C61" s="82" t="s">
        <v>455</v>
      </c>
      <c r="D61" s="82" t="s">
        <v>100</v>
      </c>
      <c r="E61" s="82" t="s">
        <v>123</v>
      </c>
      <c r="F61" s="82" t="s">
        <v>456</v>
      </c>
      <c r="G61" s="82" t="s">
        <v>439</v>
      </c>
      <c r="H61" s="82" t="s">
        <v>434</v>
      </c>
      <c r="I61" s="82" t="s">
        <v>210</v>
      </c>
      <c r="J61" s="82" t="s">
        <v>457</v>
      </c>
      <c r="K61" s="83">
        <v>5.14</v>
      </c>
      <c r="L61" s="82" t="s">
        <v>102</v>
      </c>
      <c r="M61" s="84">
        <v>7.4999999999999997E-3</v>
      </c>
      <c r="N61" s="84">
        <v>4.3099999999999999E-2</v>
      </c>
      <c r="O61" s="83">
        <v>1590000</v>
      </c>
      <c r="P61" s="83">
        <v>88.76</v>
      </c>
      <c r="Q61" s="83">
        <v>0</v>
      </c>
      <c r="R61" s="83">
        <v>1411.2840000000001</v>
      </c>
      <c r="S61" s="84">
        <v>2.3999999999999998E-3</v>
      </c>
      <c r="T61" s="84">
        <f t="shared" si="0"/>
        <v>4.1158352630584752E-3</v>
      </c>
      <c r="U61" s="84">
        <f>R61/'סכום נכסי הקרן'!$C$42</f>
        <v>1.0455550468626512E-3</v>
      </c>
      <c r="Z61" s="90"/>
    </row>
    <row r="62" spans="2:26" s="85" customFormat="1">
      <c r="B62" s="82" t="s">
        <v>458</v>
      </c>
      <c r="C62" s="82" t="s">
        <v>459</v>
      </c>
      <c r="D62" s="82" t="s">
        <v>100</v>
      </c>
      <c r="E62" s="82" t="s">
        <v>123</v>
      </c>
      <c r="F62" s="82" t="s">
        <v>460</v>
      </c>
      <c r="G62" s="82" t="s">
        <v>321</v>
      </c>
      <c r="H62" s="82" t="s">
        <v>461</v>
      </c>
      <c r="I62" s="82" t="s">
        <v>210</v>
      </c>
      <c r="J62" s="82" t="s">
        <v>462</v>
      </c>
      <c r="K62" s="83">
        <v>3.73</v>
      </c>
      <c r="L62" s="82" t="s">
        <v>102</v>
      </c>
      <c r="M62" s="84">
        <v>2.4899999999999999E-2</v>
      </c>
      <c r="N62" s="84">
        <v>4.3099999999999999E-2</v>
      </c>
      <c r="O62" s="83">
        <v>3284000</v>
      </c>
      <c r="P62" s="83">
        <v>96.66</v>
      </c>
      <c r="Q62" s="83">
        <v>0</v>
      </c>
      <c r="R62" s="83">
        <v>3174.3144000000002</v>
      </c>
      <c r="S62" s="84">
        <v>1.7500000000000002E-2</v>
      </c>
      <c r="T62" s="84">
        <f t="shared" si="0"/>
        <v>9.2574954038693175E-3</v>
      </c>
      <c r="U62" s="84">
        <f>R62/'סכום נכסי הקרן'!$C$42</f>
        <v>2.3517027339988181E-3</v>
      </c>
    </row>
    <row r="63" spans="2:26" s="85" customFormat="1">
      <c r="B63" s="82" t="s">
        <v>463</v>
      </c>
      <c r="C63" s="82" t="s">
        <v>464</v>
      </c>
      <c r="D63" s="82" t="s">
        <v>100</v>
      </c>
      <c r="E63" s="82" t="s">
        <v>123</v>
      </c>
      <c r="F63" s="82" t="s">
        <v>465</v>
      </c>
      <c r="G63" s="82" t="s">
        <v>466</v>
      </c>
      <c r="H63" s="82" t="s">
        <v>467</v>
      </c>
      <c r="I63" s="82" t="s">
        <v>150</v>
      </c>
      <c r="J63" s="82" t="s">
        <v>443</v>
      </c>
      <c r="K63" s="83">
        <v>6.49</v>
      </c>
      <c r="L63" s="82" t="s">
        <v>102</v>
      </c>
      <c r="M63" s="84">
        <v>1.54E-2</v>
      </c>
      <c r="N63" s="84">
        <v>4.6899999999999997E-2</v>
      </c>
      <c r="O63" s="83">
        <v>2678000</v>
      </c>
      <c r="P63" s="83">
        <v>86.8</v>
      </c>
      <c r="Q63" s="83">
        <v>0</v>
      </c>
      <c r="R63" s="83">
        <v>2324.5039999999999</v>
      </c>
      <c r="S63" s="84">
        <v>7.7000000000000002E-3</v>
      </c>
      <c r="T63" s="84">
        <f t="shared" si="0"/>
        <v>6.7791284619683045E-3</v>
      </c>
      <c r="U63" s="84">
        <f>R63/'סכום נכסי הקרן'!$C$42</f>
        <v>1.7221175104744472E-3</v>
      </c>
    </row>
    <row r="64" spans="2:26" s="85" customFormat="1">
      <c r="B64" s="82" t="s">
        <v>468</v>
      </c>
      <c r="C64" s="82" t="s">
        <v>469</v>
      </c>
      <c r="D64" s="82" t="s">
        <v>100</v>
      </c>
      <c r="E64" s="82" t="s">
        <v>123</v>
      </c>
      <c r="F64" s="82" t="s">
        <v>465</v>
      </c>
      <c r="G64" s="82" t="s">
        <v>466</v>
      </c>
      <c r="H64" s="82" t="s">
        <v>467</v>
      </c>
      <c r="I64" s="82" t="s">
        <v>150</v>
      </c>
      <c r="J64" s="82" t="s">
        <v>470</v>
      </c>
      <c r="K64" s="83">
        <v>2.86</v>
      </c>
      <c r="L64" s="82" t="s">
        <v>102</v>
      </c>
      <c r="M64" s="84">
        <v>2.5700000000000001E-2</v>
      </c>
      <c r="N64" s="84">
        <v>4.5900000000000003E-2</v>
      </c>
      <c r="O64" s="83">
        <v>3550000</v>
      </c>
      <c r="P64" s="83">
        <v>105.24</v>
      </c>
      <c r="Q64" s="83">
        <v>0</v>
      </c>
      <c r="R64" s="83">
        <v>3736.02</v>
      </c>
      <c r="S64" s="84">
        <v>3.0000000000000001E-3</v>
      </c>
      <c r="T64" s="84">
        <f t="shared" si="0"/>
        <v>1.0895640324337074E-2</v>
      </c>
      <c r="U64" s="84">
        <f>R64/'סכום נכסי הקרן'!$C$42</f>
        <v>2.767844435407616E-3</v>
      </c>
    </row>
    <row r="65" spans="2:21" s="85" customFormat="1">
      <c r="B65" s="82" t="s">
        <v>471</v>
      </c>
      <c r="C65" s="82" t="s">
        <v>472</v>
      </c>
      <c r="D65" s="82" t="s">
        <v>100</v>
      </c>
      <c r="E65" s="82" t="s">
        <v>123</v>
      </c>
      <c r="F65" s="82" t="s">
        <v>473</v>
      </c>
      <c r="G65" s="82" t="s">
        <v>321</v>
      </c>
      <c r="H65" s="82" t="s">
        <v>461</v>
      </c>
      <c r="I65" s="82" t="s">
        <v>210</v>
      </c>
      <c r="J65" s="82" t="s">
        <v>474</v>
      </c>
      <c r="K65" s="83">
        <v>5.09</v>
      </c>
      <c r="L65" s="82" t="s">
        <v>102</v>
      </c>
      <c r="M65" s="84">
        <v>3.6200000000000003E-2</v>
      </c>
      <c r="N65" s="84">
        <v>4.6199999999999998E-2</v>
      </c>
      <c r="O65" s="83">
        <v>1452000</v>
      </c>
      <c r="P65" s="83">
        <v>96.18</v>
      </c>
      <c r="Q65" s="83">
        <v>0</v>
      </c>
      <c r="R65" s="83">
        <v>1396.5336</v>
      </c>
      <c r="S65" s="84">
        <v>1.1999999999999999E-3</v>
      </c>
      <c r="T65" s="84">
        <f t="shared" si="0"/>
        <v>4.0728175455301691E-3</v>
      </c>
      <c r="U65" s="84">
        <f>R65/'סכום נכסי הקרן'!$C$42</f>
        <v>1.0346271576757526E-3</v>
      </c>
    </row>
    <row r="66" spans="2:21" s="85" customFormat="1">
      <c r="B66" s="82" t="s">
        <v>475</v>
      </c>
      <c r="C66" s="82" t="s">
        <v>476</v>
      </c>
      <c r="D66" s="82" t="s">
        <v>100</v>
      </c>
      <c r="E66" s="82" t="s">
        <v>123</v>
      </c>
      <c r="F66" s="82" t="s">
        <v>477</v>
      </c>
      <c r="G66" s="82" t="s">
        <v>478</v>
      </c>
      <c r="H66" s="82" t="s">
        <v>479</v>
      </c>
      <c r="I66" s="82" t="s">
        <v>150</v>
      </c>
      <c r="J66" s="82" t="s">
        <v>474</v>
      </c>
      <c r="K66" s="83">
        <v>4.0999999999999996</v>
      </c>
      <c r="L66" s="82" t="s">
        <v>102</v>
      </c>
      <c r="M66" s="84">
        <v>3.85E-2</v>
      </c>
      <c r="N66" s="84">
        <v>5.57E-2</v>
      </c>
      <c r="O66" s="83">
        <v>1107000</v>
      </c>
      <c r="P66" s="83">
        <v>94.44</v>
      </c>
      <c r="Q66" s="83">
        <v>0</v>
      </c>
      <c r="R66" s="83">
        <v>1045.4508000000001</v>
      </c>
      <c r="S66" s="84">
        <v>1.38E-2</v>
      </c>
      <c r="T66" s="84">
        <f t="shared" si="0"/>
        <v>3.0489279751153512E-3</v>
      </c>
      <c r="U66" s="84">
        <f>R66/'סכום נכסי הקרן'!$C$42</f>
        <v>7.7452614795221666E-4</v>
      </c>
    </row>
    <row r="67" spans="2:21" s="85" customFormat="1">
      <c r="B67" s="82" t="s">
        <v>480</v>
      </c>
      <c r="C67" s="82">
        <v>42203720</v>
      </c>
      <c r="D67" s="82" t="s">
        <v>100</v>
      </c>
      <c r="E67" s="82" t="s">
        <v>123</v>
      </c>
      <c r="F67" s="82" t="s">
        <v>481</v>
      </c>
      <c r="G67" s="82" t="s">
        <v>447</v>
      </c>
      <c r="H67" s="82" t="s">
        <v>479</v>
      </c>
      <c r="I67" s="82" t="s">
        <v>150</v>
      </c>
      <c r="J67" s="82" t="s">
        <v>482</v>
      </c>
      <c r="K67" s="83">
        <v>2.14</v>
      </c>
      <c r="L67" s="82" t="s">
        <v>102</v>
      </c>
      <c r="M67" s="84">
        <v>1.2500000000000001E-2</v>
      </c>
      <c r="N67" s="84">
        <v>5.7099999999999998E-2</v>
      </c>
      <c r="O67" s="83">
        <v>1620000</v>
      </c>
      <c r="P67" s="83">
        <f>R67*1000/O67*100</f>
        <v>93.374426229508188</v>
      </c>
      <c r="Q67" s="83">
        <v>0</v>
      </c>
      <c r="R67" s="83">
        <f>1526.688-14.0222950819672</f>
        <v>1512.6657049180328</v>
      </c>
      <c r="S67" s="84">
        <v>9.7999999999999997E-3</v>
      </c>
      <c r="T67" s="84">
        <f t="shared" si="0"/>
        <v>4.4115024683343993E-3</v>
      </c>
      <c r="U67" s="84">
        <f>R67/'סכום נכסי הקרן'!$C$42</f>
        <v>1.1206640633586854E-3</v>
      </c>
    </row>
    <row r="68" spans="2:21" s="85" customFormat="1">
      <c r="B68" s="82" t="s">
        <v>483</v>
      </c>
      <c r="C68" s="82" t="s">
        <v>484</v>
      </c>
      <c r="D68" s="82" t="s">
        <v>100</v>
      </c>
      <c r="E68" s="82" t="s">
        <v>123</v>
      </c>
      <c r="F68" s="82" t="s">
        <v>485</v>
      </c>
      <c r="G68" s="82" t="s">
        <v>486</v>
      </c>
      <c r="H68" s="82" t="s">
        <v>479</v>
      </c>
      <c r="I68" s="82" t="s">
        <v>150</v>
      </c>
      <c r="J68" s="82" t="s">
        <v>487</v>
      </c>
      <c r="K68" s="83">
        <v>4.47</v>
      </c>
      <c r="L68" s="82" t="s">
        <v>102</v>
      </c>
      <c r="M68" s="84">
        <v>1.7999999999999999E-2</v>
      </c>
      <c r="N68" s="84">
        <v>3.4799999999999998E-2</v>
      </c>
      <c r="O68" s="83">
        <v>2226429.16</v>
      </c>
      <c r="P68" s="83">
        <v>101.52</v>
      </c>
      <c r="Q68" s="83">
        <v>0</v>
      </c>
      <c r="R68" s="83">
        <v>2260.270883232</v>
      </c>
      <c r="S68" s="84">
        <v>2E-3</v>
      </c>
      <c r="T68" s="84">
        <f t="shared" si="0"/>
        <v>6.5918005201437771E-3</v>
      </c>
      <c r="U68" s="84">
        <f>R68/'סכום נכסי הקרן'!$C$42</f>
        <v>1.6745301648994244E-3</v>
      </c>
    </row>
    <row r="69" spans="2:21" s="85" customFormat="1">
      <c r="B69" s="82" t="s">
        <v>488</v>
      </c>
      <c r="C69" s="82" t="s">
        <v>489</v>
      </c>
      <c r="D69" s="82" t="s">
        <v>100</v>
      </c>
      <c r="E69" s="82" t="s">
        <v>123</v>
      </c>
      <c r="F69" s="82" t="s">
        <v>490</v>
      </c>
      <c r="G69" s="82" t="s">
        <v>294</v>
      </c>
      <c r="H69" s="82" t="s">
        <v>491</v>
      </c>
      <c r="I69" s="82" t="s">
        <v>210</v>
      </c>
      <c r="J69" s="82" t="s">
        <v>492</v>
      </c>
      <c r="K69" s="83">
        <v>4.04</v>
      </c>
      <c r="L69" s="82" t="s">
        <v>102</v>
      </c>
      <c r="M69" s="84">
        <v>1.2200000000000001E-2</v>
      </c>
      <c r="N69" s="84">
        <v>4.8800000000000003E-2</v>
      </c>
      <c r="O69" s="83">
        <v>20</v>
      </c>
      <c r="P69" s="83">
        <v>4761997</v>
      </c>
      <c r="Q69" s="83">
        <v>0</v>
      </c>
      <c r="R69" s="83">
        <v>952.39940000000001</v>
      </c>
      <c r="S69" s="84">
        <v>0</v>
      </c>
      <c r="T69" s="84">
        <f t="shared" si="0"/>
        <v>2.7775550739863372E-3</v>
      </c>
      <c r="U69" s="84">
        <f>R69/'סכום נכסי הקרן'!$C$42</f>
        <v>7.0558866911192987E-4</v>
      </c>
    </row>
    <row r="70" spans="2:21" s="85" customFormat="1">
      <c r="B70" s="82" t="s">
        <v>493</v>
      </c>
      <c r="C70" s="82" t="s">
        <v>494</v>
      </c>
      <c r="D70" s="82" t="s">
        <v>100</v>
      </c>
      <c r="E70" s="82" t="s">
        <v>123</v>
      </c>
      <c r="F70" s="82" t="s">
        <v>495</v>
      </c>
      <c r="G70" s="82" t="s">
        <v>321</v>
      </c>
      <c r="H70" s="82" t="s">
        <v>491</v>
      </c>
      <c r="I70" s="82" t="s">
        <v>210</v>
      </c>
      <c r="J70" s="82" t="s">
        <v>496</v>
      </c>
      <c r="K70" s="83">
        <v>3.98</v>
      </c>
      <c r="L70" s="82" t="s">
        <v>102</v>
      </c>
      <c r="M70" s="84">
        <v>3.0000000000000001E-3</v>
      </c>
      <c r="N70" s="84">
        <v>3.85E-2</v>
      </c>
      <c r="O70" s="83">
        <v>2173130</v>
      </c>
      <c r="P70" s="83">
        <v>91.6</v>
      </c>
      <c r="Q70" s="83">
        <v>0</v>
      </c>
      <c r="R70" s="83">
        <v>1990.58708</v>
      </c>
      <c r="S70" s="84">
        <v>4.3E-3</v>
      </c>
      <c r="T70" s="84">
        <f t="shared" si="0"/>
        <v>5.8053010577974393E-3</v>
      </c>
      <c r="U70" s="84">
        <f>R70/'סכום נכסי הקרן'!$C$42</f>
        <v>1.4747339073592472E-3</v>
      </c>
    </row>
    <row r="71" spans="2:21" s="85" customFormat="1">
      <c r="B71" s="82" t="s">
        <v>497</v>
      </c>
      <c r="C71" s="82" t="s">
        <v>498</v>
      </c>
      <c r="D71" s="82" t="s">
        <v>100</v>
      </c>
      <c r="E71" s="82" t="s">
        <v>123</v>
      </c>
      <c r="F71" s="82" t="s">
        <v>495</v>
      </c>
      <c r="G71" s="82" t="s">
        <v>321</v>
      </c>
      <c r="H71" s="82" t="s">
        <v>491</v>
      </c>
      <c r="I71" s="82" t="s">
        <v>210</v>
      </c>
      <c r="J71" s="82" t="s">
        <v>499</v>
      </c>
      <c r="K71" s="83">
        <v>2.75</v>
      </c>
      <c r="L71" s="82" t="s">
        <v>102</v>
      </c>
      <c r="M71" s="84">
        <v>1E-3</v>
      </c>
      <c r="N71" s="84">
        <v>3.2399999999999998E-2</v>
      </c>
      <c r="O71" s="83">
        <v>4100000</v>
      </c>
      <c r="P71" s="83">
        <v>100.12</v>
      </c>
      <c r="Q71" s="83">
        <v>0</v>
      </c>
      <c r="R71" s="83">
        <v>4104.92</v>
      </c>
      <c r="S71" s="84">
        <v>7.1999999999999998E-3</v>
      </c>
      <c r="T71" s="84">
        <f t="shared" si="0"/>
        <v>1.1971491555231969E-2</v>
      </c>
      <c r="U71" s="84">
        <f>R71/'סכום נכסי הקרן'!$C$42</f>
        <v>3.0411453846053904E-3</v>
      </c>
    </row>
    <row r="72" spans="2:21" s="85" customFormat="1">
      <c r="B72" s="82" t="s">
        <v>500</v>
      </c>
      <c r="C72" s="82" t="s">
        <v>501</v>
      </c>
      <c r="D72" s="82" t="s">
        <v>100</v>
      </c>
      <c r="E72" s="82" t="s">
        <v>123</v>
      </c>
      <c r="F72" s="82" t="s">
        <v>495</v>
      </c>
      <c r="G72" s="82" t="s">
        <v>321</v>
      </c>
      <c r="H72" s="82" t="s">
        <v>491</v>
      </c>
      <c r="I72" s="82" t="s">
        <v>210</v>
      </c>
      <c r="J72" s="82" t="s">
        <v>502</v>
      </c>
      <c r="K72" s="83">
        <v>5.46</v>
      </c>
      <c r="L72" s="82" t="s">
        <v>102</v>
      </c>
      <c r="M72" s="84">
        <v>3.0000000000000001E-3</v>
      </c>
      <c r="N72" s="84">
        <v>4.02E-2</v>
      </c>
      <c r="O72" s="83">
        <v>7600000</v>
      </c>
      <c r="P72" s="83">
        <v>88.42</v>
      </c>
      <c r="Q72" s="83">
        <v>0</v>
      </c>
      <c r="R72" s="83">
        <v>6719.92</v>
      </c>
      <c r="S72" s="84">
        <v>2.1000000000000001E-2</v>
      </c>
      <c r="T72" s="84">
        <f t="shared" si="0"/>
        <v>1.9597815677731702E-2</v>
      </c>
      <c r="U72" s="84">
        <f>R72/'סכום נכסי הקרן'!$C$42</f>
        <v>4.9784779466877441E-3</v>
      </c>
    </row>
    <row r="73" spans="2:21" s="85" customFormat="1">
      <c r="B73" s="82" t="s">
        <v>503</v>
      </c>
      <c r="C73" s="82" t="s">
        <v>504</v>
      </c>
      <c r="D73" s="82" t="s">
        <v>100</v>
      </c>
      <c r="E73" s="82" t="s">
        <v>123</v>
      </c>
      <c r="F73" s="82" t="s">
        <v>505</v>
      </c>
      <c r="G73" s="82" t="s">
        <v>321</v>
      </c>
      <c r="H73" s="82" t="s">
        <v>491</v>
      </c>
      <c r="I73" s="82" t="s">
        <v>210</v>
      </c>
      <c r="J73" s="82" t="s">
        <v>506</v>
      </c>
      <c r="K73" s="83">
        <v>4.2699999999999996</v>
      </c>
      <c r="L73" s="82" t="s">
        <v>102</v>
      </c>
      <c r="M73" s="84">
        <v>1.0800000000000001E-2</v>
      </c>
      <c r="N73" s="84">
        <v>4.6699999999999998E-2</v>
      </c>
      <c r="O73" s="83">
        <v>4033730</v>
      </c>
      <c r="P73" s="83">
        <v>94.01</v>
      </c>
      <c r="Q73" s="83">
        <v>0</v>
      </c>
      <c r="R73" s="83">
        <v>3792.1095730000002</v>
      </c>
      <c r="S73" s="84">
        <v>1.5100000000000001E-2</v>
      </c>
      <c r="T73" s="84">
        <f t="shared" si="0"/>
        <v>1.1059218627813406E-2</v>
      </c>
      <c r="U73" s="84">
        <f>R73/'סכום נכסי הקרן'!$C$42</f>
        <v>2.809398606025664E-3</v>
      </c>
    </row>
    <row r="74" spans="2:21" s="85" customFormat="1">
      <c r="B74" s="82" t="s">
        <v>507</v>
      </c>
      <c r="C74" s="82" t="s">
        <v>508</v>
      </c>
      <c r="D74" s="82" t="s">
        <v>100</v>
      </c>
      <c r="E74" s="82" t="s">
        <v>123</v>
      </c>
      <c r="F74" s="82" t="s">
        <v>509</v>
      </c>
      <c r="G74" s="82" t="s">
        <v>439</v>
      </c>
      <c r="H74" s="82" t="s">
        <v>510</v>
      </c>
      <c r="I74" s="82" t="s">
        <v>210</v>
      </c>
      <c r="J74" s="82" t="s">
        <v>511</v>
      </c>
      <c r="K74" s="83">
        <v>1.65</v>
      </c>
      <c r="L74" s="82" t="s">
        <v>102</v>
      </c>
      <c r="M74" s="84">
        <v>4.9500000000000002E-2</v>
      </c>
      <c r="N74" s="84">
        <v>0.1169</v>
      </c>
      <c r="O74" s="83">
        <v>1000.13</v>
      </c>
      <c r="P74" s="83">
        <v>120.04</v>
      </c>
      <c r="Q74" s="83">
        <v>0</v>
      </c>
      <c r="R74" s="83">
        <v>1.200556052</v>
      </c>
      <c r="S74" s="84">
        <v>0</v>
      </c>
      <c r="T74" s="84">
        <f t="shared" si="0"/>
        <v>3.5012732618664026E-6</v>
      </c>
      <c r="U74" s="84">
        <f>R74/'סכום נכסי הקרן'!$C$42</f>
        <v>8.8943645588704997E-7</v>
      </c>
    </row>
    <row r="75" spans="2:21" s="85" customFormat="1">
      <c r="B75" s="82" t="s">
        <v>513</v>
      </c>
      <c r="C75" s="82" t="s">
        <v>514</v>
      </c>
      <c r="D75" s="82" t="s">
        <v>100</v>
      </c>
      <c r="E75" s="82" t="s">
        <v>123</v>
      </c>
      <c r="F75" s="82" t="s">
        <v>515</v>
      </c>
      <c r="G75" s="82" t="s">
        <v>321</v>
      </c>
      <c r="H75" s="82" t="s">
        <v>229</v>
      </c>
      <c r="I75" s="82" t="s">
        <v>512</v>
      </c>
      <c r="J75" s="82" t="s">
        <v>516</v>
      </c>
      <c r="K75" s="83">
        <v>3.66</v>
      </c>
      <c r="L75" s="82" t="s">
        <v>102</v>
      </c>
      <c r="M75" s="84">
        <v>1.9E-2</v>
      </c>
      <c r="N75" s="84">
        <v>3.6999999999999998E-2</v>
      </c>
      <c r="O75" s="83">
        <v>1600000</v>
      </c>
      <c r="P75" s="83">
        <v>98.09</v>
      </c>
      <c r="Q75" s="83">
        <v>15.89578</v>
      </c>
      <c r="R75" s="83">
        <v>1585.3357800000001</v>
      </c>
      <c r="S75" s="84">
        <v>2.8999999999999998E-3</v>
      </c>
      <c r="T75" s="84">
        <f t="shared" si="0"/>
        <v>4.6234357557460529E-3</v>
      </c>
      <c r="U75" s="84">
        <f>R75/'סכום נכסי הקרן'!$C$42</f>
        <v>1.1745019611580218E-3</v>
      </c>
    </row>
    <row r="76" spans="2:21" s="85" customFormat="1">
      <c r="B76" s="82" t="s">
        <v>517</v>
      </c>
      <c r="C76" s="82" t="s">
        <v>518</v>
      </c>
      <c r="D76" s="82" t="s">
        <v>100</v>
      </c>
      <c r="E76" s="82" t="s">
        <v>123</v>
      </c>
      <c r="F76" s="82" t="s">
        <v>519</v>
      </c>
      <c r="G76" s="82" t="s">
        <v>520</v>
      </c>
      <c r="H76" s="82" t="s">
        <v>229</v>
      </c>
      <c r="I76" s="82" t="s">
        <v>512</v>
      </c>
      <c r="J76" s="82" t="s">
        <v>521</v>
      </c>
      <c r="K76" s="83">
        <v>3.02</v>
      </c>
      <c r="L76" s="82" t="s">
        <v>102</v>
      </c>
      <c r="M76" s="84">
        <v>1.5800000000000002E-2</v>
      </c>
      <c r="N76" s="84">
        <v>7.1300000000000002E-2</v>
      </c>
      <c r="O76" s="83">
        <v>2945000</v>
      </c>
      <c r="P76" s="83">
        <v>91.32</v>
      </c>
      <c r="Q76" s="83">
        <v>0</v>
      </c>
      <c r="R76" s="83">
        <v>2689.3739999999998</v>
      </c>
      <c r="S76" s="84">
        <v>5.3E-3</v>
      </c>
      <c r="T76" s="84">
        <f t="shared" ref="T76:T139" si="1">R76/$R$11</f>
        <v>7.8432266962231711E-3</v>
      </c>
      <c r="U76" s="84">
        <f>R76/'סכום נכסי הקרן'!$C$42</f>
        <v>1.9924328190507332E-3</v>
      </c>
    </row>
    <row r="77" spans="2:21" s="85" customFormat="1">
      <c r="B77" s="82" t="s">
        <v>522</v>
      </c>
      <c r="C77" s="82" t="s">
        <v>523</v>
      </c>
      <c r="D77" s="82" t="s">
        <v>100</v>
      </c>
      <c r="E77" s="82" t="s">
        <v>123</v>
      </c>
      <c r="F77" s="82" t="s">
        <v>524</v>
      </c>
      <c r="G77" s="82" t="s">
        <v>321</v>
      </c>
      <c r="H77" s="82" t="s">
        <v>229</v>
      </c>
      <c r="I77" s="82" t="s">
        <v>512</v>
      </c>
      <c r="J77" s="82" t="s">
        <v>525</v>
      </c>
      <c r="K77" s="83">
        <v>5.65</v>
      </c>
      <c r="L77" s="82" t="s">
        <v>102</v>
      </c>
      <c r="M77" s="84">
        <v>8.5000000000000006E-3</v>
      </c>
      <c r="N77" s="84">
        <v>3.6299999999999999E-2</v>
      </c>
      <c r="O77" s="83">
        <v>4450501</v>
      </c>
      <c r="P77" s="83">
        <v>92.28</v>
      </c>
      <c r="Q77" s="83">
        <v>0</v>
      </c>
      <c r="R77" s="83">
        <v>4106.9223228000001</v>
      </c>
      <c r="S77" s="84">
        <v>8.6E-3</v>
      </c>
      <c r="T77" s="84">
        <f t="shared" si="1"/>
        <v>1.1977331082065877E-2</v>
      </c>
      <c r="U77" s="84">
        <f>R77/'סכום נכסי הקרן'!$C$42</f>
        <v>3.0426288129649466E-3</v>
      </c>
    </row>
    <row r="78" spans="2:21" s="85" customFormat="1">
      <c r="B78" s="82" t="s">
        <v>526</v>
      </c>
      <c r="C78" s="82" t="s">
        <v>527</v>
      </c>
      <c r="D78" s="82" t="s">
        <v>100</v>
      </c>
      <c r="E78" s="82" t="s">
        <v>123</v>
      </c>
      <c r="F78" s="82" t="s">
        <v>528</v>
      </c>
      <c r="G78" s="82" t="s">
        <v>486</v>
      </c>
      <c r="H78" s="82" t="s">
        <v>229</v>
      </c>
      <c r="I78" s="82" t="s">
        <v>512</v>
      </c>
      <c r="J78" s="82" t="s">
        <v>529</v>
      </c>
      <c r="K78" s="83">
        <v>2.76</v>
      </c>
      <c r="L78" s="82" t="s">
        <v>102</v>
      </c>
      <c r="M78" s="84">
        <v>1.6400000000000001E-2</v>
      </c>
      <c r="N78" s="84">
        <v>3.4099999999999998E-2</v>
      </c>
      <c r="O78" s="83">
        <v>1810127.96</v>
      </c>
      <c r="P78" s="83">
        <v>104.01</v>
      </c>
      <c r="Q78" s="83">
        <v>0</v>
      </c>
      <c r="R78" s="83">
        <v>1882.714091196</v>
      </c>
      <c r="S78" s="84">
        <v>6.8999999999999999E-3</v>
      </c>
      <c r="T78" s="84">
        <f t="shared" si="1"/>
        <v>5.4907028257966404E-3</v>
      </c>
      <c r="U78" s="84">
        <f>R78/'סכום נכסי הקרן'!$C$42</f>
        <v>1.3948157988395017E-3</v>
      </c>
    </row>
    <row r="79" spans="2:21" s="85" customFormat="1">
      <c r="B79" s="82" t="s">
        <v>530</v>
      </c>
      <c r="C79" s="82" t="s">
        <v>531</v>
      </c>
      <c r="D79" s="82" t="s">
        <v>100</v>
      </c>
      <c r="E79" s="82" t="s">
        <v>123</v>
      </c>
      <c r="F79" s="82" t="s">
        <v>532</v>
      </c>
      <c r="G79" s="82" t="s">
        <v>520</v>
      </c>
      <c r="H79" s="82" t="s">
        <v>229</v>
      </c>
      <c r="I79" s="82" t="s">
        <v>512</v>
      </c>
      <c r="J79" s="82" t="s">
        <v>533</v>
      </c>
      <c r="K79" s="83">
        <v>3.13</v>
      </c>
      <c r="L79" s="82" t="s">
        <v>102</v>
      </c>
      <c r="M79" s="84">
        <v>1.4800000000000001E-2</v>
      </c>
      <c r="N79" s="84">
        <v>4.8300000000000003E-2</v>
      </c>
      <c r="O79" s="83">
        <v>957198</v>
      </c>
      <c r="P79" s="83">
        <v>96.82</v>
      </c>
      <c r="Q79" s="83">
        <v>0</v>
      </c>
      <c r="R79" s="83">
        <v>926.7591036</v>
      </c>
      <c r="S79" s="84">
        <v>1.2999999999999999E-3</v>
      </c>
      <c r="T79" s="84">
        <f t="shared" si="1"/>
        <v>2.7027783202795059E-3</v>
      </c>
      <c r="U79" s="84">
        <f>R79/'סכום נכסי הקרן'!$C$42</f>
        <v>6.8659295931569164E-4</v>
      </c>
    </row>
    <row r="80" spans="2:21" s="85" customFormat="1">
      <c r="B80" s="82" t="s">
        <v>534</v>
      </c>
      <c r="C80" s="82" t="s">
        <v>535</v>
      </c>
      <c r="D80" s="82" t="s">
        <v>100</v>
      </c>
      <c r="E80" s="82" t="s">
        <v>123</v>
      </c>
      <c r="F80" s="82" t="s">
        <v>536</v>
      </c>
      <c r="G80" s="82" t="s">
        <v>520</v>
      </c>
      <c r="H80" s="82" t="s">
        <v>229</v>
      </c>
      <c r="I80" s="82" t="s">
        <v>512</v>
      </c>
      <c r="J80" s="82" t="s">
        <v>537</v>
      </c>
      <c r="K80" s="83">
        <v>3.09</v>
      </c>
      <c r="L80" s="82" t="s">
        <v>102</v>
      </c>
      <c r="M80" s="84">
        <v>2.3E-2</v>
      </c>
      <c r="N80" s="84">
        <v>0.1072</v>
      </c>
      <c r="O80" s="83">
        <v>2640000</v>
      </c>
      <c r="P80" s="83">
        <v>83.05</v>
      </c>
      <c r="Q80" s="83">
        <v>0</v>
      </c>
      <c r="R80" s="83">
        <v>2192.52</v>
      </c>
      <c r="S80" s="84">
        <v>1.09E-2</v>
      </c>
      <c r="T80" s="84">
        <f t="shared" si="1"/>
        <v>6.3942134474428728E-3</v>
      </c>
      <c r="U80" s="84">
        <f>R80/'סכום נכסי הקרן'!$C$42</f>
        <v>1.6243366688400774E-3</v>
      </c>
    </row>
    <row r="81" spans="2:21" s="85" customFormat="1">
      <c r="B81" s="82" t="s">
        <v>538</v>
      </c>
      <c r="C81" s="82" t="s">
        <v>539</v>
      </c>
      <c r="D81" s="82" t="s">
        <v>100</v>
      </c>
      <c r="E81" s="82" t="s">
        <v>123</v>
      </c>
      <c r="F81" s="82" t="s">
        <v>540</v>
      </c>
      <c r="G81" s="82" t="s">
        <v>321</v>
      </c>
      <c r="H81" s="82" t="s">
        <v>229</v>
      </c>
      <c r="I81" s="82" t="s">
        <v>512</v>
      </c>
      <c r="J81" s="82" t="s">
        <v>541</v>
      </c>
      <c r="K81" s="83">
        <v>6.46</v>
      </c>
      <c r="L81" s="82" t="s">
        <v>102</v>
      </c>
      <c r="M81" s="84">
        <v>6.4000000000000003E-3</v>
      </c>
      <c r="N81" s="84">
        <v>4.3900000000000002E-2</v>
      </c>
      <c r="O81" s="83">
        <v>3153150</v>
      </c>
      <c r="P81" s="83">
        <v>85.13</v>
      </c>
      <c r="Q81" s="83">
        <v>0</v>
      </c>
      <c r="R81" s="83">
        <v>2684.2765949999998</v>
      </c>
      <c r="S81" s="84">
        <v>2.1000000000000001E-2</v>
      </c>
      <c r="T81" s="84">
        <f t="shared" si="1"/>
        <v>7.8283607448986388E-3</v>
      </c>
      <c r="U81" s="84">
        <f>R81/'סכום נכסי הקרן'!$C$42</f>
        <v>1.9886563874298457E-3</v>
      </c>
    </row>
    <row r="82" spans="2:21" s="85" customFormat="1">
      <c r="B82" s="82" t="s">
        <v>542</v>
      </c>
      <c r="C82" s="82" t="s">
        <v>543</v>
      </c>
      <c r="D82" s="82" t="s">
        <v>100</v>
      </c>
      <c r="E82" s="82" t="s">
        <v>123</v>
      </c>
      <c r="F82" s="82" t="s">
        <v>544</v>
      </c>
      <c r="G82" s="82" t="s">
        <v>321</v>
      </c>
      <c r="H82" s="82" t="s">
        <v>229</v>
      </c>
      <c r="I82" s="82" t="s">
        <v>512</v>
      </c>
      <c r="J82" s="82" t="s">
        <v>545</v>
      </c>
      <c r="K82" s="83">
        <v>3.47</v>
      </c>
      <c r="L82" s="82" t="s">
        <v>102</v>
      </c>
      <c r="M82" s="84">
        <v>3.4299999999999997E-2</v>
      </c>
      <c r="N82" s="84">
        <v>4.53E-2</v>
      </c>
      <c r="O82" s="83">
        <v>1563000</v>
      </c>
      <c r="P82" s="83">
        <v>100.07</v>
      </c>
      <c r="Q82" s="83">
        <v>0</v>
      </c>
      <c r="R82" s="83">
        <v>1564.0941</v>
      </c>
      <c r="S82" s="84">
        <v>2.3999999999999998E-3</v>
      </c>
      <c r="T82" s="84">
        <f t="shared" si="1"/>
        <v>4.5614870228258154E-3</v>
      </c>
      <c r="U82" s="84">
        <f>R82/'סכום נכסי הקרן'!$C$42</f>
        <v>1.1587649828263453E-3</v>
      </c>
    </row>
    <row r="83" spans="2:21" s="85" customFormat="1">
      <c r="B83" s="86" t="s">
        <v>248</v>
      </c>
      <c r="K83" s="87">
        <v>2.5</v>
      </c>
      <c r="N83" s="88">
        <v>7.6700000000000004E-2</v>
      </c>
      <c r="O83" s="87">
        <f>SUM(O84:O150)</f>
        <v>138122510.42000002</v>
      </c>
      <c r="Q83" s="87">
        <v>0</v>
      </c>
      <c r="R83" s="87">
        <v>128800.86293039788</v>
      </c>
      <c r="T83" s="88">
        <f t="shared" si="1"/>
        <v>0.37563178889670168</v>
      </c>
      <c r="U83" s="88">
        <f>R83/'סכום נכסי הקרן'!$C$42</f>
        <v>9.5422602592491704E-2</v>
      </c>
    </row>
    <row r="84" spans="2:21" s="85" customFormat="1">
      <c r="B84" s="82" t="s">
        <v>546</v>
      </c>
      <c r="C84" s="82" t="s">
        <v>547</v>
      </c>
      <c r="D84" s="82" t="s">
        <v>100</v>
      </c>
      <c r="E84" s="82" t="s">
        <v>123</v>
      </c>
      <c r="F84" s="82" t="s">
        <v>298</v>
      </c>
      <c r="G84" s="82" t="s">
        <v>294</v>
      </c>
      <c r="H84" s="82" t="s">
        <v>209</v>
      </c>
      <c r="I84" s="82" t="s">
        <v>210</v>
      </c>
      <c r="J84" s="82" t="s">
        <v>363</v>
      </c>
      <c r="K84" s="83">
        <v>1.17</v>
      </c>
      <c r="L84" s="82" t="s">
        <v>102</v>
      </c>
      <c r="M84" s="84">
        <v>1.8700000000000001E-2</v>
      </c>
      <c r="N84" s="84">
        <v>4.9200000000000001E-2</v>
      </c>
      <c r="O84" s="83">
        <v>4194150.71</v>
      </c>
      <c r="P84" s="83">
        <v>97.17</v>
      </c>
      <c r="Q84" s="83">
        <v>0</v>
      </c>
      <c r="R84" s="83">
        <v>4075.4562449069999</v>
      </c>
      <c r="S84" s="84">
        <v>7.6E-3</v>
      </c>
      <c r="T84" s="84">
        <f t="shared" si="1"/>
        <v>1.1885564157065556E-2</v>
      </c>
      <c r="U84" s="84">
        <f>R84/'סכום נכסי הקרן'!$C$42</f>
        <v>3.0193170510899453E-3</v>
      </c>
    </row>
    <row r="85" spans="2:21" s="85" customFormat="1">
      <c r="B85" s="82" t="s">
        <v>548</v>
      </c>
      <c r="C85" s="82" t="s">
        <v>549</v>
      </c>
      <c r="D85" s="82" t="s">
        <v>100</v>
      </c>
      <c r="E85" s="82" t="s">
        <v>123</v>
      </c>
      <c r="F85" s="82" t="s">
        <v>302</v>
      </c>
      <c r="G85" s="82" t="s">
        <v>294</v>
      </c>
      <c r="H85" s="82" t="s">
        <v>209</v>
      </c>
      <c r="I85" s="82" t="s">
        <v>210</v>
      </c>
      <c r="J85" s="82" t="s">
        <v>348</v>
      </c>
      <c r="K85" s="83">
        <v>1</v>
      </c>
      <c r="L85" s="82" t="s">
        <v>102</v>
      </c>
      <c r="M85" s="84">
        <v>3.0099999999999998E-2</v>
      </c>
      <c r="N85" s="84">
        <v>4.7600000000000003E-2</v>
      </c>
      <c r="O85" s="83">
        <v>3532720</v>
      </c>
      <c r="P85" s="83">
        <v>98.35</v>
      </c>
      <c r="Q85" s="83">
        <v>0</v>
      </c>
      <c r="R85" s="83">
        <v>3474.43012</v>
      </c>
      <c r="S85" s="84">
        <v>3.0999999999999999E-3</v>
      </c>
      <c r="T85" s="84">
        <f t="shared" si="1"/>
        <v>1.0132745788181888E-2</v>
      </c>
      <c r="U85" s="84">
        <f>R85/'סכום נכסי הקרן'!$C$42</f>
        <v>2.5740445912641298E-3</v>
      </c>
    </row>
    <row r="86" spans="2:21" s="85" customFormat="1">
      <c r="B86" s="82" t="s">
        <v>550</v>
      </c>
      <c r="C86" s="82" t="s">
        <v>551</v>
      </c>
      <c r="D86" s="82" t="s">
        <v>100</v>
      </c>
      <c r="E86" s="82" t="s">
        <v>123</v>
      </c>
      <c r="F86" s="82" t="s">
        <v>302</v>
      </c>
      <c r="G86" s="82" t="s">
        <v>294</v>
      </c>
      <c r="H86" s="82" t="s">
        <v>209</v>
      </c>
      <c r="I86" s="82" t="s">
        <v>210</v>
      </c>
      <c r="J86" s="82" t="s">
        <v>552</v>
      </c>
      <c r="K86" s="83">
        <v>1.9</v>
      </c>
      <c r="L86" s="82" t="s">
        <v>102</v>
      </c>
      <c r="M86" s="84">
        <v>2.0199999999999999E-2</v>
      </c>
      <c r="N86" s="84">
        <v>4.5699999999999998E-2</v>
      </c>
      <c r="O86" s="83">
        <v>4201</v>
      </c>
      <c r="P86" s="83">
        <v>95.58</v>
      </c>
      <c r="Q86" s="83">
        <v>0</v>
      </c>
      <c r="R86" s="83">
        <v>4.0153157999999998</v>
      </c>
      <c r="S86" s="84">
        <v>0</v>
      </c>
      <c r="T86" s="84">
        <f t="shared" si="1"/>
        <v>1.1710171986613502E-5</v>
      </c>
      <c r="U86" s="84">
        <f>R86/'סכום נכסי הקרן'!$C$42</f>
        <v>2.9747617768197917E-6</v>
      </c>
    </row>
    <row r="87" spans="2:21" s="85" customFormat="1">
      <c r="B87" s="82" t="s">
        <v>553</v>
      </c>
      <c r="C87" s="82" t="s">
        <v>554</v>
      </c>
      <c r="D87" s="82" t="s">
        <v>100</v>
      </c>
      <c r="E87" s="82" t="s">
        <v>123</v>
      </c>
      <c r="F87" s="82" t="s">
        <v>302</v>
      </c>
      <c r="G87" s="82" t="s">
        <v>294</v>
      </c>
      <c r="H87" s="82" t="s">
        <v>209</v>
      </c>
      <c r="I87" s="82" t="s">
        <v>210</v>
      </c>
      <c r="J87" s="82" t="s">
        <v>351</v>
      </c>
      <c r="K87" s="83">
        <v>4.45</v>
      </c>
      <c r="L87" s="82" t="s">
        <v>102</v>
      </c>
      <c r="M87" s="84">
        <v>2.76E-2</v>
      </c>
      <c r="N87" s="84">
        <v>4.5400000000000003E-2</v>
      </c>
      <c r="O87" s="83">
        <v>2500000</v>
      </c>
      <c r="P87" s="83">
        <v>93.7</v>
      </c>
      <c r="Q87" s="83">
        <v>0</v>
      </c>
      <c r="R87" s="83">
        <v>2342.5</v>
      </c>
      <c r="S87" s="84">
        <v>1.9E-3</v>
      </c>
      <c r="T87" s="84">
        <f t="shared" si="1"/>
        <v>6.8316115705375231E-3</v>
      </c>
      <c r="U87" s="84">
        <f>R87/'סכום נכסי הקרן'!$C$42</f>
        <v>1.7354499145995847E-3</v>
      </c>
    </row>
    <row r="88" spans="2:21" s="85" customFormat="1">
      <c r="B88" s="82" t="s">
        <v>555</v>
      </c>
      <c r="C88" s="82" t="s">
        <v>556</v>
      </c>
      <c r="D88" s="82" t="s">
        <v>100</v>
      </c>
      <c r="E88" s="82" t="s">
        <v>123</v>
      </c>
      <c r="F88" s="82" t="s">
        <v>307</v>
      </c>
      <c r="G88" s="82" t="s">
        <v>294</v>
      </c>
      <c r="H88" s="82" t="s">
        <v>209</v>
      </c>
      <c r="I88" s="82" t="s">
        <v>210</v>
      </c>
      <c r="J88" s="82" t="s">
        <v>311</v>
      </c>
      <c r="K88" s="83">
        <v>3.58</v>
      </c>
      <c r="L88" s="82" t="s">
        <v>102</v>
      </c>
      <c r="M88" s="84">
        <v>2.7400000000000001E-2</v>
      </c>
      <c r="N88" s="84">
        <v>4.6199999999999998E-2</v>
      </c>
      <c r="O88" s="83">
        <v>4400000</v>
      </c>
      <c r="P88" s="83">
        <v>96.11</v>
      </c>
      <c r="Q88" s="83">
        <v>0</v>
      </c>
      <c r="R88" s="83">
        <v>4228.84</v>
      </c>
      <c r="S88" s="84">
        <v>2.3E-3</v>
      </c>
      <c r="T88" s="84">
        <f t="shared" si="1"/>
        <v>1.2332888910971996E-2</v>
      </c>
      <c r="U88" s="84">
        <f>R88/'סכום נכסי הקרן'!$C$42</f>
        <v>3.1329519815817748E-3</v>
      </c>
    </row>
    <row r="89" spans="2:21" s="85" customFormat="1">
      <c r="B89" s="82" t="s">
        <v>557</v>
      </c>
      <c r="C89" s="82" t="s">
        <v>558</v>
      </c>
      <c r="D89" s="82" t="s">
        <v>100</v>
      </c>
      <c r="E89" s="82" t="s">
        <v>123</v>
      </c>
      <c r="F89" s="82" t="s">
        <v>307</v>
      </c>
      <c r="G89" s="82" t="s">
        <v>294</v>
      </c>
      <c r="H89" s="82" t="s">
        <v>303</v>
      </c>
      <c r="I89" s="82" t="s">
        <v>150</v>
      </c>
      <c r="J89" s="82" t="s">
        <v>559</v>
      </c>
      <c r="K89" s="83">
        <v>1.42</v>
      </c>
      <c r="L89" s="82" t="s">
        <v>102</v>
      </c>
      <c r="M89" s="84">
        <v>1.09E-2</v>
      </c>
      <c r="N89" s="84">
        <v>4.6399999999999997E-2</v>
      </c>
      <c r="O89" s="83">
        <v>1510900</v>
      </c>
      <c r="P89" s="83">
        <v>95.78</v>
      </c>
      <c r="Q89" s="83">
        <v>0</v>
      </c>
      <c r="R89" s="83">
        <v>1447.14002</v>
      </c>
      <c r="S89" s="84">
        <v>2E-3</v>
      </c>
      <c r="T89" s="84">
        <f t="shared" si="1"/>
        <v>4.220404911342541E-3</v>
      </c>
      <c r="U89" s="84">
        <f>R89/'סכום נכסי הקרן'!$C$42</f>
        <v>1.0721191138196974E-3</v>
      </c>
    </row>
    <row r="90" spans="2:21" s="85" customFormat="1">
      <c r="B90" s="82" t="s">
        <v>560</v>
      </c>
      <c r="C90" s="82" t="s">
        <v>561</v>
      </c>
      <c r="D90" s="82" t="s">
        <v>100</v>
      </c>
      <c r="E90" s="82" t="s">
        <v>123</v>
      </c>
      <c r="F90" s="82" t="s">
        <v>307</v>
      </c>
      <c r="G90" s="82" t="s">
        <v>294</v>
      </c>
      <c r="H90" s="82" t="s">
        <v>209</v>
      </c>
      <c r="I90" s="82" t="s">
        <v>210</v>
      </c>
      <c r="J90" s="82" t="s">
        <v>562</v>
      </c>
      <c r="K90" s="83">
        <v>2.1</v>
      </c>
      <c r="L90" s="82" t="s">
        <v>102</v>
      </c>
      <c r="M90" s="84">
        <v>2.98E-2</v>
      </c>
      <c r="N90" s="84">
        <v>4.5999999999999999E-2</v>
      </c>
      <c r="O90" s="83">
        <v>3250000</v>
      </c>
      <c r="P90" s="83">
        <v>99.1</v>
      </c>
      <c r="Q90" s="83">
        <v>0</v>
      </c>
      <c r="R90" s="83">
        <v>3220.75</v>
      </c>
      <c r="S90" s="84">
        <v>1.2999999999999999E-3</v>
      </c>
      <c r="T90" s="84">
        <f t="shared" si="1"/>
        <v>9.3929190889258177E-3</v>
      </c>
      <c r="U90" s="84">
        <f>R90/'סכום נכסי הקרן'!$C$42</f>
        <v>2.3861047224958856E-3</v>
      </c>
    </row>
    <row r="91" spans="2:21" s="85" customFormat="1">
      <c r="B91" s="82" t="s">
        <v>563</v>
      </c>
      <c r="C91" s="82" t="s">
        <v>564</v>
      </c>
      <c r="D91" s="82" t="s">
        <v>100</v>
      </c>
      <c r="E91" s="82" t="s">
        <v>123</v>
      </c>
      <c r="F91" s="82" t="s">
        <v>320</v>
      </c>
      <c r="G91" s="82" t="s">
        <v>321</v>
      </c>
      <c r="H91" s="82" t="s">
        <v>209</v>
      </c>
      <c r="I91" s="82" t="s">
        <v>210</v>
      </c>
      <c r="J91" s="82" t="s">
        <v>565</v>
      </c>
      <c r="K91" s="83">
        <v>1.23</v>
      </c>
      <c r="L91" s="82" t="s">
        <v>102</v>
      </c>
      <c r="M91" s="84">
        <v>1.6299999999999999E-2</v>
      </c>
      <c r="N91" s="84">
        <v>4.5199999999999997E-2</v>
      </c>
      <c r="O91" s="83">
        <v>300782</v>
      </c>
      <c r="P91" s="83">
        <v>96.97</v>
      </c>
      <c r="Q91" s="83">
        <v>0</v>
      </c>
      <c r="R91" s="83">
        <v>291.66830540000001</v>
      </c>
      <c r="S91" s="84">
        <v>1.4E-3</v>
      </c>
      <c r="T91" s="84">
        <f t="shared" si="1"/>
        <v>8.5061454426028254E-4</v>
      </c>
      <c r="U91" s="84">
        <f>R91/'סכום נכסי הקרן'!$C$42</f>
        <v>2.1608355846225639E-4</v>
      </c>
    </row>
    <row r="92" spans="2:21" s="85" customFormat="1">
      <c r="B92" s="82" t="s">
        <v>566</v>
      </c>
      <c r="C92" s="82" t="s">
        <v>567</v>
      </c>
      <c r="D92" s="82" t="s">
        <v>100</v>
      </c>
      <c r="E92" s="82" t="s">
        <v>123</v>
      </c>
      <c r="F92" s="82" t="s">
        <v>568</v>
      </c>
      <c r="G92" s="82" t="s">
        <v>321</v>
      </c>
      <c r="H92" s="82" t="s">
        <v>209</v>
      </c>
      <c r="I92" s="82" t="s">
        <v>210</v>
      </c>
      <c r="J92" s="82" t="s">
        <v>569</v>
      </c>
      <c r="K92" s="83">
        <v>2.63</v>
      </c>
      <c r="L92" s="82" t="s">
        <v>102</v>
      </c>
      <c r="M92" s="84">
        <v>1.44E-2</v>
      </c>
      <c r="N92" s="84">
        <v>4.5699999999999998E-2</v>
      </c>
      <c r="O92" s="83">
        <v>1428571.44</v>
      </c>
      <c r="P92" s="83">
        <v>92.24</v>
      </c>
      <c r="Q92" s="83">
        <v>0</v>
      </c>
      <c r="R92" s="83">
        <v>1317.7142962559999</v>
      </c>
      <c r="S92" s="84">
        <v>2.8999999999999998E-3</v>
      </c>
      <c r="T92" s="84">
        <f t="shared" si="1"/>
        <v>3.8429507931548338E-3</v>
      </c>
      <c r="U92" s="84">
        <f>R92/'סכום נכסי הקרן'!$C$42</f>
        <v>9.7623358074882681E-4</v>
      </c>
    </row>
    <row r="93" spans="2:21" s="85" customFormat="1">
      <c r="B93" s="82" t="s">
        <v>570</v>
      </c>
      <c r="C93" s="82" t="s">
        <v>571</v>
      </c>
      <c r="D93" s="82" t="s">
        <v>100</v>
      </c>
      <c r="E93" s="82" t="s">
        <v>123</v>
      </c>
      <c r="F93" s="82" t="s">
        <v>325</v>
      </c>
      <c r="G93" s="82" t="s">
        <v>294</v>
      </c>
      <c r="H93" s="82" t="s">
        <v>209</v>
      </c>
      <c r="I93" s="82" t="s">
        <v>210</v>
      </c>
      <c r="J93" s="82" t="s">
        <v>326</v>
      </c>
      <c r="K93" s="83">
        <v>4.26</v>
      </c>
      <c r="L93" s="82" t="s">
        <v>102</v>
      </c>
      <c r="M93" s="84">
        <v>2.5000000000000001E-2</v>
      </c>
      <c r="N93" s="84">
        <v>4.53E-2</v>
      </c>
      <c r="O93" s="83">
        <v>1800000</v>
      </c>
      <c r="P93" s="83">
        <v>92.55</v>
      </c>
      <c r="Q93" s="83">
        <v>0</v>
      </c>
      <c r="R93" s="83">
        <v>1665.9</v>
      </c>
      <c r="S93" s="84">
        <v>5.9999999999999995E-4</v>
      </c>
      <c r="T93" s="84">
        <f t="shared" si="1"/>
        <v>4.8583913406012634E-3</v>
      </c>
      <c r="U93" s="84">
        <f>R93/'סכום נכסי הקרן'!$C$42</f>
        <v>1.2341882658405327E-3</v>
      </c>
    </row>
    <row r="94" spans="2:21" s="85" customFormat="1">
      <c r="B94" s="82" t="s">
        <v>572</v>
      </c>
      <c r="C94" s="82" t="s">
        <v>573</v>
      </c>
      <c r="D94" s="82" t="s">
        <v>100</v>
      </c>
      <c r="E94" s="82" t="s">
        <v>123</v>
      </c>
      <c r="F94" s="82" t="s">
        <v>574</v>
      </c>
      <c r="G94" s="82" t="s">
        <v>575</v>
      </c>
      <c r="H94" s="82" t="s">
        <v>347</v>
      </c>
      <c r="I94" s="82" t="s">
        <v>210</v>
      </c>
      <c r="J94" s="82" t="s">
        <v>576</v>
      </c>
      <c r="K94" s="83">
        <v>2.4700000000000002</v>
      </c>
      <c r="L94" s="82" t="s">
        <v>102</v>
      </c>
      <c r="M94" s="84">
        <v>2.6100000000000002E-2</v>
      </c>
      <c r="N94" s="84">
        <v>4.7600000000000003E-2</v>
      </c>
      <c r="O94" s="83">
        <v>1943567.84</v>
      </c>
      <c r="P94" s="83">
        <v>95.61</v>
      </c>
      <c r="Q94" s="83">
        <v>0</v>
      </c>
      <c r="R94" s="83">
        <v>1858.2452118240001</v>
      </c>
      <c r="S94" s="84">
        <v>3.8E-3</v>
      </c>
      <c r="T94" s="84">
        <f t="shared" si="1"/>
        <v>5.4193423649915853E-3</v>
      </c>
      <c r="U94" s="84">
        <f>R94/'סכום נכסי הקרן'!$C$42</f>
        <v>1.3766879377438838E-3</v>
      </c>
    </row>
    <row r="95" spans="2:21" s="85" customFormat="1">
      <c r="B95" s="82" t="s">
        <v>577</v>
      </c>
      <c r="C95" s="82" t="s">
        <v>578</v>
      </c>
      <c r="D95" s="82" t="s">
        <v>100</v>
      </c>
      <c r="E95" s="82" t="s">
        <v>123</v>
      </c>
      <c r="F95" s="82" t="s">
        <v>579</v>
      </c>
      <c r="G95" s="82" t="s">
        <v>580</v>
      </c>
      <c r="H95" s="82" t="s">
        <v>347</v>
      </c>
      <c r="I95" s="82" t="s">
        <v>210</v>
      </c>
      <c r="J95" s="82" t="s">
        <v>581</v>
      </c>
      <c r="K95" s="83">
        <v>0.66</v>
      </c>
      <c r="L95" s="82" t="s">
        <v>102</v>
      </c>
      <c r="M95" s="84">
        <v>5.1999999999999998E-2</v>
      </c>
      <c r="N95" s="84">
        <v>4.3499999999999997E-2</v>
      </c>
      <c r="O95" s="83">
        <v>200941.68</v>
      </c>
      <c r="P95" s="83">
        <v>102.13</v>
      </c>
      <c r="Q95" s="83">
        <v>0</v>
      </c>
      <c r="R95" s="83">
        <v>205.221737784</v>
      </c>
      <c r="S95" s="84">
        <v>1.2999999999999999E-3</v>
      </c>
      <c r="T95" s="84">
        <f t="shared" si="1"/>
        <v>5.9850382000896135E-4</v>
      </c>
      <c r="U95" s="84">
        <f>R95/'סכום נכסי הקרן'!$C$42</f>
        <v>1.520392944765085E-4</v>
      </c>
    </row>
    <row r="96" spans="2:21" s="85" customFormat="1">
      <c r="B96" s="82" t="s">
        <v>582</v>
      </c>
      <c r="C96" s="82" t="s">
        <v>583</v>
      </c>
      <c r="D96" s="82" t="s">
        <v>100</v>
      </c>
      <c r="E96" s="82" t="s">
        <v>123</v>
      </c>
      <c r="F96" s="82" t="s">
        <v>584</v>
      </c>
      <c r="G96" s="82" t="s">
        <v>439</v>
      </c>
      <c r="H96" s="82" t="s">
        <v>355</v>
      </c>
      <c r="I96" s="82" t="s">
        <v>210</v>
      </c>
      <c r="J96" s="82" t="s">
        <v>585</v>
      </c>
      <c r="K96" s="83">
        <v>3.35</v>
      </c>
      <c r="L96" s="82" t="s">
        <v>102</v>
      </c>
      <c r="M96" s="84">
        <v>1.6400000000000001E-2</v>
      </c>
      <c r="N96" s="84">
        <v>5.0299999999999997E-2</v>
      </c>
      <c r="O96" s="83">
        <v>1723178.13</v>
      </c>
      <c r="P96" s="83">
        <v>89.52</v>
      </c>
      <c r="Q96" s="83">
        <v>0</v>
      </c>
      <c r="R96" s="83">
        <v>1542.589061976</v>
      </c>
      <c r="S96" s="84">
        <v>8.3999999999999995E-3</v>
      </c>
      <c r="T96" s="84">
        <f t="shared" si="1"/>
        <v>4.498770238796101E-3</v>
      </c>
      <c r="U96" s="84">
        <f>R96/'סכום נכסי הקרן'!$C$42</f>
        <v>1.1428328947144088E-3</v>
      </c>
    </row>
    <row r="97" spans="2:21" s="85" customFormat="1">
      <c r="B97" s="82" t="s">
        <v>586</v>
      </c>
      <c r="C97" s="82" t="s">
        <v>587</v>
      </c>
      <c r="D97" s="82" t="s">
        <v>100</v>
      </c>
      <c r="E97" s="82" t="s">
        <v>123</v>
      </c>
      <c r="F97" s="82" t="s">
        <v>588</v>
      </c>
      <c r="G97" s="82" t="s">
        <v>321</v>
      </c>
      <c r="H97" s="82" t="s">
        <v>355</v>
      </c>
      <c r="I97" s="82" t="s">
        <v>210</v>
      </c>
      <c r="J97" s="82" t="s">
        <v>589</v>
      </c>
      <c r="K97" s="83">
        <v>0.74</v>
      </c>
      <c r="L97" s="82" t="s">
        <v>102</v>
      </c>
      <c r="M97" s="84">
        <v>4.5999999999999999E-2</v>
      </c>
      <c r="N97" s="84">
        <v>5.04E-2</v>
      </c>
      <c r="O97" s="83">
        <v>813970.75</v>
      </c>
      <c r="P97" s="83">
        <v>100.88</v>
      </c>
      <c r="Q97" s="83">
        <v>0</v>
      </c>
      <c r="R97" s="83">
        <v>821.13369260000002</v>
      </c>
      <c r="S97" s="84">
        <v>1.5800000000000002E-2</v>
      </c>
      <c r="T97" s="84">
        <f t="shared" si="1"/>
        <v>2.394734871002929E-3</v>
      </c>
      <c r="U97" s="84">
        <f>R97/'סכום נכסי הקרן'!$C$42</f>
        <v>6.0833997724546918E-4</v>
      </c>
    </row>
    <row r="98" spans="2:21" s="85" customFormat="1">
      <c r="B98" s="82" t="s">
        <v>590</v>
      </c>
      <c r="C98" s="82" t="s">
        <v>591</v>
      </c>
      <c r="D98" s="82" t="s">
        <v>100</v>
      </c>
      <c r="E98" s="82" t="s">
        <v>123</v>
      </c>
      <c r="F98" s="82" t="s">
        <v>592</v>
      </c>
      <c r="G98" s="82" t="s">
        <v>417</v>
      </c>
      <c r="H98" s="82" t="s">
        <v>355</v>
      </c>
      <c r="I98" s="82" t="s">
        <v>210</v>
      </c>
      <c r="J98" s="82" t="s">
        <v>593</v>
      </c>
      <c r="K98" s="83">
        <v>1</v>
      </c>
      <c r="L98" s="82" t="s">
        <v>102</v>
      </c>
      <c r="M98" s="84">
        <v>2.4500000000000001E-2</v>
      </c>
      <c r="N98" s="84">
        <v>5.1999999999999998E-2</v>
      </c>
      <c r="O98" s="83">
        <v>2716915</v>
      </c>
      <c r="P98" s="83">
        <v>97.41</v>
      </c>
      <c r="Q98" s="83">
        <v>0</v>
      </c>
      <c r="R98" s="83">
        <v>2646.5469014999999</v>
      </c>
      <c r="S98" s="84">
        <v>6.8999999999999999E-3</v>
      </c>
      <c r="T98" s="84">
        <f t="shared" si="1"/>
        <v>7.718326759555018E-3</v>
      </c>
      <c r="U98" s="84">
        <f>R98/'סכום נכסי הקרן'!$C$42</f>
        <v>1.9607042024298699E-3</v>
      </c>
    </row>
    <row r="99" spans="2:21" s="85" customFormat="1">
      <c r="B99" s="82" t="s">
        <v>594</v>
      </c>
      <c r="C99" s="82" t="s">
        <v>595</v>
      </c>
      <c r="D99" s="82" t="s">
        <v>100</v>
      </c>
      <c r="E99" s="82" t="s">
        <v>123</v>
      </c>
      <c r="F99" s="82" t="s">
        <v>386</v>
      </c>
      <c r="G99" s="82" t="s">
        <v>321</v>
      </c>
      <c r="H99" s="82" t="s">
        <v>355</v>
      </c>
      <c r="I99" s="82" t="s">
        <v>210</v>
      </c>
      <c r="J99" s="82" t="s">
        <v>295</v>
      </c>
      <c r="K99" s="83">
        <v>1.44</v>
      </c>
      <c r="L99" s="82" t="s">
        <v>102</v>
      </c>
      <c r="M99" s="84">
        <v>3.5000000000000003E-2</v>
      </c>
      <c r="N99" s="84">
        <v>5.5100000000000003E-2</v>
      </c>
      <c r="O99" s="83">
        <v>1781854.66</v>
      </c>
      <c r="P99" s="83">
        <v>98.14</v>
      </c>
      <c r="Q99" s="83">
        <v>0</v>
      </c>
      <c r="R99" s="83">
        <v>1748.7121633239999</v>
      </c>
      <c r="S99" s="84">
        <v>1.9E-3</v>
      </c>
      <c r="T99" s="84">
        <f t="shared" si="1"/>
        <v>5.0999027741745742E-3</v>
      </c>
      <c r="U99" s="84">
        <f>R99/'סכום נכסי הקרן'!$C$42</f>
        <v>1.2955399677694302E-3</v>
      </c>
    </row>
    <row r="100" spans="2:21" s="85" customFormat="1">
      <c r="B100" s="82" t="s">
        <v>596</v>
      </c>
      <c r="C100" s="82" t="s">
        <v>597</v>
      </c>
      <c r="D100" s="82" t="s">
        <v>100</v>
      </c>
      <c r="E100" s="82" t="s">
        <v>123</v>
      </c>
      <c r="F100" s="82" t="s">
        <v>598</v>
      </c>
      <c r="G100" s="82" t="s">
        <v>599</v>
      </c>
      <c r="H100" s="82" t="s">
        <v>355</v>
      </c>
      <c r="I100" s="82" t="s">
        <v>210</v>
      </c>
      <c r="J100" s="82" t="s">
        <v>387</v>
      </c>
      <c r="K100" s="83">
        <v>3.17</v>
      </c>
      <c r="L100" s="82" t="s">
        <v>102</v>
      </c>
      <c r="M100" s="84">
        <v>5.0900000000000001E-2</v>
      </c>
      <c r="N100" s="84">
        <v>4.8899999999999999E-2</v>
      </c>
      <c r="O100" s="83">
        <v>1628689.3</v>
      </c>
      <c r="P100" s="83">
        <v>102.93</v>
      </c>
      <c r="Q100" s="83">
        <v>0</v>
      </c>
      <c r="R100" s="83">
        <v>1676.4098964899999</v>
      </c>
      <c r="S100" s="84">
        <v>2.3E-3</v>
      </c>
      <c r="T100" s="84">
        <f t="shared" si="1"/>
        <v>4.8890421540340213E-3</v>
      </c>
      <c r="U100" s="84">
        <f>R100/'סכום נכסי הקרן'!$C$42</f>
        <v>1.2419745620907017E-3</v>
      </c>
    </row>
    <row r="101" spans="2:21" s="85" customFormat="1">
      <c r="B101" s="82" t="s">
        <v>600</v>
      </c>
      <c r="C101" s="82" t="s">
        <v>601</v>
      </c>
      <c r="D101" s="82" t="s">
        <v>100</v>
      </c>
      <c r="E101" s="82" t="s">
        <v>123</v>
      </c>
      <c r="F101" s="82" t="s">
        <v>602</v>
      </c>
      <c r="G101" s="82" t="s">
        <v>321</v>
      </c>
      <c r="H101" s="82" t="s">
        <v>418</v>
      </c>
      <c r="I101" s="82" t="s">
        <v>210</v>
      </c>
      <c r="J101" s="82" t="s">
        <v>603</v>
      </c>
      <c r="K101" s="83">
        <v>2.21</v>
      </c>
      <c r="L101" s="82" t="s">
        <v>102</v>
      </c>
      <c r="M101" s="84">
        <v>6.4899999999999999E-2</v>
      </c>
      <c r="N101" s="84">
        <v>6.5500000000000003E-2</v>
      </c>
      <c r="O101" s="83">
        <v>984894</v>
      </c>
      <c r="P101" s="83">
        <v>100.75</v>
      </c>
      <c r="Q101" s="83">
        <v>0</v>
      </c>
      <c r="R101" s="83">
        <v>992.28070500000001</v>
      </c>
      <c r="S101" s="84">
        <v>6.9999999999999999E-4</v>
      </c>
      <c r="T101" s="84">
        <f t="shared" si="1"/>
        <v>2.8938639681960004E-3</v>
      </c>
      <c r="U101" s="84">
        <f>R101/'סכום נכסי הקרן'!$C$42</f>
        <v>7.3513488356502271E-4</v>
      </c>
    </row>
    <row r="102" spans="2:21" s="85" customFormat="1">
      <c r="B102" s="82" t="s">
        <v>604</v>
      </c>
      <c r="C102" s="82" t="s">
        <v>605</v>
      </c>
      <c r="D102" s="82" t="s">
        <v>100</v>
      </c>
      <c r="E102" s="82" t="s">
        <v>123</v>
      </c>
      <c r="F102" s="82" t="s">
        <v>602</v>
      </c>
      <c r="G102" s="82" t="s">
        <v>321</v>
      </c>
      <c r="H102" s="82" t="s">
        <v>418</v>
      </c>
      <c r="I102" s="82" t="s">
        <v>210</v>
      </c>
      <c r="J102" s="82" t="s">
        <v>606</v>
      </c>
      <c r="K102" s="83">
        <v>7.4</v>
      </c>
      <c r="L102" s="82" t="s">
        <v>102</v>
      </c>
      <c r="M102" s="84">
        <v>4.9399999999999999E-2</v>
      </c>
      <c r="N102" s="84">
        <v>6.5799999999999997E-2</v>
      </c>
      <c r="O102" s="83">
        <v>677599</v>
      </c>
      <c r="P102" s="83">
        <v>89.38</v>
      </c>
      <c r="Q102" s="83">
        <v>0</v>
      </c>
      <c r="R102" s="83">
        <v>605.6379862</v>
      </c>
      <c r="S102" s="84">
        <v>1.2999999999999999E-3</v>
      </c>
      <c r="T102" s="84">
        <f t="shared" si="1"/>
        <v>1.7662682920302944E-3</v>
      </c>
      <c r="U102" s="84">
        <f>R102/'סכום נכסי הקרן'!$C$42</f>
        <v>4.4868917456950029E-4</v>
      </c>
    </row>
    <row r="103" spans="2:21" s="85" customFormat="1">
      <c r="B103" s="82" t="s">
        <v>607</v>
      </c>
      <c r="C103" s="82" t="s">
        <v>608</v>
      </c>
      <c r="D103" s="82" t="s">
        <v>100</v>
      </c>
      <c r="E103" s="82" t="s">
        <v>123</v>
      </c>
      <c r="F103" s="82" t="s">
        <v>421</v>
      </c>
      <c r="G103" s="82" t="s">
        <v>132</v>
      </c>
      <c r="H103" s="82" t="s">
        <v>418</v>
      </c>
      <c r="I103" s="82" t="s">
        <v>210</v>
      </c>
      <c r="J103" s="82" t="s">
        <v>422</v>
      </c>
      <c r="K103" s="83">
        <v>8.94</v>
      </c>
      <c r="L103" s="82" t="s">
        <v>102</v>
      </c>
      <c r="M103" s="84">
        <v>2.7900000000000001E-2</v>
      </c>
      <c r="N103" s="84">
        <v>5.3900000000000003E-2</v>
      </c>
      <c r="O103" s="83">
        <v>2669000</v>
      </c>
      <c r="P103" s="83">
        <v>80.540000000000006</v>
      </c>
      <c r="Q103" s="83">
        <v>0</v>
      </c>
      <c r="R103" s="83">
        <v>2149.6125999999999</v>
      </c>
      <c r="S103" s="84">
        <v>6.1999999999999998E-3</v>
      </c>
      <c r="T103" s="84">
        <f t="shared" si="1"/>
        <v>6.2690793213802552E-3</v>
      </c>
      <c r="U103" s="84">
        <f>R103/'סכום נכסי הקרן'!$C$42</f>
        <v>1.592548560551629E-3</v>
      </c>
    </row>
    <row r="104" spans="2:21" s="85" customFormat="1">
      <c r="B104" s="82" t="s">
        <v>609</v>
      </c>
      <c r="C104" s="82" t="s">
        <v>610</v>
      </c>
      <c r="D104" s="82" t="s">
        <v>100</v>
      </c>
      <c r="E104" s="82" t="s">
        <v>123</v>
      </c>
      <c r="F104" s="82" t="s">
        <v>611</v>
      </c>
      <c r="G104" s="82" t="s">
        <v>612</v>
      </c>
      <c r="H104" s="82" t="s">
        <v>418</v>
      </c>
      <c r="I104" s="82" t="s">
        <v>210</v>
      </c>
      <c r="J104" s="82" t="s">
        <v>613</v>
      </c>
      <c r="K104" s="83">
        <v>7.98</v>
      </c>
      <c r="L104" s="82" t="s">
        <v>102</v>
      </c>
      <c r="M104" s="84">
        <v>2.5000000000000001E-2</v>
      </c>
      <c r="N104" s="84">
        <v>5.5300000000000002E-2</v>
      </c>
      <c r="O104" s="83">
        <v>2750000</v>
      </c>
      <c r="P104" s="83">
        <v>79.150000000000006</v>
      </c>
      <c r="Q104" s="83">
        <v>0</v>
      </c>
      <c r="R104" s="83">
        <v>2176.625</v>
      </c>
      <c r="S104" s="84">
        <v>2.0999999999999999E-3</v>
      </c>
      <c r="T104" s="84">
        <f t="shared" si="1"/>
        <v>6.3478576455586917E-3</v>
      </c>
      <c r="U104" s="84">
        <f>R104/'סכום נכסי הקרן'!$C$42</f>
        <v>1.6125607984483761E-3</v>
      </c>
    </row>
    <row r="105" spans="2:21" s="85" customFormat="1">
      <c r="B105" s="82" t="s">
        <v>614</v>
      </c>
      <c r="C105" s="82" t="s">
        <v>615</v>
      </c>
      <c r="D105" s="82" t="s">
        <v>100</v>
      </c>
      <c r="E105" s="82" t="s">
        <v>123</v>
      </c>
      <c r="F105" s="82" t="s">
        <v>616</v>
      </c>
      <c r="G105" s="82" t="s">
        <v>466</v>
      </c>
      <c r="H105" s="82" t="s">
        <v>418</v>
      </c>
      <c r="I105" s="82" t="s">
        <v>210</v>
      </c>
      <c r="J105" s="82" t="s">
        <v>511</v>
      </c>
      <c r="K105" s="83">
        <v>1.33</v>
      </c>
      <c r="L105" s="82" t="s">
        <v>102</v>
      </c>
      <c r="M105" s="84">
        <v>5.8000000000000003E-2</v>
      </c>
      <c r="N105" s="84">
        <v>7.2300000000000003E-2</v>
      </c>
      <c r="O105" s="83">
        <v>1235978.99</v>
      </c>
      <c r="P105" s="83">
        <v>100.2</v>
      </c>
      <c r="Q105" s="83">
        <v>0</v>
      </c>
      <c r="R105" s="83">
        <v>1238.4509479799999</v>
      </c>
      <c r="S105" s="84">
        <v>3.5000000000000001E-3</v>
      </c>
      <c r="T105" s="84">
        <f t="shared" si="1"/>
        <v>3.6117890398135884E-3</v>
      </c>
      <c r="U105" s="84">
        <f>R105/'סכום נכסי הקרן'!$C$42</f>
        <v>9.1751103176421146E-4</v>
      </c>
    </row>
    <row r="106" spans="2:21" s="85" customFormat="1">
      <c r="B106" s="82" t="s">
        <v>617</v>
      </c>
      <c r="C106" s="82" t="s">
        <v>618</v>
      </c>
      <c r="D106" s="82" t="s">
        <v>100</v>
      </c>
      <c r="E106" s="82" t="s">
        <v>123</v>
      </c>
      <c r="F106" s="82" t="s">
        <v>619</v>
      </c>
      <c r="G106" s="82" t="s">
        <v>620</v>
      </c>
      <c r="H106" s="82" t="s">
        <v>418</v>
      </c>
      <c r="I106" s="82" t="s">
        <v>210</v>
      </c>
      <c r="J106" s="82" t="s">
        <v>621</v>
      </c>
      <c r="K106" s="83">
        <v>2.4</v>
      </c>
      <c r="L106" s="82" t="s">
        <v>102</v>
      </c>
      <c r="M106" s="84">
        <v>2.29E-2</v>
      </c>
      <c r="N106" s="84">
        <v>5.2200000000000003E-2</v>
      </c>
      <c r="O106" s="83">
        <v>526966.30000000005</v>
      </c>
      <c r="P106" s="83">
        <v>94.14</v>
      </c>
      <c r="Q106" s="83">
        <v>0</v>
      </c>
      <c r="R106" s="83">
        <v>496.08607482000002</v>
      </c>
      <c r="S106" s="84">
        <v>1.1000000000000001E-3</v>
      </c>
      <c r="T106" s="84">
        <f t="shared" si="1"/>
        <v>1.4467736899563951E-3</v>
      </c>
      <c r="U106" s="84">
        <f>R106/'סכום נכסי הקרן'!$C$42</f>
        <v>3.6752722995962099E-4</v>
      </c>
    </row>
    <row r="107" spans="2:21" s="85" customFormat="1">
      <c r="B107" s="82" t="s">
        <v>622</v>
      </c>
      <c r="C107" s="82" t="s">
        <v>623</v>
      </c>
      <c r="D107" s="82" t="s">
        <v>100</v>
      </c>
      <c r="E107" s="82" t="s">
        <v>123</v>
      </c>
      <c r="F107" s="82" t="s">
        <v>624</v>
      </c>
      <c r="G107" s="82" t="s">
        <v>466</v>
      </c>
      <c r="H107" s="82" t="s">
        <v>418</v>
      </c>
      <c r="I107" s="82" t="s">
        <v>210</v>
      </c>
      <c r="J107" s="82" t="s">
        <v>625</v>
      </c>
      <c r="K107" s="83">
        <v>1.72</v>
      </c>
      <c r="L107" s="82" t="s">
        <v>102</v>
      </c>
      <c r="M107" s="84">
        <v>3.9300000000000002E-2</v>
      </c>
      <c r="N107" s="84">
        <v>0.1138</v>
      </c>
      <c r="O107" s="83">
        <v>3400000</v>
      </c>
      <c r="P107" s="83">
        <v>89.21</v>
      </c>
      <c r="Q107" s="83">
        <v>0</v>
      </c>
      <c r="R107" s="83">
        <v>3033.14</v>
      </c>
      <c r="S107" s="84">
        <v>2.8999999999999998E-3</v>
      </c>
      <c r="T107" s="84">
        <f t="shared" si="1"/>
        <v>8.8457777242519457E-3</v>
      </c>
      <c r="U107" s="84">
        <f>R107/'סכום נכסי הקרן'!$C$42</f>
        <v>2.2471131500399503E-3</v>
      </c>
    </row>
    <row r="108" spans="2:21" s="85" customFormat="1">
      <c r="B108" s="82" t="s">
        <v>626</v>
      </c>
      <c r="C108" s="82" t="s">
        <v>627</v>
      </c>
      <c r="D108" s="82" t="s">
        <v>100</v>
      </c>
      <c r="E108" s="82" t="s">
        <v>123</v>
      </c>
      <c r="F108" s="82" t="s">
        <v>628</v>
      </c>
      <c r="G108" s="82" t="s">
        <v>629</v>
      </c>
      <c r="H108" s="82" t="s">
        <v>418</v>
      </c>
      <c r="I108" s="82" t="s">
        <v>210</v>
      </c>
      <c r="J108" s="82" t="s">
        <v>630</v>
      </c>
      <c r="K108" s="83">
        <v>1.84</v>
      </c>
      <c r="L108" s="82" t="s">
        <v>102</v>
      </c>
      <c r="M108" s="84">
        <v>2.75E-2</v>
      </c>
      <c r="N108" s="84">
        <v>5.96E-2</v>
      </c>
      <c r="O108" s="83">
        <v>1343756.86</v>
      </c>
      <c r="P108" s="83">
        <v>94.66</v>
      </c>
      <c r="Q108" s="83">
        <v>0</v>
      </c>
      <c r="R108" s="83">
        <v>1272.0002436760001</v>
      </c>
      <c r="S108" s="84">
        <v>4.3E-3</v>
      </c>
      <c r="T108" s="84">
        <f t="shared" si="1"/>
        <v>3.7096314119203886E-3</v>
      </c>
      <c r="U108" s="84">
        <f>R108/'סכום נכסי הקרן'!$C$42</f>
        <v>9.4236615336527863E-4</v>
      </c>
    </row>
    <row r="109" spans="2:21" s="85" customFormat="1">
      <c r="B109" s="82" t="s">
        <v>631</v>
      </c>
      <c r="C109" s="82" t="s">
        <v>632</v>
      </c>
      <c r="D109" s="82" t="s">
        <v>100</v>
      </c>
      <c r="E109" s="82" t="s">
        <v>123</v>
      </c>
      <c r="F109" s="82" t="s">
        <v>633</v>
      </c>
      <c r="G109" s="82" t="s">
        <v>439</v>
      </c>
      <c r="H109" s="82" t="s">
        <v>434</v>
      </c>
      <c r="I109" s="82" t="s">
        <v>210</v>
      </c>
      <c r="J109" s="82" t="s">
        <v>634</v>
      </c>
      <c r="K109" s="83">
        <v>2.19</v>
      </c>
      <c r="L109" s="82" t="s">
        <v>102</v>
      </c>
      <c r="M109" s="84">
        <v>3.9E-2</v>
      </c>
      <c r="N109" s="84">
        <v>6.6199999999999995E-2</v>
      </c>
      <c r="O109" s="83">
        <v>1551258</v>
      </c>
      <c r="P109" s="83">
        <v>94.54</v>
      </c>
      <c r="Q109" s="83">
        <v>0</v>
      </c>
      <c r="R109" s="83">
        <v>1466.5593131999999</v>
      </c>
      <c r="S109" s="84">
        <v>1.6000000000000001E-3</v>
      </c>
      <c r="T109" s="84">
        <f t="shared" si="1"/>
        <v>4.2770388785215293E-3</v>
      </c>
      <c r="U109" s="84">
        <f>R109/'סכום נכסי הקרן'!$C$42</f>
        <v>1.0865059700525786E-3</v>
      </c>
    </row>
    <row r="110" spans="2:21" s="85" customFormat="1">
      <c r="B110" s="82" t="s">
        <v>635</v>
      </c>
      <c r="C110" s="82" t="s">
        <v>636</v>
      </c>
      <c r="D110" s="82" t="s">
        <v>100</v>
      </c>
      <c r="E110" s="82" t="s">
        <v>123</v>
      </c>
      <c r="F110" s="82" t="s">
        <v>637</v>
      </c>
      <c r="G110" s="82" t="s">
        <v>439</v>
      </c>
      <c r="H110" s="82" t="s">
        <v>434</v>
      </c>
      <c r="I110" s="82" t="s">
        <v>210</v>
      </c>
      <c r="J110" s="82" t="s">
        <v>482</v>
      </c>
      <c r="K110" s="83">
        <v>3.83</v>
      </c>
      <c r="L110" s="82" t="s">
        <v>102</v>
      </c>
      <c r="M110" s="84">
        <v>3.7499999999999999E-2</v>
      </c>
      <c r="N110" s="84">
        <v>4.8300000000000003E-2</v>
      </c>
      <c r="O110" s="83">
        <v>1562000</v>
      </c>
      <c r="P110" s="83">
        <v>96.98</v>
      </c>
      <c r="Q110" s="83">
        <v>0</v>
      </c>
      <c r="R110" s="83">
        <v>1514.8276000000001</v>
      </c>
      <c r="S110" s="84">
        <v>2E-3</v>
      </c>
      <c r="T110" s="84">
        <f t="shared" si="1"/>
        <v>4.4178073679955543E-3</v>
      </c>
      <c r="U110" s="84">
        <f>R110/'סכום נכסי הקרן'!$C$42</f>
        <v>1.1222657114420892E-3</v>
      </c>
    </row>
    <row r="111" spans="2:21" s="85" customFormat="1">
      <c r="B111" s="82" t="s">
        <v>638</v>
      </c>
      <c r="C111" s="82" t="s">
        <v>639</v>
      </c>
      <c r="D111" s="82" t="s">
        <v>100</v>
      </c>
      <c r="E111" s="82" t="s">
        <v>123</v>
      </c>
      <c r="F111" s="82" t="s">
        <v>640</v>
      </c>
      <c r="G111" s="82" t="s">
        <v>486</v>
      </c>
      <c r="H111" s="82" t="s">
        <v>434</v>
      </c>
      <c r="I111" s="82" t="s">
        <v>210</v>
      </c>
      <c r="J111" s="82" t="s">
        <v>641</v>
      </c>
      <c r="K111" s="83">
        <v>4.3899999999999997</v>
      </c>
      <c r="L111" s="82" t="s">
        <v>102</v>
      </c>
      <c r="M111" s="84">
        <v>0.05</v>
      </c>
      <c r="N111" s="84">
        <v>7.1400000000000005E-2</v>
      </c>
      <c r="O111" s="83">
        <v>3410256.41</v>
      </c>
      <c r="P111" s="83">
        <v>91.76</v>
      </c>
      <c r="Q111" s="83">
        <v>0</v>
      </c>
      <c r="R111" s="83">
        <v>3129.2512818159998</v>
      </c>
      <c r="S111" s="84">
        <v>3.3E-3</v>
      </c>
      <c r="T111" s="84">
        <f t="shared" si="1"/>
        <v>9.1260743923046138E-3</v>
      </c>
      <c r="U111" s="84">
        <f>R111/'סכום נכסי הקרן'!$C$42</f>
        <v>2.3183175538050022E-3</v>
      </c>
    </row>
    <row r="112" spans="2:21" s="85" customFormat="1">
      <c r="B112" s="82" t="s">
        <v>642</v>
      </c>
      <c r="C112" s="82" t="s">
        <v>643</v>
      </c>
      <c r="D112" s="82" t="s">
        <v>100</v>
      </c>
      <c r="E112" s="82" t="s">
        <v>123</v>
      </c>
      <c r="F112" s="82" t="s">
        <v>644</v>
      </c>
      <c r="G112" s="82" t="s">
        <v>520</v>
      </c>
      <c r="H112" s="82" t="s">
        <v>461</v>
      </c>
      <c r="I112" s="82" t="s">
        <v>210</v>
      </c>
      <c r="J112" s="82" t="s">
        <v>363</v>
      </c>
      <c r="K112" s="83">
        <v>4.3099999999999996</v>
      </c>
      <c r="L112" s="82" t="s">
        <v>102</v>
      </c>
      <c r="M112" s="84">
        <v>2.5000000000000001E-3</v>
      </c>
      <c r="N112" s="84">
        <v>5.7299999999999997E-2</v>
      </c>
      <c r="O112" s="83">
        <v>2583000</v>
      </c>
      <c r="P112" s="83">
        <v>79.5</v>
      </c>
      <c r="Q112" s="83">
        <v>0</v>
      </c>
      <c r="R112" s="83">
        <v>2053.4850000000001</v>
      </c>
      <c r="S112" s="84">
        <v>4.5999999999999999E-3</v>
      </c>
      <c r="T112" s="84">
        <f t="shared" si="1"/>
        <v>5.9887350633618976E-3</v>
      </c>
      <c r="U112" s="84">
        <f>R112/'סכום נכסי הקרן'!$C$42</f>
        <v>1.5213320673987314E-3</v>
      </c>
    </row>
    <row r="113" spans="2:21" s="85" customFormat="1">
      <c r="B113" s="82" t="s">
        <v>645</v>
      </c>
      <c r="C113" s="82" t="s">
        <v>646</v>
      </c>
      <c r="D113" s="82" t="s">
        <v>100</v>
      </c>
      <c r="E113" s="82" t="s">
        <v>123</v>
      </c>
      <c r="F113" s="82" t="s">
        <v>465</v>
      </c>
      <c r="G113" s="82" t="s">
        <v>466</v>
      </c>
      <c r="H113" s="82" t="s">
        <v>467</v>
      </c>
      <c r="I113" s="82" t="s">
        <v>150</v>
      </c>
      <c r="J113" s="82" t="s">
        <v>647</v>
      </c>
      <c r="K113" s="83">
        <v>3.66</v>
      </c>
      <c r="L113" s="82" t="s">
        <v>102</v>
      </c>
      <c r="M113" s="84">
        <v>3.2500000000000001E-2</v>
      </c>
      <c r="N113" s="84">
        <v>6.8000000000000005E-2</v>
      </c>
      <c r="O113" s="83">
        <v>1700000</v>
      </c>
      <c r="P113" s="83">
        <v>88.19</v>
      </c>
      <c r="Q113" s="83">
        <v>0</v>
      </c>
      <c r="R113" s="83">
        <v>1499.23</v>
      </c>
      <c r="S113" s="84">
        <v>5.0000000000000001E-3</v>
      </c>
      <c r="T113" s="84">
        <f t="shared" si="1"/>
        <v>4.3723188964341388E-3</v>
      </c>
      <c r="U113" s="84">
        <f>R113/'סכום נכסי הקרן'!$C$42</f>
        <v>1.110710170956301E-3</v>
      </c>
    </row>
    <row r="114" spans="2:21" s="85" customFormat="1">
      <c r="B114" s="82" t="s">
        <v>648</v>
      </c>
      <c r="C114" s="82" t="s">
        <v>649</v>
      </c>
      <c r="D114" s="82" t="s">
        <v>100</v>
      </c>
      <c r="E114" s="82" t="s">
        <v>123</v>
      </c>
      <c r="F114" s="82" t="s">
        <v>465</v>
      </c>
      <c r="G114" s="82" t="s">
        <v>466</v>
      </c>
      <c r="H114" s="82" t="s">
        <v>467</v>
      </c>
      <c r="I114" s="82" t="s">
        <v>150</v>
      </c>
      <c r="J114" s="82" t="s">
        <v>650</v>
      </c>
      <c r="K114" s="83">
        <v>3.81</v>
      </c>
      <c r="L114" s="82" t="s">
        <v>102</v>
      </c>
      <c r="M114" s="84">
        <v>2.3E-2</v>
      </c>
      <c r="N114" s="84">
        <v>5.8799999999999998E-2</v>
      </c>
      <c r="O114" s="83">
        <v>6642507.6200000001</v>
      </c>
      <c r="P114" s="83">
        <v>87.79</v>
      </c>
      <c r="Q114" s="83">
        <v>0</v>
      </c>
      <c r="R114" s="83">
        <v>5831.4574395979998</v>
      </c>
      <c r="S114" s="84">
        <v>1.1599999999999999E-2</v>
      </c>
      <c r="T114" s="84">
        <f t="shared" si="1"/>
        <v>1.700672448984197E-2</v>
      </c>
      <c r="U114" s="84">
        <f>R114/'סכום נכסי הקרן'!$C$42</f>
        <v>4.3202571250977422E-3</v>
      </c>
    </row>
    <row r="115" spans="2:21" s="85" customFormat="1">
      <c r="B115" s="82" t="s">
        <v>651</v>
      </c>
      <c r="C115" s="82" t="s">
        <v>652</v>
      </c>
      <c r="D115" s="82" t="s">
        <v>100</v>
      </c>
      <c r="E115" s="82" t="s">
        <v>123</v>
      </c>
      <c r="F115" s="82" t="s">
        <v>653</v>
      </c>
      <c r="G115" s="82" t="s">
        <v>466</v>
      </c>
      <c r="H115" s="82" t="s">
        <v>461</v>
      </c>
      <c r="I115" s="82" t="s">
        <v>210</v>
      </c>
      <c r="J115" s="82" t="s">
        <v>654</v>
      </c>
      <c r="K115" s="83">
        <v>3.2</v>
      </c>
      <c r="L115" s="82" t="s">
        <v>102</v>
      </c>
      <c r="M115" s="84">
        <v>6.8000000000000005E-2</v>
      </c>
      <c r="N115" s="84">
        <v>8.1299999999999997E-2</v>
      </c>
      <c r="O115" s="83">
        <v>2256000</v>
      </c>
      <c r="P115" s="83">
        <v>97.51</v>
      </c>
      <c r="Q115" s="83">
        <v>0</v>
      </c>
      <c r="R115" s="83">
        <v>2199.8256000000001</v>
      </c>
      <c r="S115" s="84">
        <v>7.1999999999999998E-3</v>
      </c>
      <c r="T115" s="84">
        <f t="shared" si="1"/>
        <v>6.4155193264139381E-3</v>
      </c>
      <c r="U115" s="84">
        <f>R115/'סכום נכסי הקרן'!$C$42</f>
        <v>1.6297490500123714E-3</v>
      </c>
    </row>
    <row r="116" spans="2:21" s="85" customFormat="1">
      <c r="B116" s="82" t="s">
        <v>655</v>
      </c>
      <c r="C116" s="82" t="s">
        <v>656</v>
      </c>
      <c r="D116" s="82" t="s">
        <v>100</v>
      </c>
      <c r="E116" s="82" t="s">
        <v>123</v>
      </c>
      <c r="F116" s="82" t="s">
        <v>657</v>
      </c>
      <c r="G116" s="82" t="s">
        <v>439</v>
      </c>
      <c r="H116" s="82" t="s">
        <v>461</v>
      </c>
      <c r="I116" s="82" t="s">
        <v>210</v>
      </c>
      <c r="J116" s="82" t="s">
        <v>403</v>
      </c>
      <c r="K116" s="83">
        <v>1.75</v>
      </c>
      <c r="L116" s="82" t="s">
        <v>102</v>
      </c>
      <c r="M116" s="84">
        <v>2.63E-2</v>
      </c>
      <c r="N116" s="84">
        <v>6.54E-2</v>
      </c>
      <c r="O116" s="83">
        <v>2280000</v>
      </c>
      <c r="P116" s="83">
        <v>94.65</v>
      </c>
      <c r="Q116" s="83">
        <v>0</v>
      </c>
      <c r="R116" s="83">
        <v>2158.02</v>
      </c>
      <c r="S116" s="84">
        <v>2.3800000000000002E-2</v>
      </c>
      <c r="T116" s="84">
        <f t="shared" si="1"/>
        <v>6.2935984637999508E-3</v>
      </c>
      <c r="U116" s="84">
        <f>R116/'סכום נכסי הקרן'!$C$42</f>
        <v>1.5987772143881303E-3</v>
      </c>
    </row>
    <row r="117" spans="2:21" s="85" customFormat="1">
      <c r="B117" s="82" t="s">
        <v>658</v>
      </c>
      <c r="C117" s="82" t="s">
        <v>659</v>
      </c>
      <c r="D117" s="82" t="s">
        <v>100</v>
      </c>
      <c r="E117" s="82" t="s">
        <v>123</v>
      </c>
      <c r="F117" s="82" t="s">
        <v>660</v>
      </c>
      <c r="G117" s="82" t="s">
        <v>466</v>
      </c>
      <c r="H117" s="82" t="s">
        <v>461</v>
      </c>
      <c r="I117" s="82" t="s">
        <v>210</v>
      </c>
      <c r="J117" s="82" t="s">
        <v>661</v>
      </c>
      <c r="K117" s="83">
        <v>0.33</v>
      </c>
      <c r="L117" s="82" t="s">
        <v>102</v>
      </c>
      <c r="M117" s="84">
        <v>7.2999999999999995E-2</v>
      </c>
      <c r="N117" s="84">
        <v>9.3799999999999994E-2</v>
      </c>
      <c r="O117" s="83">
        <v>1026500</v>
      </c>
      <c r="P117" s="83">
        <v>100.56</v>
      </c>
      <c r="Q117" s="83">
        <v>0</v>
      </c>
      <c r="R117" s="83">
        <v>1032.2483999999999</v>
      </c>
      <c r="S117" s="84">
        <v>2.01E-2</v>
      </c>
      <c r="T117" s="84">
        <f t="shared" si="1"/>
        <v>3.0104248081574579E-3</v>
      </c>
      <c r="U117" s="84">
        <f>R117/'סכום נכסי הקרן'!$C$42</f>
        <v>7.6474510037377065E-4</v>
      </c>
    </row>
    <row r="118" spans="2:21" s="85" customFormat="1">
      <c r="B118" s="82" t="s">
        <v>662</v>
      </c>
      <c r="C118" s="82" t="s">
        <v>663</v>
      </c>
      <c r="D118" s="82" t="s">
        <v>100</v>
      </c>
      <c r="E118" s="82" t="s">
        <v>123</v>
      </c>
      <c r="F118" s="82" t="s">
        <v>660</v>
      </c>
      <c r="G118" s="82" t="s">
        <v>466</v>
      </c>
      <c r="H118" s="82" t="s">
        <v>461</v>
      </c>
      <c r="I118" s="82" t="s">
        <v>210</v>
      </c>
      <c r="J118" s="82" t="s">
        <v>664</v>
      </c>
      <c r="K118" s="83">
        <v>1.27</v>
      </c>
      <c r="L118" s="82" t="s">
        <v>102</v>
      </c>
      <c r="M118" s="84">
        <v>6.8000000000000005E-2</v>
      </c>
      <c r="N118" s="84">
        <v>7.7299999999999994E-2</v>
      </c>
      <c r="O118" s="83">
        <v>2530445.84</v>
      </c>
      <c r="P118" s="83">
        <v>100.11</v>
      </c>
      <c r="Q118" s="83">
        <v>0</v>
      </c>
      <c r="R118" s="83">
        <v>2533.2293304240002</v>
      </c>
      <c r="S118" s="84">
        <v>2.41E-2</v>
      </c>
      <c r="T118" s="84">
        <f t="shared" si="1"/>
        <v>7.3878500766487174E-3</v>
      </c>
      <c r="U118" s="84">
        <f>R118/'סכום נכסי הקרן'!$C$42</f>
        <v>1.8767524547045865E-3</v>
      </c>
    </row>
    <row r="119" spans="2:21" s="85" customFormat="1">
      <c r="B119" s="82" t="s">
        <v>665</v>
      </c>
      <c r="C119" s="82" t="s">
        <v>666</v>
      </c>
      <c r="D119" s="82" t="s">
        <v>100</v>
      </c>
      <c r="E119" s="82" t="s">
        <v>123</v>
      </c>
      <c r="F119" s="82" t="s">
        <v>667</v>
      </c>
      <c r="G119" s="82" t="s">
        <v>466</v>
      </c>
      <c r="H119" s="82" t="s">
        <v>461</v>
      </c>
      <c r="I119" s="82" t="s">
        <v>210</v>
      </c>
      <c r="J119" s="82" t="s">
        <v>329</v>
      </c>
      <c r="K119" s="83">
        <v>0.73</v>
      </c>
      <c r="L119" s="82" t="s">
        <v>102</v>
      </c>
      <c r="M119" s="84">
        <v>6.4000000000000001E-2</v>
      </c>
      <c r="N119" s="84">
        <v>8.4099999999999994E-2</v>
      </c>
      <c r="O119" s="83">
        <v>830000</v>
      </c>
      <c r="P119" s="83">
        <v>100.26</v>
      </c>
      <c r="Q119" s="83">
        <v>0</v>
      </c>
      <c r="R119" s="83">
        <v>832.15800000000002</v>
      </c>
      <c r="S119" s="84">
        <v>1.11E-2</v>
      </c>
      <c r="T119" s="84">
        <f t="shared" si="1"/>
        <v>2.4268859002413508E-3</v>
      </c>
      <c r="U119" s="84">
        <f>R119/'סכום נכסי הקרן'!$C$42</f>
        <v>6.1650737674849999E-4</v>
      </c>
    </row>
    <row r="120" spans="2:21" s="85" customFormat="1">
      <c r="B120" s="82" t="s">
        <v>668</v>
      </c>
      <c r="C120" s="82" t="s">
        <v>669</v>
      </c>
      <c r="D120" s="82" t="s">
        <v>100</v>
      </c>
      <c r="E120" s="82" t="s">
        <v>123</v>
      </c>
      <c r="F120" s="82" t="s">
        <v>670</v>
      </c>
      <c r="G120" s="82" t="s">
        <v>466</v>
      </c>
      <c r="H120" s="82" t="s">
        <v>467</v>
      </c>
      <c r="I120" s="82" t="s">
        <v>150</v>
      </c>
      <c r="J120" s="82" t="s">
        <v>290</v>
      </c>
      <c r="K120" s="83">
        <v>2.42</v>
      </c>
      <c r="L120" s="82" t="s">
        <v>102</v>
      </c>
      <c r="M120" s="84">
        <v>4.99E-2</v>
      </c>
      <c r="N120" s="84">
        <v>5.4100000000000002E-2</v>
      </c>
      <c r="O120" s="83">
        <v>1637950</v>
      </c>
      <c r="P120" s="83">
        <v>99.18</v>
      </c>
      <c r="Q120" s="83">
        <v>0</v>
      </c>
      <c r="R120" s="83">
        <v>1624.51881</v>
      </c>
      <c r="S120" s="84">
        <v>7.7000000000000002E-3</v>
      </c>
      <c r="T120" s="84">
        <f t="shared" si="1"/>
        <v>4.7377082172686651E-3</v>
      </c>
      <c r="U120" s="84">
        <f>R120/'סכום נכסי הקרן'!$C$42</f>
        <v>1.2035308559572759E-3</v>
      </c>
    </row>
    <row r="121" spans="2:21" s="85" customFormat="1">
      <c r="B121" s="82" t="s">
        <v>671</v>
      </c>
      <c r="C121" s="82" t="s">
        <v>672</v>
      </c>
      <c r="D121" s="82" t="s">
        <v>100</v>
      </c>
      <c r="E121" s="82" t="s">
        <v>123</v>
      </c>
      <c r="F121" s="82" t="s">
        <v>673</v>
      </c>
      <c r="G121" s="82" t="s">
        <v>466</v>
      </c>
      <c r="H121" s="82" t="s">
        <v>461</v>
      </c>
      <c r="I121" s="82" t="s">
        <v>210</v>
      </c>
      <c r="J121" s="82" t="s">
        <v>674</v>
      </c>
      <c r="K121" s="83">
        <v>0.25</v>
      </c>
      <c r="L121" s="82" t="s">
        <v>102</v>
      </c>
      <c r="M121" s="84">
        <v>5.5E-2</v>
      </c>
      <c r="N121" s="84">
        <v>6.7100000000000007E-2</v>
      </c>
      <c r="O121" s="83">
        <v>2322000</v>
      </c>
      <c r="P121" s="83">
        <v>101.08</v>
      </c>
      <c r="Q121" s="83">
        <v>0</v>
      </c>
      <c r="R121" s="83">
        <v>2347.0776000000001</v>
      </c>
      <c r="S121" s="84">
        <v>2.69E-2</v>
      </c>
      <c r="T121" s="84">
        <f t="shared" si="1"/>
        <v>6.8449615748599531E-3</v>
      </c>
      <c r="U121" s="84">
        <f>R121/'סכום נכסי הקרן'!$C$42</f>
        <v>1.7388412467357942E-3</v>
      </c>
    </row>
    <row r="122" spans="2:21" s="85" customFormat="1">
      <c r="B122" s="82" t="s">
        <v>675</v>
      </c>
      <c r="C122" s="82" t="s">
        <v>676</v>
      </c>
      <c r="D122" s="82" t="s">
        <v>100</v>
      </c>
      <c r="E122" s="82" t="s">
        <v>123</v>
      </c>
      <c r="F122" s="82" t="s">
        <v>477</v>
      </c>
      <c r="G122" s="82" t="s">
        <v>478</v>
      </c>
      <c r="H122" s="82" t="s">
        <v>479</v>
      </c>
      <c r="I122" s="82" t="s">
        <v>150</v>
      </c>
      <c r="J122" s="82" t="s">
        <v>677</v>
      </c>
      <c r="K122" s="83">
        <v>1.21</v>
      </c>
      <c r="L122" s="82" t="s">
        <v>102</v>
      </c>
      <c r="M122" s="84">
        <v>4.7500000000000001E-2</v>
      </c>
      <c r="N122" s="84">
        <v>6.0100000000000001E-2</v>
      </c>
      <c r="O122" s="83">
        <v>1730400</v>
      </c>
      <c r="P122" s="83">
        <v>99.75</v>
      </c>
      <c r="Q122" s="83">
        <v>0</v>
      </c>
      <c r="R122" s="83">
        <v>1726.0740000000001</v>
      </c>
      <c r="S122" s="84">
        <v>9.7999999999999997E-3</v>
      </c>
      <c r="T122" s="84">
        <f t="shared" si="1"/>
        <v>5.0338813703325437E-3</v>
      </c>
      <c r="U122" s="84">
        <f>R122/'סכום נכסי הקרן'!$C$42</f>
        <v>1.2787683995272416E-3</v>
      </c>
    </row>
    <row r="123" spans="2:21" s="85" customFormat="1">
      <c r="B123" s="82" t="s">
        <v>678</v>
      </c>
      <c r="C123" s="82">
        <v>37305790</v>
      </c>
      <c r="D123" s="82" t="s">
        <v>100</v>
      </c>
      <c r="E123" s="82" t="s">
        <v>123</v>
      </c>
      <c r="F123" s="82" t="s">
        <v>477</v>
      </c>
      <c r="G123" s="82" t="s">
        <v>478</v>
      </c>
      <c r="H123" s="82" t="s">
        <v>479</v>
      </c>
      <c r="I123" s="82" t="s">
        <v>150</v>
      </c>
      <c r="J123" s="82" t="s">
        <v>679</v>
      </c>
      <c r="K123" s="83">
        <v>2.33</v>
      </c>
      <c r="L123" s="82" t="s">
        <v>102</v>
      </c>
      <c r="M123" s="84">
        <v>3.5000000000000003E-2</v>
      </c>
      <c r="N123" s="84">
        <v>7.6999999999999999E-2</v>
      </c>
      <c r="O123" s="83">
        <v>1800000</v>
      </c>
      <c r="P123" s="83">
        <f>R123*1000/O123*100</f>
        <v>90.564863387978136</v>
      </c>
      <c r="Q123" s="83">
        <v>0</v>
      </c>
      <c r="R123" s="83">
        <f>1639.62-9.45245901639354</f>
        <v>1630.1675409836064</v>
      </c>
      <c r="S123" s="84">
        <v>7.1999999999999998E-3</v>
      </c>
      <c r="T123" s="84">
        <f t="shared" si="1"/>
        <v>4.7541820426460222E-3</v>
      </c>
      <c r="U123" s="84">
        <f>R123/'סכום נכסי הקרן'!$C$42</f>
        <v>1.2077157395018205E-3</v>
      </c>
    </row>
    <row r="124" spans="2:21" s="85" customFormat="1">
      <c r="B124" s="82" t="s">
        <v>680</v>
      </c>
      <c r="C124" s="82" t="s">
        <v>681</v>
      </c>
      <c r="D124" s="82" t="s">
        <v>100</v>
      </c>
      <c r="E124" s="82" t="s">
        <v>123</v>
      </c>
      <c r="F124" s="82" t="s">
        <v>481</v>
      </c>
      <c r="G124" s="82" t="s">
        <v>447</v>
      </c>
      <c r="H124" s="82" t="s">
        <v>479</v>
      </c>
      <c r="I124" s="82" t="s">
        <v>150</v>
      </c>
      <c r="J124" s="82" t="s">
        <v>682</v>
      </c>
      <c r="K124" s="83">
        <v>0.86</v>
      </c>
      <c r="L124" s="82" t="s">
        <v>102</v>
      </c>
      <c r="M124" s="84">
        <v>3.2399999999999998E-2</v>
      </c>
      <c r="N124" s="84">
        <v>6.2899999999999998E-2</v>
      </c>
      <c r="O124" s="83">
        <v>1449249.76</v>
      </c>
      <c r="P124" s="83">
        <v>97.55</v>
      </c>
      <c r="Q124" s="83">
        <v>0</v>
      </c>
      <c r="R124" s="83">
        <v>1413.7431408800001</v>
      </c>
      <c r="S124" s="84">
        <v>5.4000000000000003E-3</v>
      </c>
      <c r="T124" s="84">
        <f t="shared" si="1"/>
        <v>4.1230070433314267E-3</v>
      </c>
      <c r="U124" s="84">
        <f>R124/'סכום נכסי הקרן'!$C$42</f>
        <v>1.0473769106108621E-3</v>
      </c>
    </row>
    <row r="125" spans="2:21" s="85" customFormat="1">
      <c r="B125" s="82" t="s">
        <v>683</v>
      </c>
      <c r="C125" s="82" t="s">
        <v>684</v>
      </c>
      <c r="D125" s="82" t="s">
        <v>100</v>
      </c>
      <c r="E125" s="82" t="s">
        <v>123</v>
      </c>
      <c r="F125" s="82" t="s">
        <v>685</v>
      </c>
      <c r="G125" s="82" t="s">
        <v>478</v>
      </c>
      <c r="H125" s="82" t="s">
        <v>479</v>
      </c>
      <c r="I125" s="82" t="s">
        <v>150</v>
      </c>
      <c r="J125" s="82" t="s">
        <v>686</v>
      </c>
      <c r="K125" s="83">
        <v>1.84</v>
      </c>
      <c r="L125" s="82" t="s">
        <v>102</v>
      </c>
      <c r="M125" s="84">
        <v>7.0000000000000007E-2</v>
      </c>
      <c r="N125" s="84">
        <v>0.13420000000000001</v>
      </c>
      <c r="O125" s="83">
        <v>2292931</v>
      </c>
      <c r="P125" s="83">
        <v>89.89</v>
      </c>
      <c r="Q125" s="83">
        <v>0</v>
      </c>
      <c r="R125" s="83">
        <v>2061.1156759</v>
      </c>
      <c r="S125" s="84">
        <v>3.8E-3</v>
      </c>
      <c r="T125" s="84">
        <f t="shared" si="1"/>
        <v>6.0109889859956056E-3</v>
      </c>
      <c r="U125" s="84">
        <f>R125/'סכום נכסי הקרן'!$C$42</f>
        <v>1.5269852822712999E-3</v>
      </c>
    </row>
    <row r="126" spans="2:21" s="85" customFormat="1">
      <c r="B126" s="82" t="s">
        <v>687</v>
      </c>
      <c r="C126" s="82" t="s">
        <v>688</v>
      </c>
      <c r="D126" s="82" t="s">
        <v>100</v>
      </c>
      <c r="E126" s="82" t="s">
        <v>123</v>
      </c>
      <c r="F126" s="82" t="s">
        <v>689</v>
      </c>
      <c r="G126" s="82" t="s">
        <v>447</v>
      </c>
      <c r="H126" s="82" t="s">
        <v>479</v>
      </c>
      <c r="I126" s="82" t="s">
        <v>150</v>
      </c>
      <c r="J126" s="82" t="s">
        <v>690</v>
      </c>
      <c r="K126" s="83">
        <v>1.68</v>
      </c>
      <c r="L126" s="82" t="s">
        <v>102</v>
      </c>
      <c r="M126" s="84">
        <v>8.9499999999999996E-2</v>
      </c>
      <c r="N126" s="84">
        <v>8.5000000000000006E-2</v>
      </c>
      <c r="O126" s="83">
        <v>3205000</v>
      </c>
      <c r="P126" s="83">
        <v>101.16</v>
      </c>
      <c r="Q126" s="83">
        <v>0</v>
      </c>
      <c r="R126" s="83">
        <v>3242.1779999999999</v>
      </c>
      <c r="S126" s="84">
        <v>2.07E-2</v>
      </c>
      <c r="T126" s="84">
        <f t="shared" si="1"/>
        <v>9.455411201085253E-3</v>
      </c>
      <c r="U126" s="84">
        <f>R126/'סכום נכסי הקרן'!$C$42</f>
        <v>2.4019797366986772E-3</v>
      </c>
    </row>
    <row r="127" spans="2:21" s="85" customFormat="1">
      <c r="B127" s="82" t="s">
        <v>691</v>
      </c>
      <c r="C127" s="82" t="s">
        <v>692</v>
      </c>
      <c r="D127" s="82" t="s">
        <v>100</v>
      </c>
      <c r="E127" s="82" t="s">
        <v>123</v>
      </c>
      <c r="F127" s="82" t="s">
        <v>693</v>
      </c>
      <c r="G127" s="82" t="s">
        <v>447</v>
      </c>
      <c r="H127" s="82" t="s">
        <v>491</v>
      </c>
      <c r="I127" s="82" t="s">
        <v>210</v>
      </c>
      <c r="J127" s="82" t="s">
        <v>625</v>
      </c>
      <c r="K127" s="83">
        <v>1.74</v>
      </c>
      <c r="L127" s="82" t="s">
        <v>102</v>
      </c>
      <c r="M127" s="84">
        <v>3.15E-2</v>
      </c>
      <c r="N127" s="84">
        <v>0.14360000000000001</v>
      </c>
      <c r="O127" s="83">
        <v>2468000</v>
      </c>
      <c r="P127" s="83">
        <v>83.31</v>
      </c>
      <c r="Q127" s="83">
        <v>0</v>
      </c>
      <c r="R127" s="83">
        <v>2056.0907999999999</v>
      </c>
      <c r="S127" s="84">
        <v>9.5999999999999992E-3</v>
      </c>
      <c r="T127" s="84">
        <f t="shared" si="1"/>
        <v>5.9963345568220926E-3</v>
      </c>
      <c r="U127" s="84">
        <f>R127/'סכום נכסי הקרן'!$C$42</f>
        <v>1.5232625841062931E-3</v>
      </c>
    </row>
    <row r="128" spans="2:21" s="85" customFormat="1">
      <c r="B128" s="82" t="s">
        <v>694</v>
      </c>
      <c r="C128" s="82" t="s">
        <v>695</v>
      </c>
      <c r="D128" s="82" t="s">
        <v>100</v>
      </c>
      <c r="E128" s="82" t="s">
        <v>123</v>
      </c>
      <c r="F128" s="82" t="s">
        <v>693</v>
      </c>
      <c r="G128" s="82" t="s">
        <v>447</v>
      </c>
      <c r="H128" s="82" t="s">
        <v>491</v>
      </c>
      <c r="I128" s="82" t="s">
        <v>210</v>
      </c>
      <c r="J128" s="82" t="s">
        <v>696</v>
      </c>
      <c r="K128" s="83">
        <v>1</v>
      </c>
      <c r="L128" s="82" t="s">
        <v>102</v>
      </c>
      <c r="M128" s="84">
        <v>4.9000000000000002E-2</v>
      </c>
      <c r="N128" s="84">
        <v>9.9000000000000005E-2</v>
      </c>
      <c r="O128" s="83">
        <v>2629782</v>
      </c>
      <c r="P128" s="83">
        <v>96.6</v>
      </c>
      <c r="Q128" s="83">
        <v>0</v>
      </c>
      <c r="R128" s="83">
        <v>2540.369412</v>
      </c>
      <c r="S128" s="84">
        <v>1.55E-2</v>
      </c>
      <c r="T128" s="84">
        <f t="shared" si="1"/>
        <v>7.4086732416046115E-3</v>
      </c>
      <c r="U128" s="84">
        <f>R128/'סכום נכסי הקרן'!$C$42</f>
        <v>1.8820422109313967E-3</v>
      </c>
    </row>
    <row r="129" spans="2:21" s="85" customFormat="1">
      <c r="B129" s="82" t="s">
        <v>697</v>
      </c>
      <c r="C129" s="82" t="s">
        <v>698</v>
      </c>
      <c r="D129" s="82" t="s">
        <v>100</v>
      </c>
      <c r="E129" s="82" t="s">
        <v>123</v>
      </c>
      <c r="F129" s="82" t="s">
        <v>699</v>
      </c>
      <c r="G129" s="82" t="s">
        <v>447</v>
      </c>
      <c r="H129" s="82" t="s">
        <v>479</v>
      </c>
      <c r="I129" s="82" t="s">
        <v>150</v>
      </c>
      <c r="J129" s="82" t="s">
        <v>700</v>
      </c>
      <c r="K129" s="83">
        <v>2.3199999999999998</v>
      </c>
      <c r="L129" s="82" t="s">
        <v>102</v>
      </c>
      <c r="M129" s="84">
        <v>6.6500000000000004E-2</v>
      </c>
      <c r="N129" s="84">
        <v>8.8999999999999996E-2</v>
      </c>
      <c r="O129" s="83">
        <v>1600000</v>
      </c>
      <c r="P129" s="83">
        <v>95.47</v>
      </c>
      <c r="Q129" s="83">
        <v>0</v>
      </c>
      <c r="R129" s="83">
        <v>1527.52</v>
      </c>
      <c r="S129" s="84">
        <v>5.0000000000000001E-3</v>
      </c>
      <c r="T129" s="84">
        <f t="shared" si="1"/>
        <v>4.4548231830213343E-3</v>
      </c>
      <c r="U129" s="84">
        <f>R129/'סכום נכסי הקרן'!$C$42</f>
        <v>1.1316689236068975E-3</v>
      </c>
    </row>
    <row r="130" spans="2:21" s="85" customFormat="1">
      <c r="B130" s="82" t="s">
        <v>701</v>
      </c>
      <c r="C130" s="82" t="s">
        <v>702</v>
      </c>
      <c r="D130" s="82" t="s">
        <v>100</v>
      </c>
      <c r="E130" s="82" t="s">
        <v>123</v>
      </c>
      <c r="F130" s="82" t="s">
        <v>703</v>
      </c>
      <c r="G130" s="82" t="s">
        <v>704</v>
      </c>
      <c r="H130" s="82" t="s">
        <v>491</v>
      </c>
      <c r="I130" s="82" t="s">
        <v>210</v>
      </c>
      <c r="J130" s="82" t="s">
        <v>705</v>
      </c>
      <c r="K130" s="83">
        <v>2.72</v>
      </c>
      <c r="L130" s="82" t="s">
        <v>102</v>
      </c>
      <c r="M130" s="84">
        <v>6.5000000000000002E-2</v>
      </c>
      <c r="N130" s="84">
        <v>6.8500000000000005E-2</v>
      </c>
      <c r="O130" s="83">
        <v>3746569</v>
      </c>
      <c r="P130" s="83">
        <v>100.93</v>
      </c>
      <c r="Q130" s="83">
        <v>0</v>
      </c>
      <c r="R130" s="83">
        <v>3781.4120917</v>
      </c>
      <c r="S130" s="84">
        <v>5.4000000000000003E-3</v>
      </c>
      <c r="T130" s="84">
        <f t="shared" si="1"/>
        <v>1.1028020746479494E-2</v>
      </c>
      <c r="U130" s="84">
        <f>R130/'סכום נכסי הקרן'!$C$42</f>
        <v>2.8014733368651448E-3</v>
      </c>
    </row>
    <row r="131" spans="2:21" s="85" customFormat="1">
      <c r="B131" s="82" t="s">
        <v>706</v>
      </c>
      <c r="C131" s="82" t="s">
        <v>707</v>
      </c>
      <c r="D131" s="82" t="s">
        <v>100</v>
      </c>
      <c r="E131" s="82" t="s">
        <v>123</v>
      </c>
      <c r="F131" s="82" t="s">
        <v>708</v>
      </c>
      <c r="G131" s="82" t="s">
        <v>321</v>
      </c>
      <c r="H131" s="82" t="s">
        <v>479</v>
      </c>
      <c r="I131" s="82" t="s">
        <v>150</v>
      </c>
      <c r="J131" s="82" t="s">
        <v>709</v>
      </c>
      <c r="K131" s="83">
        <v>3.54</v>
      </c>
      <c r="L131" s="82" t="s">
        <v>102</v>
      </c>
      <c r="M131" s="84">
        <v>4.1000000000000002E-2</v>
      </c>
      <c r="N131" s="84">
        <v>6.5100000000000005E-2</v>
      </c>
      <c r="O131" s="83">
        <v>2000000</v>
      </c>
      <c r="P131" s="83">
        <v>93.78</v>
      </c>
      <c r="Q131" s="83">
        <v>0</v>
      </c>
      <c r="R131" s="83">
        <v>1875.6</v>
      </c>
      <c r="S131" s="84">
        <v>4.0000000000000001E-3</v>
      </c>
      <c r="T131" s="84">
        <f t="shared" si="1"/>
        <v>5.4699554585699792E-3</v>
      </c>
      <c r="U131" s="84">
        <f>R131/'סכום נכסי הקרן'!$C$42</f>
        <v>1.3895452976832362E-3</v>
      </c>
    </row>
    <row r="132" spans="2:21" s="85" customFormat="1">
      <c r="B132" s="82" t="s">
        <v>710</v>
      </c>
      <c r="C132" s="82" t="s">
        <v>711</v>
      </c>
      <c r="D132" s="82" t="s">
        <v>100</v>
      </c>
      <c r="E132" s="82" t="s">
        <v>123</v>
      </c>
      <c r="F132" s="82" t="s">
        <v>712</v>
      </c>
      <c r="G132" s="82" t="s">
        <v>478</v>
      </c>
      <c r="H132" s="82" t="s">
        <v>713</v>
      </c>
      <c r="I132" s="82" t="s">
        <v>210</v>
      </c>
      <c r="J132" s="82" t="s">
        <v>714</v>
      </c>
      <c r="K132" s="83">
        <v>2.62</v>
      </c>
      <c r="L132" s="82" t="s">
        <v>102</v>
      </c>
      <c r="M132" s="84">
        <v>2.9000000000000001E-2</v>
      </c>
      <c r="N132" s="84">
        <v>9.1899999999999996E-2</v>
      </c>
      <c r="O132" s="83">
        <v>1462000</v>
      </c>
      <c r="P132" s="83">
        <v>86</v>
      </c>
      <c r="Q132" s="83">
        <v>0</v>
      </c>
      <c r="R132" s="83">
        <v>1257.32</v>
      </c>
      <c r="S132" s="84">
        <v>9.7000000000000003E-3</v>
      </c>
      <c r="T132" s="84">
        <f t="shared" si="1"/>
        <v>3.6668182966353201E-3</v>
      </c>
      <c r="U132" s="84">
        <f>R132/'סכום נכסי הקרן'!$C$42</f>
        <v>9.314902397542581E-4</v>
      </c>
    </row>
    <row r="133" spans="2:21" s="85" customFormat="1">
      <c r="B133" s="82" t="s">
        <v>715</v>
      </c>
      <c r="C133" s="82" t="s">
        <v>716</v>
      </c>
      <c r="D133" s="82" t="s">
        <v>100</v>
      </c>
      <c r="E133" s="82" t="s">
        <v>123</v>
      </c>
      <c r="F133" s="82" t="s">
        <v>712</v>
      </c>
      <c r="G133" s="82" t="s">
        <v>478</v>
      </c>
      <c r="H133" s="82" t="s">
        <v>713</v>
      </c>
      <c r="I133" s="82" t="s">
        <v>210</v>
      </c>
      <c r="J133" s="82" t="s">
        <v>679</v>
      </c>
      <c r="K133" s="83">
        <v>0.74</v>
      </c>
      <c r="L133" s="82" t="s">
        <v>102</v>
      </c>
      <c r="M133" s="84">
        <v>0.05</v>
      </c>
      <c r="N133" s="84">
        <v>6.6699999999999995E-2</v>
      </c>
      <c r="O133" s="83">
        <v>599375</v>
      </c>
      <c r="P133" s="83">
        <v>100.08</v>
      </c>
      <c r="Q133" s="83">
        <v>0</v>
      </c>
      <c r="R133" s="83">
        <v>599.85450000000003</v>
      </c>
      <c r="S133" s="84">
        <v>8.6999999999999994E-3</v>
      </c>
      <c r="T133" s="84">
        <f t="shared" si="1"/>
        <v>1.7494014697284955E-3</v>
      </c>
      <c r="U133" s="84">
        <f>R133/'סכום נכסי הקרן'!$C$42</f>
        <v>4.4440445711725786E-4</v>
      </c>
    </row>
    <row r="134" spans="2:21" s="85" customFormat="1">
      <c r="B134" s="82" t="s">
        <v>717</v>
      </c>
      <c r="C134" s="82" t="s">
        <v>718</v>
      </c>
      <c r="D134" s="82" t="s">
        <v>100</v>
      </c>
      <c r="E134" s="82" t="s">
        <v>123</v>
      </c>
      <c r="F134" s="82" t="s">
        <v>719</v>
      </c>
      <c r="G134" s="82" t="s">
        <v>447</v>
      </c>
      <c r="H134" s="82" t="s">
        <v>720</v>
      </c>
      <c r="I134" s="82" t="s">
        <v>150</v>
      </c>
      <c r="J134" s="82" t="s">
        <v>721</v>
      </c>
      <c r="K134" s="83">
        <v>1.41</v>
      </c>
      <c r="L134" s="82" t="s">
        <v>102</v>
      </c>
      <c r="M134" s="84">
        <v>2.9000000000000001E-2</v>
      </c>
      <c r="N134" s="84">
        <v>0.1066</v>
      </c>
      <c r="O134" s="83">
        <v>3552498</v>
      </c>
      <c r="P134" s="83">
        <v>90.75</v>
      </c>
      <c r="Q134" s="83">
        <v>0</v>
      </c>
      <c r="R134" s="83">
        <v>3223.8919350000001</v>
      </c>
      <c r="S134" s="84">
        <v>1.78E-2</v>
      </c>
      <c r="T134" s="84">
        <f t="shared" si="1"/>
        <v>9.4020821538137057E-3</v>
      </c>
      <c r="U134" s="84">
        <f>R134/'סכום נכסי הקרן'!$C$42</f>
        <v>2.3884324368298997E-3</v>
      </c>
    </row>
    <row r="135" spans="2:21" s="85" customFormat="1">
      <c r="B135" s="82" t="s">
        <v>722</v>
      </c>
      <c r="C135" s="82" t="s">
        <v>723</v>
      </c>
      <c r="D135" s="82" t="s">
        <v>100</v>
      </c>
      <c r="E135" s="82" t="s">
        <v>123</v>
      </c>
      <c r="F135" s="82" t="s">
        <v>724</v>
      </c>
      <c r="G135" s="82" t="s">
        <v>478</v>
      </c>
      <c r="H135" s="82" t="s">
        <v>725</v>
      </c>
      <c r="I135" s="82" t="s">
        <v>150</v>
      </c>
      <c r="J135" s="82" t="s">
        <v>529</v>
      </c>
      <c r="K135" s="83">
        <v>1.53</v>
      </c>
      <c r="L135" s="82" t="s">
        <v>102</v>
      </c>
      <c r="M135" s="84">
        <v>9.8500000000000004E-2</v>
      </c>
      <c r="N135" s="84">
        <v>9.4200000000000006E-2</v>
      </c>
      <c r="O135" s="83">
        <v>361810.53</v>
      </c>
      <c r="P135" s="83">
        <v>103.2</v>
      </c>
      <c r="Q135" s="83">
        <v>0</v>
      </c>
      <c r="R135" s="83">
        <v>373.38846696000002</v>
      </c>
      <c r="S135" s="84">
        <v>6.0000000000000001E-3</v>
      </c>
      <c r="T135" s="84">
        <f t="shared" si="1"/>
        <v>1.0889412897285822E-3</v>
      </c>
      <c r="U135" s="84">
        <f>R135/'סכום נכסי הקרן'!$C$42</f>
        <v>2.7662624678685243E-4</v>
      </c>
    </row>
    <row r="136" spans="2:21" s="85" customFormat="1">
      <c r="B136" s="82" t="s">
        <v>726</v>
      </c>
      <c r="C136" s="82" t="s">
        <v>727</v>
      </c>
      <c r="D136" s="82" t="s">
        <v>100</v>
      </c>
      <c r="E136" s="82" t="s">
        <v>123</v>
      </c>
      <c r="F136" s="82" t="s">
        <v>728</v>
      </c>
      <c r="G136" s="82" t="s">
        <v>466</v>
      </c>
      <c r="H136" s="82" t="s">
        <v>229</v>
      </c>
      <c r="I136" s="82" t="s">
        <v>512</v>
      </c>
      <c r="J136" s="82" t="s">
        <v>729</v>
      </c>
      <c r="K136" s="83">
        <v>3.02</v>
      </c>
      <c r="L136" s="82" t="s">
        <v>102</v>
      </c>
      <c r="M136" s="84">
        <v>4.4999999999999998E-2</v>
      </c>
      <c r="N136" s="84">
        <v>7.4700000000000003E-2</v>
      </c>
      <c r="O136" s="83">
        <v>4294869</v>
      </c>
      <c r="P136" s="83">
        <v>93</v>
      </c>
      <c r="Q136" s="83">
        <v>0</v>
      </c>
      <c r="R136" s="83">
        <v>3994.2281699999999</v>
      </c>
      <c r="S136" s="84">
        <v>1.1900000000000001E-2</v>
      </c>
      <c r="T136" s="84">
        <f t="shared" si="1"/>
        <v>1.1648672521468053E-2</v>
      </c>
      <c r="U136" s="84">
        <f>R136/'סכום נכסי הקרן'!$C$42</f>
        <v>2.9591389270086465E-3</v>
      </c>
    </row>
    <row r="137" spans="2:21" s="85" customFormat="1">
      <c r="B137" s="82" t="s">
        <v>730</v>
      </c>
      <c r="C137" s="82" t="s">
        <v>731</v>
      </c>
      <c r="D137" s="82" t="s">
        <v>100</v>
      </c>
      <c r="E137" s="82" t="s">
        <v>123</v>
      </c>
      <c r="F137" s="82" t="s">
        <v>732</v>
      </c>
      <c r="G137" s="82" t="s">
        <v>466</v>
      </c>
      <c r="H137" s="82" t="s">
        <v>229</v>
      </c>
      <c r="I137" s="82" t="s">
        <v>512</v>
      </c>
      <c r="J137" s="82" t="s">
        <v>733</v>
      </c>
      <c r="K137" s="83">
        <v>1.83</v>
      </c>
      <c r="L137" s="82" t="s">
        <v>102</v>
      </c>
      <c r="M137" s="84">
        <v>7.2499999999999995E-2</v>
      </c>
      <c r="N137" s="84">
        <v>8.72E-2</v>
      </c>
      <c r="O137" s="83">
        <v>1624590</v>
      </c>
      <c r="P137" s="83">
        <v>98.04</v>
      </c>
      <c r="Q137" s="83">
        <v>0</v>
      </c>
      <c r="R137" s="83">
        <v>1592.748036</v>
      </c>
      <c r="S137" s="84">
        <v>1.0699999999999999E-2</v>
      </c>
      <c r="T137" s="84">
        <f t="shared" si="1"/>
        <v>4.6450526837517672E-3</v>
      </c>
      <c r="U137" s="84">
        <f>R137/'סכום נכסי הקרן'!$C$42</f>
        <v>1.1799933588281135E-3</v>
      </c>
    </row>
    <row r="138" spans="2:21" s="85" customFormat="1">
      <c r="B138" s="82" t="s">
        <v>734</v>
      </c>
      <c r="C138" s="82" t="s">
        <v>735</v>
      </c>
      <c r="D138" s="82" t="s">
        <v>100</v>
      </c>
      <c r="E138" s="82" t="s">
        <v>123</v>
      </c>
      <c r="F138" s="82" t="s">
        <v>736</v>
      </c>
      <c r="G138" s="82" t="s">
        <v>321</v>
      </c>
      <c r="H138" s="82" t="s">
        <v>229</v>
      </c>
      <c r="I138" s="82" t="s">
        <v>512</v>
      </c>
      <c r="J138" s="82" t="s">
        <v>737</v>
      </c>
      <c r="K138" s="83">
        <v>2.27</v>
      </c>
      <c r="L138" s="82" t="s">
        <v>102</v>
      </c>
      <c r="M138" s="84">
        <v>6.5000000000000002E-2</v>
      </c>
      <c r="N138" s="84">
        <v>0.1394</v>
      </c>
      <c r="O138" s="83">
        <v>1531000</v>
      </c>
      <c r="P138" s="83">
        <v>86.6</v>
      </c>
      <c r="Q138" s="83">
        <v>0</v>
      </c>
      <c r="R138" s="83">
        <v>1325.846</v>
      </c>
      <c r="S138" s="84">
        <v>2.5999999999999999E-2</v>
      </c>
      <c r="T138" s="84">
        <f t="shared" si="1"/>
        <v>3.8666659015372008E-3</v>
      </c>
      <c r="U138" s="84">
        <f>R138/'סכום נכסי הקרן'!$C$42</f>
        <v>9.822579839795949E-4</v>
      </c>
    </row>
    <row r="139" spans="2:21" s="85" customFormat="1">
      <c r="B139" s="82" t="s">
        <v>738</v>
      </c>
      <c r="C139" s="82" t="s">
        <v>739</v>
      </c>
      <c r="D139" s="82" t="s">
        <v>100</v>
      </c>
      <c r="E139" s="82" t="s">
        <v>123</v>
      </c>
      <c r="F139" s="82" t="s">
        <v>740</v>
      </c>
      <c r="G139" s="82" t="s">
        <v>132</v>
      </c>
      <c r="H139" s="82" t="s">
        <v>229</v>
      </c>
      <c r="I139" s="82" t="s">
        <v>512</v>
      </c>
      <c r="J139" s="82" t="s">
        <v>741</v>
      </c>
      <c r="K139" s="83">
        <v>3.41</v>
      </c>
      <c r="L139" s="82" t="s">
        <v>102</v>
      </c>
      <c r="M139" s="84">
        <v>3.6499999999999998E-2</v>
      </c>
      <c r="N139" s="84">
        <v>6.7900000000000002E-2</v>
      </c>
      <c r="O139" s="83">
        <v>2000000</v>
      </c>
      <c r="P139" s="83">
        <v>91.48</v>
      </c>
      <c r="Q139" s="83">
        <v>0</v>
      </c>
      <c r="R139" s="83">
        <v>1829.6</v>
      </c>
      <c r="S139" s="84">
        <v>1.4E-3</v>
      </c>
      <c r="T139" s="84">
        <f t="shared" si="1"/>
        <v>5.3358021470460834E-3</v>
      </c>
      <c r="U139" s="84">
        <f>R139/'סכום נכסי הקרן'!$C$42</f>
        <v>1.3554660250806403E-3</v>
      </c>
    </row>
    <row r="140" spans="2:21" s="85" customFormat="1">
      <c r="B140" s="82" t="s">
        <v>742</v>
      </c>
      <c r="C140" s="82" t="s">
        <v>743</v>
      </c>
      <c r="D140" s="82" t="s">
        <v>100</v>
      </c>
      <c r="E140" s="82" t="s">
        <v>123</v>
      </c>
      <c r="F140" s="82" t="s">
        <v>744</v>
      </c>
      <c r="G140" s="82" t="s">
        <v>447</v>
      </c>
      <c r="H140" s="82" t="s">
        <v>229</v>
      </c>
      <c r="I140" s="82" t="s">
        <v>512</v>
      </c>
      <c r="J140" s="82" t="s">
        <v>745</v>
      </c>
      <c r="K140" s="83">
        <v>0.94</v>
      </c>
      <c r="L140" s="82" t="s">
        <v>102</v>
      </c>
      <c r="M140" s="84">
        <v>4.1000000000000002E-2</v>
      </c>
      <c r="N140" s="84">
        <v>1.2477</v>
      </c>
      <c r="O140" s="83">
        <v>950000</v>
      </c>
      <c r="P140" s="83">
        <v>40.909999999999997</v>
      </c>
      <c r="Q140" s="83">
        <v>0</v>
      </c>
      <c r="R140" s="83">
        <v>388.64499999999998</v>
      </c>
      <c r="S140" s="84">
        <v>7.4999999999999997E-3</v>
      </c>
      <c r="T140" s="84">
        <f t="shared" ref="T140:T172" si="2">R140/$R$11</f>
        <v>1.1334350816783589E-3</v>
      </c>
      <c r="U140" s="84">
        <f>R140/'סכום נכסי הקרן'!$C$42</f>
        <v>2.8792910653556268E-4</v>
      </c>
    </row>
    <row r="141" spans="2:21" s="85" customFormat="1">
      <c r="B141" s="82" t="s">
        <v>746</v>
      </c>
      <c r="C141" s="82" t="s">
        <v>747</v>
      </c>
      <c r="D141" s="82" t="s">
        <v>100</v>
      </c>
      <c r="E141" s="82" t="s">
        <v>123</v>
      </c>
      <c r="F141" s="82" t="s">
        <v>744</v>
      </c>
      <c r="G141" s="82" t="s">
        <v>447</v>
      </c>
      <c r="H141" s="82" t="s">
        <v>229</v>
      </c>
      <c r="I141" s="82" t="s">
        <v>512</v>
      </c>
      <c r="J141" s="82" t="s">
        <v>748</v>
      </c>
      <c r="K141" s="83">
        <v>0</v>
      </c>
      <c r="L141" s="82" t="s">
        <v>102</v>
      </c>
      <c r="M141" s="84">
        <v>0.05</v>
      </c>
      <c r="N141" s="84">
        <v>0</v>
      </c>
      <c r="O141" s="83">
        <v>825000</v>
      </c>
      <c r="P141" s="83">
        <v>50.7</v>
      </c>
      <c r="Q141" s="83">
        <v>0</v>
      </c>
      <c r="R141" s="83">
        <v>418.27499999999998</v>
      </c>
      <c r="S141" s="84">
        <v>8.1199999999999994E-2</v>
      </c>
      <c r="T141" s="84">
        <f t="shared" si="2"/>
        <v>1.2198473125577724E-3</v>
      </c>
      <c r="U141" s="84">
        <f>R141/'סכום נכסי הקרן'!$C$42</f>
        <v>3.098806032141478E-4</v>
      </c>
    </row>
    <row r="142" spans="2:21" s="85" customFormat="1">
      <c r="B142" s="82" t="s">
        <v>749</v>
      </c>
      <c r="C142" s="82" t="s">
        <v>750</v>
      </c>
      <c r="D142" s="82" t="s">
        <v>100</v>
      </c>
      <c r="E142" s="82" t="s">
        <v>123</v>
      </c>
      <c r="F142" s="82" t="s">
        <v>751</v>
      </c>
      <c r="G142" s="82" t="s">
        <v>704</v>
      </c>
      <c r="H142" s="82" t="s">
        <v>229</v>
      </c>
      <c r="I142" s="82" t="s">
        <v>512</v>
      </c>
      <c r="J142" s="82" t="s">
        <v>752</v>
      </c>
      <c r="K142" s="83">
        <v>2.84</v>
      </c>
      <c r="L142" s="82" t="s">
        <v>102</v>
      </c>
      <c r="M142" s="84">
        <v>7.1999999999999995E-2</v>
      </c>
      <c r="N142" s="84">
        <v>7.5499999999999998E-2</v>
      </c>
      <c r="O142" s="83">
        <v>1873000</v>
      </c>
      <c r="P142" s="83">
        <v>101.13</v>
      </c>
      <c r="Q142" s="83">
        <v>0</v>
      </c>
      <c r="R142" s="83">
        <v>1894.1649</v>
      </c>
      <c r="S142" s="84">
        <v>2.0999999999999999E-3</v>
      </c>
      <c r="T142" s="84">
        <f t="shared" si="2"/>
        <v>5.5240976936375879E-3</v>
      </c>
      <c r="U142" s="84">
        <f>R142/'סכום נכסי הקרן'!$C$42</f>
        <v>1.4032991735080174E-3</v>
      </c>
    </row>
    <row r="143" spans="2:21" s="85" customFormat="1">
      <c r="B143" s="82" t="s">
        <v>753</v>
      </c>
      <c r="C143" s="82" t="s">
        <v>754</v>
      </c>
      <c r="D143" s="82" t="s">
        <v>100</v>
      </c>
      <c r="E143" s="82" t="s">
        <v>123</v>
      </c>
      <c r="F143" s="82" t="s">
        <v>751</v>
      </c>
      <c r="G143" s="82" t="s">
        <v>704</v>
      </c>
      <c r="H143" s="82" t="s">
        <v>229</v>
      </c>
      <c r="I143" s="82" t="s">
        <v>512</v>
      </c>
      <c r="J143" s="82" t="s">
        <v>755</v>
      </c>
      <c r="K143" s="83">
        <v>3.1</v>
      </c>
      <c r="L143" s="82" t="s">
        <v>102</v>
      </c>
      <c r="M143" s="84">
        <v>6.2E-2</v>
      </c>
      <c r="N143" s="84">
        <v>7.6899999999999996E-2</v>
      </c>
      <c r="O143" s="83">
        <v>2500000</v>
      </c>
      <c r="P143" s="83">
        <v>98.46</v>
      </c>
      <c r="Q143" s="83">
        <v>0</v>
      </c>
      <c r="R143" s="83">
        <v>2461.5</v>
      </c>
      <c r="S143" s="84">
        <v>4.3E-3</v>
      </c>
      <c r="T143" s="84">
        <f t="shared" si="2"/>
        <v>7.1786603546971665E-3</v>
      </c>
      <c r="U143" s="84">
        <f>R143/'סכום נכסי הקרן'!$C$42</f>
        <v>1.8236115111149958E-3</v>
      </c>
    </row>
    <row r="144" spans="2:21" s="85" customFormat="1">
      <c r="B144" s="82" t="s">
        <v>756</v>
      </c>
      <c r="C144" s="82" t="s">
        <v>757</v>
      </c>
      <c r="D144" s="82" t="s">
        <v>100</v>
      </c>
      <c r="E144" s="82" t="s">
        <v>123</v>
      </c>
      <c r="F144" s="82" t="s">
        <v>712</v>
      </c>
      <c r="G144" s="82" t="s">
        <v>478</v>
      </c>
      <c r="H144" s="82" t="s">
        <v>229</v>
      </c>
      <c r="I144" s="82" t="s">
        <v>512</v>
      </c>
      <c r="J144" s="82" t="s">
        <v>462</v>
      </c>
      <c r="K144" s="83">
        <v>1.77</v>
      </c>
      <c r="L144" s="82" t="s">
        <v>102</v>
      </c>
      <c r="M144" s="84">
        <v>5.62E-2</v>
      </c>
      <c r="N144" s="84">
        <v>7.9200000000000007E-2</v>
      </c>
      <c r="O144" s="83">
        <v>1608000</v>
      </c>
      <c r="P144" s="83">
        <v>99.11</v>
      </c>
      <c r="Q144" s="83">
        <v>0</v>
      </c>
      <c r="R144" s="83">
        <v>1593.6887999999999</v>
      </c>
      <c r="S144" s="84">
        <v>7.7999999999999996E-3</v>
      </c>
      <c r="T144" s="84">
        <f t="shared" si="2"/>
        <v>4.6477963056205159E-3</v>
      </c>
      <c r="U144" s="84">
        <f>R144/'סכום נכסי הקרן'!$C$42</f>
        <v>1.1806903273674767E-3</v>
      </c>
    </row>
    <row r="145" spans="2:21" s="85" customFormat="1">
      <c r="B145" s="82" t="s">
        <v>758</v>
      </c>
      <c r="C145" s="82">
        <v>11680790</v>
      </c>
      <c r="D145" s="82" t="s">
        <v>100</v>
      </c>
      <c r="E145" s="82" t="s">
        <v>123</v>
      </c>
      <c r="F145" s="82" t="s">
        <v>759</v>
      </c>
      <c r="G145" s="82" t="s">
        <v>478</v>
      </c>
      <c r="H145" s="82" t="s">
        <v>229</v>
      </c>
      <c r="I145" s="82" t="s">
        <v>512</v>
      </c>
      <c r="J145" s="82" t="s">
        <v>760</v>
      </c>
      <c r="K145" s="83">
        <v>0.5</v>
      </c>
      <c r="L145" s="82" t="s">
        <v>102</v>
      </c>
      <c r="M145" s="84">
        <v>5.6500000000000002E-2</v>
      </c>
      <c r="N145" s="84">
        <v>9.1200000000000003E-2</v>
      </c>
      <c r="O145" s="83">
        <v>1163000</v>
      </c>
      <c r="P145" s="83">
        <f>R145*1000/O145*100</f>
        <v>98.834780034675731</v>
      </c>
      <c r="Q145" s="83">
        <v>0</v>
      </c>
      <c r="R145" s="83">
        <f>1160.674-11.2255081967213</f>
        <v>1149.4484918032788</v>
      </c>
      <c r="S145" s="84">
        <v>1.52E-2</v>
      </c>
      <c r="T145" s="84">
        <f t="shared" si="2"/>
        <v>3.3522243826425548E-3</v>
      </c>
      <c r="U145" s="84">
        <f>R145/'סכום נכסי הקרן'!$C$42</f>
        <v>8.5157322814797078E-4</v>
      </c>
    </row>
    <row r="146" spans="2:21" s="85" customFormat="1">
      <c r="B146" s="82" t="s">
        <v>761</v>
      </c>
      <c r="C146" s="82" t="s">
        <v>762</v>
      </c>
      <c r="D146" s="82" t="s">
        <v>100</v>
      </c>
      <c r="E146" s="82" t="s">
        <v>123</v>
      </c>
      <c r="F146" s="82" t="s">
        <v>763</v>
      </c>
      <c r="G146" s="82" t="s">
        <v>478</v>
      </c>
      <c r="H146" s="82" t="s">
        <v>229</v>
      </c>
      <c r="I146" s="82" t="s">
        <v>512</v>
      </c>
      <c r="J146" s="82" t="s">
        <v>764</v>
      </c>
      <c r="K146" s="83">
        <v>3.04</v>
      </c>
      <c r="L146" s="82" t="s">
        <v>102</v>
      </c>
      <c r="M146" s="84">
        <v>3.95E-2</v>
      </c>
      <c r="N146" s="84">
        <v>9.2700000000000005E-2</v>
      </c>
      <c r="O146" s="83">
        <v>2508539</v>
      </c>
      <c r="P146" s="83">
        <v>86.74</v>
      </c>
      <c r="Q146" s="83">
        <v>0</v>
      </c>
      <c r="R146" s="83">
        <v>2175.9067286</v>
      </c>
      <c r="S146" s="84">
        <v>3.0000000000000001E-3</v>
      </c>
      <c r="T146" s="84">
        <f t="shared" si="2"/>
        <v>6.3457628958438457E-3</v>
      </c>
      <c r="U146" s="84">
        <f>R146/'סכום נכסי הקרן'!$C$42</f>
        <v>1.6120286643865663E-3</v>
      </c>
    </row>
    <row r="147" spans="2:21" s="85" customFormat="1">
      <c r="B147" s="82" t="s">
        <v>765</v>
      </c>
      <c r="C147" s="82" t="s">
        <v>766</v>
      </c>
      <c r="D147" s="82" t="s">
        <v>100</v>
      </c>
      <c r="E147" s="82" t="s">
        <v>123</v>
      </c>
      <c r="F147" s="82" t="s">
        <v>767</v>
      </c>
      <c r="G147" s="82" t="s">
        <v>466</v>
      </c>
      <c r="H147" s="82" t="s">
        <v>229</v>
      </c>
      <c r="I147" s="82" t="s">
        <v>512</v>
      </c>
      <c r="J147" s="82" t="s">
        <v>741</v>
      </c>
      <c r="K147" s="83">
        <v>1.68</v>
      </c>
      <c r="L147" s="82" t="s">
        <v>102</v>
      </c>
      <c r="M147" s="84">
        <v>0.06</v>
      </c>
      <c r="N147" s="84">
        <v>0.13830000000000001</v>
      </c>
      <c r="O147" s="83">
        <v>3468229.64</v>
      </c>
      <c r="P147" s="83">
        <v>89.87</v>
      </c>
      <c r="Q147" s="83">
        <v>0</v>
      </c>
      <c r="R147" s="83">
        <v>3116.8979774680001</v>
      </c>
      <c r="S147" s="84">
        <v>1.9400000000000001E-2</v>
      </c>
      <c r="T147" s="84">
        <f t="shared" si="2"/>
        <v>9.090047507814468E-3</v>
      </c>
      <c r="U147" s="84">
        <f>R147/'סכום נכסי הקרן'!$C$42</f>
        <v>2.3091655619263433E-3</v>
      </c>
    </row>
    <row r="148" spans="2:21" s="85" customFormat="1">
      <c r="B148" s="82" t="s">
        <v>768</v>
      </c>
      <c r="C148" s="82" t="s">
        <v>769</v>
      </c>
      <c r="D148" s="82" t="s">
        <v>100</v>
      </c>
      <c r="E148" s="82" t="s">
        <v>123</v>
      </c>
      <c r="F148" s="82" t="s">
        <v>770</v>
      </c>
      <c r="G148" s="82" t="s">
        <v>478</v>
      </c>
      <c r="H148" s="82" t="s">
        <v>229</v>
      </c>
      <c r="I148" s="82" t="s">
        <v>512</v>
      </c>
      <c r="J148" s="82" t="s">
        <v>492</v>
      </c>
      <c r="K148" s="83">
        <v>2.17</v>
      </c>
      <c r="L148" s="82" t="s">
        <v>102</v>
      </c>
      <c r="M148" s="84">
        <v>0.06</v>
      </c>
      <c r="N148" s="84">
        <v>9.5799999999999996E-2</v>
      </c>
      <c r="O148" s="83">
        <v>1487000</v>
      </c>
      <c r="P148" s="83">
        <v>94.96</v>
      </c>
      <c r="Q148" s="83">
        <v>0</v>
      </c>
      <c r="R148" s="83">
        <v>1412.0552</v>
      </c>
      <c r="S148" s="84">
        <v>5.8999999999999999E-3</v>
      </c>
      <c r="T148" s="84">
        <f t="shared" si="2"/>
        <v>4.1180843724899366E-3</v>
      </c>
      <c r="U148" s="84">
        <f>R148/'סכום נכסי הקרן'!$C$42</f>
        <v>1.0461263932763712E-3</v>
      </c>
    </row>
    <row r="149" spans="2:21" s="85" customFormat="1">
      <c r="B149" s="82" t="s">
        <v>771</v>
      </c>
      <c r="C149" s="82" t="s">
        <v>772</v>
      </c>
      <c r="D149" s="82" t="s">
        <v>100</v>
      </c>
      <c r="E149" s="82" t="s">
        <v>123</v>
      </c>
      <c r="F149" s="82" t="s">
        <v>773</v>
      </c>
      <c r="G149" s="82" t="s">
        <v>774</v>
      </c>
      <c r="H149" s="82" t="s">
        <v>229</v>
      </c>
      <c r="I149" s="82" t="s">
        <v>512</v>
      </c>
      <c r="J149" s="82" t="s">
        <v>775</v>
      </c>
      <c r="K149" s="83">
        <v>1.46</v>
      </c>
      <c r="L149" s="82" t="s">
        <v>102</v>
      </c>
      <c r="M149" s="84">
        <v>4.0500000000000001E-2</v>
      </c>
      <c r="N149" s="84">
        <v>0.12709999999999999</v>
      </c>
      <c r="O149" s="83">
        <v>2600000</v>
      </c>
      <c r="P149" s="83">
        <v>89.15</v>
      </c>
      <c r="Q149" s="83">
        <v>0</v>
      </c>
      <c r="R149" s="83">
        <v>2317.9</v>
      </c>
      <c r="S149" s="84">
        <v>2.1499999999999998E-2</v>
      </c>
      <c r="T149" s="84">
        <f t="shared" si="2"/>
        <v>6.7598687126356133E-3</v>
      </c>
      <c r="U149" s="84">
        <f>R149/'סכום נכסי הקרן'!$C$42</f>
        <v>1.7172249122947181E-3</v>
      </c>
    </row>
    <row r="150" spans="2:21" s="85" customFormat="1">
      <c r="B150" s="82" t="s">
        <v>776</v>
      </c>
      <c r="C150" s="82" t="s">
        <v>777</v>
      </c>
      <c r="D150" s="82" t="s">
        <v>100</v>
      </c>
      <c r="E150" s="82" t="s">
        <v>123</v>
      </c>
      <c r="F150" s="82" t="s">
        <v>778</v>
      </c>
      <c r="G150" s="82" t="s">
        <v>478</v>
      </c>
      <c r="H150" s="82" t="s">
        <v>229</v>
      </c>
      <c r="I150" s="82" t="s">
        <v>512</v>
      </c>
      <c r="J150" s="82" t="s">
        <v>779</v>
      </c>
      <c r="K150" s="83">
        <v>1.26</v>
      </c>
      <c r="L150" s="82" t="s">
        <v>102</v>
      </c>
      <c r="M150" s="84">
        <v>4.4900000000000002E-2</v>
      </c>
      <c r="N150" s="84">
        <v>7.3999999999999996E-2</v>
      </c>
      <c r="O150" s="83">
        <v>3141111.96</v>
      </c>
      <c r="P150" s="83">
        <v>97.68</v>
      </c>
      <c r="Q150" s="83">
        <v>0</v>
      </c>
      <c r="R150" s="83">
        <v>3068.238162528</v>
      </c>
      <c r="S150" s="84">
        <v>2.9000000000000001E-2</v>
      </c>
      <c r="T150" s="84">
        <f t="shared" si="2"/>
        <v>8.9481371749374917E-3</v>
      </c>
      <c r="U150" s="84">
        <f>R150/'סכום נכסי הקרן'!$C$42</f>
        <v>2.2731157554452099E-3</v>
      </c>
    </row>
    <row r="151" spans="2:21" s="85" customFormat="1">
      <c r="B151" s="86" t="s">
        <v>283</v>
      </c>
      <c r="K151" s="87">
        <v>3.24</v>
      </c>
      <c r="N151" s="88">
        <v>6.0400000000000002E-2</v>
      </c>
      <c r="O151" s="87">
        <v>3879615.54</v>
      </c>
      <c r="Q151" s="87">
        <v>0</v>
      </c>
      <c r="R151" s="87">
        <v>4053.379376116</v>
      </c>
      <c r="T151" s="88">
        <f t="shared" si="2"/>
        <v>1.1821179699317921E-2</v>
      </c>
      <c r="U151" s="88">
        <f>R151/'סכום נכסי הקרן'!$C$42</f>
        <v>3.0029613200086361E-3</v>
      </c>
    </row>
    <row r="152" spans="2:21" s="85" customFormat="1">
      <c r="B152" s="82" t="s">
        <v>780</v>
      </c>
      <c r="C152" s="82" t="s">
        <v>781</v>
      </c>
      <c r="D152" s="82" t="s">
        <v>100</v>
      </c>
      <c r="E152" s="82" t="s">
        <v>123</v>
      </c>
      <c r="F152" s="82" t="s">
        <v>782</v>
      </c>
      <c r="G152" s="82" t="s">
        <v>447</v>
      </c>
      <c r="H152" s="82" t="s">
        <v>448</v>
      </c>
      <c r="I152" s="82" t="s">
        <v>150</v>
      </c>
      <c r="J152" s="82" t="s">
        <v>783</v>
      </c>
      <c r="K152" s="83">
        <v>3.13</v>
      </c>
      <c r="L152" s="82" t="s">
        <v>102</v>
      </c>
      <c r="M152" s="84">
        <v>5.5100000000000003E-2</v>
      </c>
      <c r="N152" s="84">
        <v>5.3100000000000001E-2</v>
      </c>
      <c r="O152" s="83">
        <v>2245000</v>
      </c>
      <c r="P152" s="83">
        <v>100</v>
      </c>
      <c r="Q152" s="83">
        <v>0</v>
      </c>
      <c r="R152" s="83">
        <v>2245</v>
      </c>
      <c r="S152" s="84">
        <v>7.6E-3</v>
      </c>
      <c r="T152" s="84">
        <f t="shared" si="2"/>
        <v>6.547264877633613E-3</v>
      </c>
      <c r="U152" s="84">
        <f>R152/'סכום נכסי הקרן'!$C$42</f>
        <v>1.663216673757126E-3</v>
      </c>
    </row>
    <row r="153" spans="2:21" s="85" customFormat="1">
      <c r="B153" s="82" t="s">
        <v>784</v>
      </c>
      <c r="C153" s="82" t="s">
        <v>785</v>
      </c>
      <c r="D153" s="82" t="s">
        <v>100</v>
      </c>
      <c r="E153" s="82" t="s">
        <v>123</v>
      </c>
      <c r="F153" s="82" t="s">
        <v>786</v>
      </c>
      <c r="G153" s="82" t="s">
        <v>439</v>
      </c>
      <c r="H153" s="82" t="s">
        <v>461</v>
      </c>
      <c r="I153" s="82" t="s">
        <v>210</v>
      </c>
      <c r="J153" s="82" t="s">
        <v>787</v>
      </c>
      <c r="K153" s="83">
        <v>0.7</v>
      </c>
      <c r="L153" s="82" t="s">
        <v>102</v>
      </c>
      <c r="M153" s="84">
        <v>5.2499999999999998E-2</v>
      </c>
      <c r="N153" s="84">
        <v>8.3199999999999996E-2</v>
      </c>
      <c r="O153" s="83">
        <v>34615.54</v>
      </c>
      <c r="P153" s="83">
        <v>93.54</v>
      </c>
      <c r="Q153" s="83">
        <v>0</v>
      </c>
      <c r="R153" s="83">
        <v>32.379376116000003</v>
      </c>
      <c r="S153" s="84">
        <v>1E-4</v>
      </c>
      <c r="T153" s="84">
        <f t="shared" si="2"/>
        <v>9.4430446326937854E-5</v>
      </c>
      <c r="U153" s="84">
        <f>R153/'סכום נכסי הקרן'!$C$42</f>
        <v>2.3988382290416237E-5</v>
      </c>
    </row>
    <row r="154" spans="2:21" s="85" customFormat="1">
      <c r="B154" s="82" t="s">
        <v>788</v>
      </c>
      <c r="C154" s="82" t="s">
        <v>789</v>
      </c>
      <c r="D154" s="82" t="s">
        <v>100</v>
      </c>
      <c r="E154" s="82" t="s">
        <v>123</v>
      </c>
      <c r="F154" s="82" t="s">
        <v>703</v>
      </c>
      <c r="G154" s="82" t="s">
        <v>704</v>
      </c>
      <c r="H154" s="82" t="s">
        <v>229</v>
      </c>
      <c r="I154" s="82" t="s">
        <v>512</v>
      </c>
      <c r="J154" s="82" t="s">
        <v>752</v>
      </c>
      <c r="K154" s="83">
        <v>3.42</v>
      </c>
      <c r="L154" s="82" t="s">
        <v>102</v>
      </c>
      <c r="M154" s="84">
        <v>0.05</v>
      </c>
      <c r="N154" s="84">
        <v>6.93E-2</v>
      </c>
      <c r="O154" s="83">
        <v>1600000</v>
      </c>
      <c r="P154" s="83">
        <v>111</v>
      </c>
      <c r="Q154" s="83">
        <v>0</v>
      </c>
      <c r="R154" s="83">
        <v>1776</v>
      </c>
      <c r="S154" s="84">
        <v>1.03E-2</v>
      </c>
      <c r="T154" s="84">
        <f t="shared" si="2"/>
        <v>5.1794843753573709E-3</v>
      </c>
      <c r="U154" s="84">
        <f>R154/'סכום נכסי הקרן'!$C$42</f>
        <v>1.3157562639610938E-3</v>
      </c>
    </row>
    <row r="155" spans="2:21" s="85" customFormat="1">
      <c r="B155" s="86" t="s">
        <v>790</v>
      </c>
      <c r="K155" s="87">
        <v>0</v>
      </c>
      <c r="N155" s="88">
        <v>0</v>
      </c>
      <c r="O155" s="87">
        <v>0</v>
      </c>
      <c r="Q155" s="87">
        <v>0</v>
      </c>
      <c r="R155" s="87">
        <v>0</v>
      </c>
      <c r="T155" s="88">
        <f t="shared" si="2"/>
        <v>0</v>
      </c>
      <c r="U155" s="88">
        <f>R155/'סכום נכסי הקרן'!$C$42</f>
        <v>0</v>
      </c>
    </row>
    <row r="156" spans="2:21" s="85" customFormat="1">
      <c r="B156" s="82" t="s">
        <v>229</v>
      </c>
      <c r="C156" s="82" t="s">
        <v>229</v>
      </c>
      <c r="G156" s="82" t="s">
        <v>229</v>
      </c>
      <c r="H156" s="82" t="s">
        <v>229</v>
      </c>
      <c r="K156" s="83">
        <v>0</v>
      </c>
      <c r="L156" s="82" t="s">
        <v>229</v>
      </c>
      <c r="M156" s="84">
        <v>0</v>
      </c>
      <c r="N156" s="84">
        <v>0</v>
      </c>
      <c r="O156" s="83">
        <v>0</v>
      </c>
      <c r="P156" s="83">
        <v>0</v>
      </c>
      <c r="R156" s="83">
        <v>0</v>
      </c>
      <c r="S156" s="84">
        <v>0</v>
      </c>
      <c r="T156" s="84">
        <f t="shared" si="2"/>
        <v>0</v>
      </c>
      <c r="U156" s="84">
        <f>R156/'סכום נכסי הקרן'!$C$42</f>
        <v>0</v>
      </c>
    </row>
    <row r="157" spans="2:21" s="85" customFormat="1">
      <c r="B157" s="86" t="s">
        <v>234</v>
      </c>
      <c r="K157" s="87">
        <v>3.55</v>
      </c>
      <c r="N157" s="88">
        <v>8.1100000000000005E-2</v>
      </c>
      <c r="O157" s="87">
        <v>12504000</v>
      </c>
      <c r="Q157" s="87">
        <v>0</v>
      </c>
      <c r="R157" s="87">
        <v>42271.008796909256</v>
      </c>
      <c r="T157" s="88">
        <f t="shared" si="2"/>
        <v>0.12327816981654587</v>
      </c>
      <c r="U157" s="88">
        <f>R157/'סכום נכסי הקרן'!$C$42</f>
        <v>3.1316635477752167E-2</v>
      </c>
    </row>
    <row r="158" spans="2:21" s="85" customFormat="1">
      <c r="B158" s="86" t="s">
        <v>284</v>
      </c>
      <c r="K158" s="87">
        <v>3.59</v>
      </c>
      <c r="N158" s="88">
        <v>7.6100000000000001E-2</v>
      </c>
      <c r="O158" s="87">
        <v>3242000</v>
      </c>
      <c r="Q158" s="87">
        <v>0</v>
      </c>
      <c r="R158" s="87">
        <v>11350.752571426259</v>
      </c>
      <c r="T158" s="88">
        <f t="shared" si="2"/>
        <v>3.3103066211852369E-2</v>
      </c>
      <c r="U158" s="88">
        <f>R158/'סכום נכסי הקרן'!$C$42</f>
        <v>8.4092476331793873E-3</v>
      </c>
    </row>
    <row r="159" spans="2:21" s="85" customFormat="1">
      <c r="B159" s="82" t="s">
        <v>791</v>
      </c>
      <c r="C159" s="82" t="s">
        <v>792</v>
      </c>
      <c r="D159" s="82" t="s">
        <v>123</v>
      </c>
      <c r="E159" s="82" t="s">
        <v>793</v>
      </c>
      <c r="F159" s="82" t="s">
        <v>794</v>
      </c>
      <c r="G159" s="82" t="s">
        <v>795</v>
      </c>
      <c r="H159" s="82" t="s">
        <v>796</v>
      </c>
      <c r="I159" s="82" t="s">
        <v>797</v>
      </c>
      <c r="J159" s="82" t="s">
        <v>798</v>
      </c>
      <c r="K159" s="83">
        <v>3.7</v>
      </c>
      <c r="L159" s="82" t="s">
        <v>106</v>
      </c>
      <c r="M159" s="84">
        <v>4.7500000000000001E-2</v>
      </c>
      <c r="N159" s="84">
        <v>6.8000000000000005E-2</v>
      </c>
      <c r="O159" s="83">
        <v>470000</v>
      </c>
      <c r="P159" s="83">
        <v>94.993416659574464</v>
      </c>
      <c r="Q159" s="83">
        <v>0</v>
      </c>
      <c r="R159" s="83">
        <v>1613.9856457545</v>
      </c>
      <c r="S159" s="84">
        <v>5.0000000000000001E-4</v>
      </c>
      <c r="T159" s="84">
        <f t="shared" si="2"/>
        <v>4.7069895463043403E-3</v>
      </c>
      <c r="U159" s="84">
        <f>R159/'סכום נכסי הקרן'!$C$42</f>
        <v>1.1957273217031387E-3</v>
      </c>
    </row>
    <row r="160" spans="2:21" s="85" customFormat="1">
      <c r="B160" s="82" t="s">
        <v>799</v>
      </c>
      <c r="C160" s="82" t="s">
        <v>800</v>
      </c>
      <c r="D160" s="82" t="s">
        <v>123</v>
      </c>
      <c r="E160" s="82" t="s">
        <v>793</v>
      </c>
      <c r="F160" s="82" t="s">
        <v>794</v>
      </c>
      <c r="G160" s="82" t="s">
        <v>795</v>
      </c>
      <c r="H160" s="82" t="s">
        <v>796</v>
      </c>
      <c r="I160" s="82" t="s">
        <v>797</v>
      </c>
      <c r="J160" s="82" t="s">
        <v>798</v>
      </c>
      <c r="K160" s="83">
        <v>5.17</v>
      </c>
      <c r="L160" s="82" t="s">
        <v>106</v>
      </c>
      <c r="M160" s="84">
        <v>5.1299999999999998E-2</v>
      </c>
      <c r="N160" s="84">
        <v>7.0199999999999999E-2</v>
      </c>
      <c r="O160" s="83">
        <v>470000</v>
      </c>
      <c r="P160" s="83">
        <v>93.256291659574472</v>
      </c>
      <c r="Q160" s="83">
        <v>0</v>
      </c>
      <c r="R160" s="83">
        <v>1584.4710234419999</v>
      </c>
      <c r="S160" s="84">
        <v>5.0000000000000001E-4</v>
      </c>
      <c r="T160" s="84">
        <f t="shared" si="2"/>
        <v>4.6209138001826241E-3</v>
      </c>
      <c r="U160" s="84">
        <f>R160/'סכום נכסי הקרן'!$C$42</f>
        <v>1.1738613030172615E-3</v>
      </c>
    </row>
    <row r="161" spans="2:21" s="85" customFormat="1">
      <c r="B161" s="82" t="s">
        <v>801</v>
      </c>
      <c r="C161" s="82" t="s">
        <v>802</v>
      </c>
      <c r="D161" s="82" t="s">
        <v>123</v>
      </c>
      <c r="E161" s="82" t="s">
        <v>793</v>
      </c>
      <c r="F161" s="82" t="s">
        <v>794</v>
      </c>
      <c r="G161" s="82" t="s">
        <v>795</v>
      </c>
      <c r="H161" s="82" t="s">
        <v>796</v>
      </c>
      <c r="I161" s="82" t="s">
        <v>797</v>
      </c>
      <c r="J161" s="82" t="s">
        <v>798</v>
      </c>
      <c r="K161" s="83">
        <v>6.16</v>
      </c>
      <c r="L161" s="82" t="s">
        <v>110</v>
      </c>
      <c r="M161" s="84">
        <v>3.7499999999999999E-2</v>
      </c>
      <c r="N161" s="84">
        <v>5.45E-2</v>
      </c>
      <c r="O161" s="83">
        <v>190000</v>
      </c>
      <c r="P161" s="83">
        <v>91.911749999999998</v>
      </c>
      <c r="Q161" s="83">
        <v>0</v>
      </c>
      <c r="R161" s="83">
        <v>686.68922836499996</v>
      </c>
      <c r="S161" s="84">
        <v>2.0000000000000001E-4</v>
      </c>
      <c r="T161" s="84">
        <f t="shared" si="2"/>
        <v>2.002644216803337E-3</v>
      </c>
      <c r="U161" s="84">
        <f>R161/'סכום נכסי הקרן'!$C$42</f>
        <v>5.0873629145037087E-4</v>
      </c>
    </row>
    <row r="162" spans="2:21" s="85" customFormat="1">
      <c r="B162" s="82" t="s">
        <v>803</v>
      </c>
      <c r="C162" s="82" t="s">
        <v>804</v>
      </c>
      <c r="D162" s="82" t="s">
        <v>123</v>
      </c>
      <c r="E162" s="82" t="s">
        <v>793</v>
      </c>
      <c r="F162" s="82" t="s">
        <v>794</v>
      </c>
      <c r="G162" s="82" t="s">
        <v>795</v>
      </c>
      <c r="H162" s="82" t="s">
        <v>796</v>
      </c>
      <c r="I162" s="82" t="s">
        <v>797</v>
      </c>
      <c r="J162" s="82" t="s">
        <v>798</v>
      </c>
      <c r="K162" s="83">
        <v>5.97</v>
      </c>
      <c r="L162" s="82" t="s">
        <v>110</v>
      </c>
      <c r="M162" s="84">
        <v>4.3799999999999999E-2</v>
      </c>
      <c r="N162" s="84">
        <v>7.3400000000000007E-2</v>
      </c>
      <c r="O162" s="83">
        <v>950000</v>
      </c>
      <c r="P162" s="83">
        <v>86.129541663157895</v>
      </c>
      <c r="Q162" s="83">
        <v>0</v>
      </c>
      <c r="R162" s="83">
        <v>3217.4465454147598</v>
      </c>
      <c r="S162" s="84">
        <v>5.9999999999999995E-4</v>
      </c>
      <c r="T162" s="84">
        <f t="shared" si="2"/>
        <v>9.3832849721414962E-3</v>
      </c>
      <c r="U162" s="84">
        <f>R162/'סכום נכסי הקרן'!$C$42</f>
        <v>2.3836573457710879E-3</v>
      </c>
    </row>
    <row r="163" spans="2:21" s="85" customFormat="1">
      <c r="B163" s="82" t="s">
        <v>805</v>
      </c>
      <c r="C163" s="82" t="s">
        <v>806</v>
      </c>
      <c r="D163" s="82" t="s">
        <v>123</v>
      </c>
      <c r="E163" s="82" t="s">
        <v>793</v>
      </c>
      <c r="F163" s="82" t="s">
        <v>807</v>
      </c>
      <c r="G163" s="82" t="s">
        <v>808</v>
      </c>
      <c r="H163" s="82" t="s">
        <v>809</v>
      </c>
      <c r="I163" s="82" t="s">
        <v>810</v>
      </c>
      <c r="J163" s="82" t="s">
        <v>533</v>
      </c>
      <c r="K163" s="83">
        <v>0.73</v>
      </c>
      <c r="L163" s="82" t="s">
        <v>106</v>
      </c>
      <c r="M163" s="84">
        <v>7.4899999999999994E-2</v>
      </c>
      <c r="N163" s="84">
        <v>8.6800000000000002E-2</v>
      </c>
      <c r="O163" s="83">
        <v>1162000</v>
      </c>
      <c r="P163" s="83">
        <v>101.1315</v>
      </c>
      <c r="Q163" s="83">
        <v>0</v>
      </c>
      <c r="R163" s="83">
        <v>4248.1601284500002</v>
      </c>
      <c r="S163" s="84">
        <v>6.4999999999999997E-3</v>
      </c>
      <c r="T163" s="84">
        <f t="shared" si="2"/>
        <v>1.2389233676420572E-2</v>
      </c>
      <c r="U163" s="84">
        <f>R163/'סכום נכסי הקרן'!$C$42</f>
        <v>3.1472653712375297E-3</v>
      </c>
    </row>
    <row r="164" spans="2:21" s="85" customFormat="1">
      <c r="B164" s="86" t="s">
        <v>285</v>
      </c>
      <c r="K164" s="87">
        <v>3.53</v>
      </c>
      <c r="N164" s="88">
        <v>8.2900000000000001E-2</v>
      </c>
      <c r="O164" s="87">
        <v>9262000</v>
      </c>
      <c r="Q164" s="87">
        <v>0</v>
      </c>
      <c r="R164" s="87">
        <v>30920.256225483001</v>
      </c>
      <c r="T164" s="88">
        <f t="shared" si="2"/>
        <v>9.017510360469351E-2</v>
      </c>
      <c r="U164" s="88">
        <f>R164/'סכום נכסי הקרן'!$C$42</f>
        <v>2.2907387844572785E-2</v>
      </c>
    </row>
    <row r="165" spans="2:21" s="85" customFormat="1">
      <c r="B165" s="82" t="s">
        <v>811</v>
      </c>
      <c r="C165" s="82" t="s">
        <v>812</v>
      </c>
      <c r="D165" s="82" t="s">
        <v>123</v>
      </c>
      <c r="E165" s="82" t="s">
        <v>793</v>
      </c>
      <c r="F165" s="82" t="s">
        <v>813</v>
      </c>
      <c r="G165" s="82" t="s">
        <v>814</v>
      </c>
      <c r="H165" s="82" t="s">
        <v>815</v>
      </c>
      <c r="I165" s="82" t="s">
        <v>797</v>
      </c>
      <c r="J165" s="82" t="s">
        <v>816</v>
      </c>
      <c r="K165" s="83">
        <v>8.14</v>
      </c>
      <c r="L165" s="82" t="s">
        <v>106</v>
      </c>
      <c r="M165" s="84">
        <v>4.9099999999999998E-2</v>
      </c>
      <c r="N165" s="84">
        <v>5.0700000000000002E-2</v>
      </c>
      <c r="O165" s="83">
        <v>435000</v>
      </c>
      <c r="P165" s="83">
        <v>100.06688889655173</v>
      </c>
      <c r="Q165" s="83">
        <v>0</v>
      </c>
      <c r="R165" s="83">
        <v>1573.5768446205</v>
      </c>
      <c r="S165" s="84">
        <v>1E-4</v>
      </c>
      <c r="T165" s="84">
        <f t="shared" si="2"/>
        <v>4.5891422748513691E-3</v>
      </c>
      <c r="U165" s="84">
        <f>R165/'סכום נכסי הקרן'!$C$42</f>
        <v>1.1657903097598849E-3</v>
      </c>
    </row>
    <row r="166" spans="2:21" s="85" customFormat="1">
      <c r="B166" s="82" t="s">
        <v>817</v>
      </c>
      <c r="C166" s="82" t="s">
        <v>818</v>
      </c>
      <c r="D166" s="82" t="s">
        <v>123</v>
      </c>
      <c r="E166" s="82" t="s">
        <v>793</v>
      </c>
      <c r="F166" s="82" t="s">
        <v>819</v>
      </c>
      <c r="G166" s="82" t="s">
        <v>814</v>
      </c>
      <c r="H166" s="82" t="s">
        <v>815</v>
      </c>
      <c r="I166" s="82" t="s">
        <v>797</v>
      </c>
      <c r="J166" s="82" t="s">
        <v>820</v>
      </c>
      <c r="K166" s="83">
        <v>3.07</v>
      </c>
      <c r="L166" s="82" t="s">
        <v>106</v>
      </c>
      <c r="M166" s="84">
        <v>4.8300000000000003E-2</v>
      </c>
      <c r="N166" s="84">
        <v>5.3600000000000002E-2</v>
      </c>
      <c r="O166" s="83">
        <v>763000</v>
      </c>
      <c r="P166" s="83">
        <v>99.494766671035393</v>
      </c>
      <c r="Q166" s="83">
        <v>0</v>
      </c>
      <c r="R166" s="83">
        <v>2744.3094269654998</v>
      </c>
      <c r="S166" s="84">
        <v>4.0000000000000002E-4</v>
      </c>
      <c r="T166" s="84">
        <f t="shared" si="2"/>
        <v>8.0034390755144968E-3</v>
      </c>
      <c r="U166" s="84">
        <f>R166/'סכום נכסי הקרן'!$C$42</f>
        <v>2.0331319362485003E-3</v>
      </c>
    </row>
    <row r="167" spans="2:21" s="85" customFormat="1">
      <c r="B167" s="82" t="s">
        <v>821</v>
      </c>
      <c r="C167" s="82" t="s">
        <v>822</v>
      </c>
      <c r="D167" s="82" t="s">
        <v>123</v>
      </c>
      <c r="E167" s="82" t="s">
        <v>793</v>
      </c>
      <c r="F167" s="82" t="s">
        <v>823</v>
      </c>
      <c r="G167" s="82" t="s">
        <v>824</v>
      </c>
      <c r="H167" s="82" t="s">
        <v>825</v>
      </c>
      <c r="I167" s="82" t="s">
        <v>797</v>
      </c>
      <c r="J167" s="82" t="s">
        <v>826</v>
      </c>
      <c r="K167" s="83">
        <v>4.91</v>
      </c>
      <c r="L167" s="82" t="s">
        <v>106</v>
      </c>
      <c r="M167" s="84">
        <v>4.7500000000000001E-2</v>
      </c>
      <c r="N167" s="84">
        <v>4.9700000000000001E-2</v>
      </c>
      <c r="O167" s="83">
        <v>764000</v>
      </c>
      <c r="P167" s="83">
        <v>100.97663888743456</v>
      </c>
      <c r="Q167" s="83">
        <v>0</v>
      </c>
      <c r="R167" s="83">
        <v>2788.8333987765</v>
      </c>
      <c r="S167" s="84">
        <v>5.9999999999999995E-4</v>
      </c>
      <c r="T167" s="84">
        <f t="shared" si="2"/>
        <v>8.133287733354545E-3</v>
      </c>
      <c r="U167" s="84">
        <f>R167/'סכום נכסי הקרן'!$C$42</f>
        <v>2.0661176878288777E-3</v>
      </c>
    </row>
    <row r="168" spans="2:21" s="85" customFormat="1">
      <c r="B168" s="82" t="s">
        <v>827</v>
      </c>
      <c r="C168" s="82" t="s">
        <v>828</v>
      </c>
      <c r="D168" s="82" t="s">
        <v>123</v>
      </c>
      <c r="E168" s="82" t="s">
        <v>793</v>
      </c>
      <c r="F168" s="82" t="s">
        <v>829</v>
      </c>
      <c r="G168" s="82" t="s">
        <v>830</v>
      </c>
      <c r="H168" s="82" t="s">
        <v>831</v>
      </c>
      <c r="I168" s="82" t="s">
        <v>832</v>
      </c>
      <c r="J168" s="82" t="s">
        <v>833</v>
      </c>
      <c r="K168" s="83">
        <v>2.67</v>
      </c>
      <c r="L168" s="82" t="s">
        <v>106</v>
      </c>
      <c r="M168" s="84">
        <v>3.4000000000000002E-2</v>
      </c>
      <c r="N168" s="84">
        <v>7.5399999999999995E-2</v>
      </c>
      <c r="O168" s="83">
        <v>800000</v>
      </c>
      <c r="P168" s="83">
        <v>90.728333337500004</v>
      </c>
      <c r="Q168" s="83">
        <v>0</v>
      </c>
      <c r="R168" s="83">
        <v>2623.8634001205</v>
      </c>
      <c r="S168" s="84">
        <v>8.0000000000000004E-4</v>
      </c>
      <c r="T168" s="84">
        <f t="shared" si="2"/>
        <v>7.6521731328807402E-3</v>
      </c>
      <c r="U168" s="84">
        <f>R168/'סכום נכסי הקרן'!$C$42</f>
        <v>1.9438990453191452E-3</v>
      </c>
    </row>
    <row r="169" spans="2:21" s="85" customFormat="1">
      <c r="B169" s="82" t="s">
        <v>834</v>
      </c>
      <c r="C169" s="82" t="s">
        <v>835</v>
      </c>
      <c r="D169" s="82" t="s">
        <v>123</v>
      </c>
      <c r="E169" s="82" t="s">
        <v>793</v>
      </c>
      <c r="F169" s="82" t="s">
        <v>836</v>
      </c>
      <c r="G169" s="82" t="s">
        <v>830</v>
      </c>
      <c r="H169" s="82" t="s">
        <v>837</v>
      </c>
      <c r="I169" s="82" t="s">
        <v>797</v>
      </c>
      <c r="J169" s="82" t="s">
        <v>569</v>
      </c>
      <c r="K169" s="83">
        <v>3.38</v>
      </c>
      <c r="L169" s="82" t="s">
        <v>106</v>
      </c>
      <c r="M169" s="84">
        <v>3.3599999999999998E-2</v>
      </c>
      <c r="N169" s="84">
        <v>9.2100000000000001E-2</v>
      </c>
      <c r="O169" s="83">
        <v>2000000</v>
      </c>
      <c r="P169" s="83">
        <v>84.098500000000001</v>
      </c>
      <c r="Q169" s="83">
        <v>0</v>
      </c>
      <c r="R169" s="83">
        <v>6080.3215499999997</v>
      </c>
      <c r="S169" s="84">
        <v>6.7000000000000002E-3</v>
      </c>
      <c r="T169" s="84">
        <f t="shared" si="2"/>
        <v>1.7732505892665375E-2</v>
      </c>
      <c r="U169" s="84">
        <f>R169/'סכום נכסי הקרן'!$C$42</f>
        <v>4.5046290350845303E-3</v>
      </c>
    </row>
    <row r="170" spans="2:21" s="85" customFormat="1">
      <c r="B170" s="82" t="s">
        <v>838</v>
      </c>
      <c r="C170" s="82" t="s">
        <v>839</v>
      </c>
      <c r="D170" s="82" t="s">
        <v>123</v>
      </c>
      <c r="E170" s="82" t="s">
        <v>793</v>
      </c>
      <c r="F170" s="82" t="s">
        <v>836</v>
      </c>
      <c r="G170" s="82" t="s">
        <v>830</v>
      </c>
      <c r="H170" s="82" t="s">
        <v>837</v>
      </c>
      <c r="I170" s="82" t="s">
        <v>797</v>
      </c>
      <c r="J170" s="82" t="s">
        <v>840</v>
      </c>
      <c r="K170" s="83">
        <v>2.67</v>
      </c>
      <c r="L170" s="82" t="s">
        <v>106</v>
      </c>
      <c r="M170" s="84">
        <v>3.7100000000000001E-2</v>
      </c>
      <c r="N170" s="84">
        <v>8.6999999999999994E-2</v>
      </c>
      <c r="O170" s="83">
        <v>1500000</v>
      </c>
      <c r="P170" s="83">
        <v>88.846022219999995</v>
      </c>
      <c r="Q170" s="83">
        <v>0</v>
      </c>
      <c r="R170" s="83">
        <v>4817.6755548794999</v>
      </c>
      <c r="S170" s="84">
        <v>3.8E-3</v>
      </c>
      <c r="T170" s="84">
        <f t="shared" si="2"/>
        <v>1.4050154989887117E-2</v>
      </c>
      <c r="U170" s="84">
        <f>R170/'סכום נכסי הקרן'!$C$42</f>
        <v>3.5691930118608899E-3</v>
      </c>
    </row>
    <row r="171" spans="2:21" s="85" customFormat="1">
      <c r="B171" s="82" t="s">
        <v>841</v>
      </c>
      <c r="C171" s="82" t="s">
        <v>842</v>
      </c>
      <c r="D171" s="82" t="s">
        <v>123</v>
      </c>
      <c r="E171" s="82" t="s">
        <v>793</v>
      </c>
      <c r="F171" s="82" t="s">
        <v>843</v>
      </c>
      <c r="G171" s="82" t="s">
        <v>808</v>
      </c>
      <c r="H171" s="82" t="s">
        <v>809</v>
      </c>
      <c r="I171" s="82" t="s">
        <v>797</v>
      </c>
      <c r="J171" s="82" t="s">
        <v>533</v>
      </c>
      <c r="K171" s="83">
        <v>3.52</v>
      </c>
      <c r="L171" s="82" t="s">
        <v>106</v>
      </c>
      <c r="M171" s="84">
        <v>6.5000000000000002E-2</v>
      </c>
      <c r="N171" s="84">
        <v>9.4E-2</v>
      </c>
      <c r="O171" s="83">
        <v>2000000</v>
      </c>
      <c r="P171" s="83">
        <v>93.691333334999996</v>
      </c>
      <c r="Q171" s="83">
        <v>0</v>
      </c>
      <c r="R171" s="83">
        <v>6773.8834001204996</v>
      </c>
      <c r="S171" s="84">
        <v>4.4000000000000003E-3</v>
      </c>
      <c r="T171" s="84">
        <f t="shared" si="2"/>
        <v>1.9755193260932877E-2</v>
      </c>
      <c r="U171" s="84">
        <f>R171/'סכום נכסי הקרן'!$C$42</f>
        <v>5.0184569341501237E-3</v>
      </c>
    </row>
    <row r="172" spans="2:21" s="85" customFormat="1">
      <c r="B172" s="82" t="s">
        <v>844</v>
      </c>
      <c r="C172" s="82" t="s">
        <v>845</v>
      </c>
      <c r="D172" s="82" t="s">
        <v>123</v>
      </c>
      <c r="E172" s="82" t="s">
        <v>793</v>
      </c>
      <c r="F172" s="82" t="s">
        <v>846</v>
      </c>
      <c r="G172" s="82" t="s">
        <v>808</v>
      </c>
      <c r="H172" s="82" t="s">
        <v>847</v>
      </c>
      <c r="I172" s="82" t="s">
        <v>832</v>
      </c>
      <c r="J172" s="82" t="s">
        <v>533</v>
      </c>
      <c r="K172" s="83">
        <v>2.86</v>
      </c>
      <c r="L172" s="82" t="s">
        <v>106</v>
      </c>
      <c r="M172" s="84">
        <v>0.09</v>
      </c>
      <c r="N172" s="84">
        <v>0.1095</v>
      </c>
      <c r="O172" s="83">
        <v>1000000</v>
      </c>
      <c r="P172" s="83">
        <v>97.311000000000007</v>
      </c>
      <c r="Q172" s="83">
        <v>0</v>
      </c>
      <c r="R172" s="83">
        <v>3517.7926499999999</v>
      </c>
      <c r="S172" s="84">
        <v>1.6000000000000001E-3</v>
      </c>
      <c r="T172" s="84">
        <f t="shared" si="2"/>
        <v>1.0259207244606982E-2</v>
      </c>
      <c r="U172" s="84">
        <f>R172/'סכום נכסי הקרן'!$C$42</f>
        <v>2.6061698843208307E-3</v>
      </c>
    </row>
    <row r="173" spans="2:21" s="85" customFormat="1">
      <c r="B173" s="82" t="s">
        <v>236</v>
      </c>
    </row>
    <row r="174" spans="2:21" s="85" customFormat="1">
      <c r="B174" s="82" t="s">
        <v>278</v>
      </c>
    </row>
    <row r="175" spans="2:21" s="85" customFormat="1">
      <c r="B175" s="82" t="s">
        <v>279</v>
      </c>
    </row>
    <row r="176" spans="2:21" s="85" customFormat="1">
      <c r="B176" s="82" t="s">
        <v>280</v>
      </c>
    </row>
    <row r="177" spans="2:2" s="85" customFormat="1">
      <c r="B177" s="82" t="s">
        <v>281</v>
      </c>
    </row>
    <row r="178" spans="2:2" s="85" customFormat="1">
      <c r="B178" s="91"/>
    </row>
    <row r="179" spans="2:2" s="85" customFormat="1">
      <c r="B179" s="91"/>
    </row>
    <row r="180" spans="2:2" s="85" customFormat="1">
      <c r="B180" s="91"/>
    </row>
    <row r="181" spans="2:2" s="85" customFormat="1">
      <c r="B181" s="91"/>
    </row>
    <row r="182" spans="2:2" s="85" customFormat="1">
      <c r="B182" s="91"/>
    </row>
    <row r="183" spans="2:2" s="85" customFormat="1">
      <c r="B183" s="91"/>
    </row>
    <row r="184" spans="2:2" s="85" customFormat="1">
      <c r="B184" s="91"/>
    </row>
    <row r="185" spans="2:2" s="85" customFormat="1">
      <c r="B185" s="91"/>
    </row>
    <row r="186" spans="2:2" s="85" customFormat="1">
      <c r="B186" s="91"/>
    </row>
    <row r="187" spans="2:2" s="85" customFormat="1">
      <c r="B187" s="91"/>
    </row>
    <row r="188" spans="2:2" s="85" customFormat="1">
      <c r="B188" s="91"/>
    </row>
    <row r="189" spans="2:2" s="85" customFormat="1">
      <c r="B189" s="91"/>
    </row>
    <row r="190" spans="2:2" s="85" customFormat="1">
      <c r="B190" s="91"/>
    </row>
    <row r="191" spans="2:2" s="85" customFormat="1">
      <c r="B191" s="91"/>
    </row>
    <row r="192" spans="2:2" s="85" customFormat="1">
      <c r="B192" s="91"/>
    </row>
    <row r="193" spans="2:2" s="85" customFormat="1">
      <c r="B193" s="91"/>
    </row>
    <row r="194" spans="2:2" s="85" customFormat="1">
      <c r="B194" s="91"/>
    </row>
    <row r="195" spans="2:2" s="85" customFormat="1">
      <c r="B195" s="91"/>
    </row>
    <row r="196" spans="2:2" s="85" customFormat="1">
      <c r="B196" s="91"/>
    </row>
    <row r="197" spans="2:2" s="85" customFormat="1">
      <c r="B197" s="91"/>
    </row>
    <row r="198" spans="2:2" s="85" customFormat="1">
      <c r="B198" s="91"/>
    </row>
    <row r="199" spans="2:2" s="85" customFormat="1">
      <c r="B199" s="91"/>
    </row>
    <row r="200" spans="2:2" s="85" customFormat="1">
      <c r="B200" s="91"/>
    </row>
    <row r="201" spans="2:2" s="85" customFormat="1">
      <c r="B201" s="91"/>
    </row>
    <row r="202" spans="2:2" s="85" customFormat="1">
      <c r="B202" s="91"/>
    </row>
    <row r="203" spans="2:2" s="85" customFormat="1">
      <c r="B203" s="91"/>
    </row>
    <row r="204" spans="2:2" s="85" customFormat="1">
      <c r="B204" s="91"/>
    </row>
    <row r="205" spans="2:2" s="85" customFormat="1">
      <c r="B205" s="91"/>
    </row>
    <row r="206" spans="2:2" s="85" customFormat="1">
      <c r="B206" s="91"/>
    </row>
    <row r="207" spans="2:2" s="85" customFormat="1">
      <c r="B207" s="91"/>
    </row>
    <row r="208" spans="2:2" s="85" customFormat="1">
      <c r="B208" s="91"/>
    </row>
    <row r="209" spans="2:2" s="85" customFormat="1">
      <c r="B209" s="91"/>
    </row>
    <row r="210" spans="2:2" s="85" customFormat="1">
      <c r="B210" s="91"/>
    </row>
    <row r="211" spans="2:2" s="85" customFormat="1">
      <c r="B211" s="91"/>
    </row>
    <row r="212" spans="2:2" s="85" customFormat="1">
      <c r="B212" s="91"/>
    </row>
    <row r="213" spans="2:2" s="85" customFormat="1">
      <c r="B213" s="91"/>
    </row>
    <row r="214" spans="2:2" s="85" customFormat="1">
      <c r="B214" s="91"/>
    </row>
    <row r="215" spans="2:2" s="85" customFormat="1">
      <c r="B215" s="91"/>
    </row>
    <row r="216" spans="2:2" s="85" customFormat="1">
      <c r="B216" s="91"/>
    </row>
    <row r="217" spans="2:2" s="85" customFormat="1">
      <c r="B217" s="91"/>
    </row>
    <row r="218" spans="2:2" s="85" customFormat="1">
      <c r="B218" s="91"/>
    </row>
    <row r="219" spans="2:2" s="85" customFormat="1">
      <c r="B219" s="91"/>
    </row>
    <row r="220" spans="2:2" s="85" customFormat="1">
      <c r="B220" s="91"/>
    </row>
    <row r="221" spans="2:2" s="85" customFormat="1">
      <c r="B221" s="91"/>
    </row>
    <row r="222" spans="2:2" s="85" customFormat="1">
      <c r="B222" s="91"/>
    </row>
    <row r="223" spans="2:2" s="85" customFormat="1">
      <c r="B223" s="91"/>
    </row>
    <row r="224" spans="2:2" s="85" customFormat="1">
      <c r="B224" s="91"/>
    </row>
    <row r="225" spans="2:2" s="85" customFormat="1">
      <c r="B225" s="91"/>
    </row>
    <row r="226" spans="2:2" s="85" customFormat="1">
      <c r="B226" s="91"/>
    </row>
    <row r="227" spans="2:2" s="85" customFormat="1">
      <c r="B227" s="91"/>
    </row>
    <row r="228" spans="2:2" s="85" customFormat="1">
      <c r="B228" s="91"/>
    </row>
    <row r="229" spans="2:2" s="85" customFormat="1">
      <c r="B229" s="91"/>
    </row>
    <row r="230" spans="2:2" s="85" customFormat="1">
      <c r="B230" s="91"/>
    </row>
    <row r="231" spans="2:2" s="85" customFormat="1">
      <c r="B231" s="91"/>
    </row>
    <row r="232" spans="2:2" s="85" customFormat="1">
      <c r="B232" s="91"/>
    </row>
    <row r="233" spans="2:2" s="85" customFormat="1">
      <c r="B233" s="91"/>
    </row>
    <row r="234" spans="2:2" s="85" customFormat="1">
      <c r="B234" s="91"/>
    </row>
    <row r="235" spans="2:2" s="85" customFormat="1">
      <c r="B235" s="91"/>
    </row>
    <row r="236" spans="2:2" s="85" customFormat="1">
      <c r="B236" s="91"/>
    </row>
    <row r="237" spans="2:2" s="85" customFormat="1">
      <c r="B237" s="91"/>
    </row>
    <row r="238" spans="2:2" s="85" customFormat="1">
      <c r="B238" s="91"/>
    </row>
    <row r="239" spans="2:2" s="85" customFormat="1">
      <c r="B239" s="91"/>
    </row>
    <row r="240" spans="2:2" s="85" customFormat="1">
      <c r="B240" s="91"/>
    </row>
    <row r="241" spans="2:2" s="85" customFormat="1">
      <c r="B241" s="91"/>
    </row>
    <row r="242" spans="2:2" s="85" customFormat="1">
      <c r="B242" s="91"/>
    </row>
    <row r="243" spans="2:2" s="85" customFormat="1">
      <c r="B243" s="91"/>
    </row>
    <row r="244" spans="2:2" s="85" customFormat="1">
      <c r="B244" s="91"/>
    </row>
    <row r="245" spans="2:2" s="85" customFormat="1">
      <c r="B245" s="91"/>
    </row>
    <row r="246" spans="2:2" s="85" customFormat="1">
      <c r="B246" s="91"/>
    </row>
    <row r="247" spans="2:2" s="85" customFormat="1">
      <c r="B247" s="91"/>
    </row>
    <row r="248" spans="2:2" s="85" customFormat="1">
      <c r="B248" s="91"/>
    </row>
    <row r="249" spans="2:2" s="85" customFormat="1">
      <c r="B249" s="91"/>
    </row>
    <row r="250" spans="2:2" s="85" customFormat="1">
      <c r="B250" s="91"/>
    </row>
    <row r="251" spans="2:2" s="85" customFormat="1">
      <c r="B251" s="91"/>
    </row>
    <row r="252" spans="2:2" s="85" customFormat="1">
      <c r="B252" s="91"/>
    </row>
    <row r="253" spans="2:2" s="85" customFormat="1">
      <c r="B253" s="91"/>
    </row>
    <row r="254" spans="2:2" s="85" customFormat="1">
      <c r="B254" s="91"/>
    </row>
    <row r="255" spans="2:2" s="85" customFormat="1">
      <c r="B255" s="91"/>
    </row>
    <row r="256" spans="2:2" s="85" customFormat="1">
      <c r="B256" s="91"/>
    </row>
    <row r="257" spans="2:6" s="85" customFormat="1">
      <c r="B257" s="91"/>
    </row>
    <row r="258" spans="2:6" s="85" customFormat="1">
      <c r="B258" s="91"/>
    </row>
    <row r="259" spans="2:6">
      <c r="C259" s="16"/>
      <c r="D259" s="16"/>
      <c r="E259" s="16"/>
      <c r="F259" s="16"/>
    </row>
    <row r="260" spans="2:6">
      <c r="C260" s="16"/>
      <c r="D260" s="16"/>
      <c r="E260" s="16"/>
      <c r="F260" s="16"/>
    </row>
    <row r="261" spans="2:6">
      <c r="C261" s="16"/>
      <c r="D261" s="16"/>
      <c r="E261" s="16"/>
      <c r="F261" s="16"/>
    </row>
    <row r="262" spans="2:6">
      <c r="C262" s="16"/>
      <c r="D262" s="16"/>
      <c r="E262" s="16"/>
      <c r="F262" s="16"/>
    </row>
    <row r="263" spans="2:6">
      <c r="C263" s="16"/>
      <c r="D263" s="16"/>
      <c r="E263" s="16"/>
      <c r="F263" s="16"/>
    </row>
    <row r="264" spans="2:6">
      <c r="C264" s="16"/>
      <c r="D264" s="16"/>
      <c r="E264" s="16"/>
      <c r="F264" s="16"/>
    </row>
    <row r="265" spans="2:6">
      <c r="C265" s="16"/>
      <c r="D265" s="16"/>
      <c r="E265" s="16"/>
      <c r="F265" s="16"/>
    </row>
    <row r="266" spans="2:6">
      <c r="C266" s="16"/>
      <c r="D266" s="16"/>
      <c r="E266" s="16"/>
      <c r="F266" s="16"/>
    </row>
    <row r="267" spans="2:6">
      <c r="C267" s="16"/>
      <c r="D267" s="16"/>
      <c r="E267" s="16"/>
      <c r="F267" s="16"/>
    </row>
    <row r="268" spans="2:6">
      <c r="C268" s="16"/>
      <c r="D268" s="16"/>
      <c r="E268" s="16"/>
      <c r="F268" s="16"/>
    </row>
    <row r="269" spans="2:6">
      <c r="C269" s="16"/>
      <c r="D269" s="16"/>
      <c r="E269" s="16"/>
      <c r="F269" s="16"/>
    </row>
    <row r="270" spans="2:6">
      <c r="C270" s="16"/>
      <c r="D270" s="16"/>
      <c r="E270" s="16"/>
      <c r="F270" s="16"/>
    </row>
    <row r="271" spans="2:6">
      <c r="C271" s="16"/>
      <c r="D271" s="16"/>
      <c r="E271" s="16"/>
      <c r="F271" s="16"/>
    </row>
    <row r="272" spans="2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B770" s="16"/>
      <c r="C770" s="16"/>
      <c r="D770" s="16"/>
      <c r="E770" s="16"/>
      <c r="F770" s="16"/>
    </row>
    <row r="771" spans="2:6">
      <c r="B771" s="16"/>
      <c r="C771" s="16"/>
      <c r="D771" s="16"/>
      <c r="E771" s="16"/>
      <c r="F771" s="16"/>
    </row>
    <row r="772" spans="2:6">
      <c r="B772" s="19"/>
      <c r="C772" s="16"/>
      <c r="D772" s="16"/>
      <c r="E772" s="16"/>
      <c r="F772" s="16"/>
    </row>
    <row r="773" spans="2:6">
      <c r="C773" s="16"/>
      <c r="D773" s="16"/>
      <c r="E773" s="16"/>
      <c r="F773" s="16"/>
    </row>
    <row r="774" spans="2:6"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802">
      <formula1>$BN$7:$BN$11</formula1>
    </dataValidation>
    <dataValidation type="list" allowBlank="1" showInputMessage="1" showErrorMessage="1" sqref="E12:E796">
      <formula1>$BI$7:$BI$11</formula1>
    </dataValidation>
    <dataValidation type="list" allowBlank="1" showInputMessage="1" showErrorMessage="1" sqref="I12:I802">
      <formula1>$BM$7:$BM$10</formula1>
    </dataValidation>
    <dataValidation type="list" allowBlank="1" showInputMessage="1" showErrorMessage="1" sqref="G12:G802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39"/>
  <sheetViews>
    <sheetView rightToLeft="1" workbookViewId="0">
      <selection activeCell="L38" sqref="L3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  <c r="BJ6" s="19"/>
    </row>
    <row r="7" spans="2:62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f>I12+I103</f>
        <v>12429314.390000001</v>
      </c>
      <c r="J11" s="7"/>
      <c r="K11" s="75">
        <v>552.81163000000004</v>
      </c>
      <c r="L11" s="75">
        <v>194570.54788024331</v>
      </c>
      <c r="M11" s="7"/>
      <c r="N11" s="76">
        <f>L11/$L$11</f>
        <v>1</v>
      </c>
      <c r="O11" s="76">
        <f>L11/'סכום נכסי הקרן'!$C$42</f>
        <v>0.14414832047059237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f>I13+I33+I57+I101</f>
        <v>11726818.690000001</v>
      </c>
      <c r="K12" s="81">
        <v>541.03719000000001</v>
      </c>
      <c r="L12" s="81">
        <v>150101.04476443829</v>
      </c>
      <c r="N12" s="80">
        <f t="shared" ref="N12:N75" si="0">L12/$L$11</f>
        <v>0.77144792158792885</v>
      </c>
      <c r="O12" s="80">
        <f>L12/'סכום נכסי הקרן'!$C$42</f>
        <v>0.11120292222742918</v>
      </c>
    </row>
    <row r="13" spans="2:62">
      <c r="B13" s="79" t="s">
        <v>848</v>
      </c>
      <c r="E13" s="16"/>
      <c r="F13" s="16"/>
      <c r="G13" s="16"/>
      <c r="I13" s="81">
        <v>2923258.5</v>
      </c>
      <c r="K13" s="81">
        <v>489.34435999999999</v>
      </c>
      <c r="L13" s="81">
        <v>80064.887663000001</v>
      </c>
      <c r="N13" s="80">
        <f t="shared" si="0"/>
        <v>0.41149541148580887</v>
      </c>
      <c r="O13" s="80">
        <f>L13/'סכום נכסי הקרן'!$C$42</f>
        <v>5.9316372447034658E-2</v>
      </c>
    </row>
    <row r="14" spans="2:62">
      <c r="B14" t="s">
        <v>849</v>
      </c>
      <c r="C14" t="s">
        <v>850</v>
      </c>
      <c r="D14" t="s">
        <v>100</v>
      </c>
      <c r="E14" t="s">
        <v>123</v>
      </c>
      <c r="F14" t="s">
        <v>851</v>
      </c>
      <c r="G14" t="s">
        <v>520</v>
      </c>
      <c r="H14" t="s">
        <v>102</v>
      </c>
      <c r="I14" s="77">
        <v>50749.5</v>
      </c>
      <c r="J14" s="77">
        <v>6001</v>
      </c>
      <c r="K14" s="77">
        <v>0</v>
      </c>
      <c r="L14" s="77">
        <v>3045.4774950000001</v>
      </c>
      <c r="M14" s="78">
        <v>4.0000000000000002E-4</v>
      </c>
      <c r="N14" s="78">
        <f t="shared" si="0"/>
        <v>1.5652304668815901E-2</v>
      </c>
      <c r="O14" s="78">
        <f>L14/'סכום נכסי הקרן'!$C$42</f>
        <v>2.2562534295038237E-3</v>
      </c>
    </row>
    <row r="15" spans="2:62">
      <c r="B15" t="s">
        <v>852</v>
      </c>
      <c r="C15" t="s">
        <v>853</v>
      </c>
      <c r="D15" t="s">
        <v>100</v>
      </c>
      <c r="E15" t="s">
        <v>123</v>
      </c>
      <c r="F15" t="s">
        <v>644</v>
      </c>
      <c r="G15" t="s">
        <v>520</v>
      </c>
      <c r="H15" t="s">
        <v>102</v>
      </c>
      <c r="I15" s="77">
        <v>127370</v>
      </c>
      <c r="J15" s="77">
        <v>1006</v>
      </c>
      <c r="K15" s="77">
        <v>0</v>
      </c>
      <c r="L15" s="77">
        <v>1281.3422</v>
      </c>
      <c r="M15" s="78">
        <v>2.0000000000000001E-4</v>
      </c>
      <c r="N15" s="78">
        <f t="shared" si="0"/>
        <v>6.585488985664246E-3</v>
      </c>
      <c r="O15" s="78">
        <f>L15/'סכום נכסי הקרן'!$C$42</f>
        <v>9.4928717676108596E-4</v>
      </c>
    </row>
    <row r="16" spans="2:62">
      <c r="B16" t="s">
        <v>854</v>
      </c>
      <c r="C16" t="s">
        <v>855</v>
      </c>
      <c r="D16" t="s">
        <v>100</v>
      </c>
      <c r="E16" t="s">
        <v>123</v>
      </c>
      <c r="F16" t="s">
        <v>856</v>
      </c>
      <c r="G16" t="s">
        <v>612</v>
      </c>
      <c r="H16" t="s">
        <v>102</v>
      </c>
      <c r="I16" s="77">
        <v>72615</v>
      </c>
      <c r="J16" s="77">
        <v>3560</v>
      </c>
      <c r="K16" s="77">
        <v>50.961930000000002</v>
      </c>
      <c r="L16" s="77">
        <v>2636.05593</v>
      </c>
      <c r="M16" s="78">
        <v>2.9999999999999997E-4</v>
      </c>
      <c r="N16" s="78">
        <f t="shared" si="0"/>
        <v>1.3548072710482742E-2</v>
      </c>
      <c r="O16" s="78">
        <f>L16/'סכום נכסי הקרן'!$C$42</f>
        <v>1.9529319268295532E-3</v>
      </c>
    </row>
    <row r="17" spans="2:15">
      <c r="B17" t="s">
        <v>857</v>
      </c>
      <c r="C17" t="s">
        <v>858</v>
      </c>
      <c r="D17" t="s">
        <v>100</v>
      </c>
      <c r="E17" t="s">
        <v>123</v>
      </c>
      <c r="F17" t="s">
        <v>859</v>
      </c>
      <c r="G17" t="s">
        <v>612</v>
      </c>
      <c r="H17" t="s">
        <v>102</v>
      </c>
      <c r="I17" s="77">
        <v>117451</v>
      </c>
      <c r="J17" s="77">
        <v>3020</v>
      </c>
      <c r="K17" s="77">
        <v>0</v>
      </c>
      <c r="L17" s="77">
        <v>3547.0201999999999</v>
      </c>
      <c r="M17" s="78">
        <v>5.0000000000000001E-4</v>
      </c>
      <c r="N17" s="78">
        <f t="shared" si="0"/>
        <v>1.8229995436838488E-2</v>
      </c>
      <c r="O17" s="78">
        <f>L17/'סכום נכסי הקרן'!$C$42</f>
        <v>2.6278232244068308E-3</v>
      </c>
    </row>
    <row r="18" spans="2:15">
      <c r="B18" t="s">
        <v>860</v>
      </c>
      <c r="C18" t="s">
        <v>861</v>
      </c>
      <c r="D18" t="s">
        <v>100</v>
      </c>
      <c r="E18" t="s">
        <v>123</v>
      </c>
      <c r="F18" t="s">
        <v>862</v>
      </c>
      <c r="G18" t="s">
        <v>580</v>
      </c>
      <c r="H18" t="s">
        <v>102</v>
      </c>
      <c r="I18" s="77">
        <v>5780</v>
      </c>
      <c r="J18" s="77">
        <v>60900</v>
      </c>
      <c r="K18" s="77">
        <v>0</v>
      </c>
      <c r="L18" s="77">
        <v>3520.02</v>
      </c>
      <c r="M18" s="78">
        <v>1E-4</v>
      </c>
      <c r="N18" s="78">
        <f t="shared" si="0"/>
        <v>1.8091227261006357E-2</v>
      </c>
      <c r="O18" s="78">
        <f>L18/'סכום נכסי הקרן'!$C$42</f>
        <v>2.6078200249258611E-3</v>
      </c>
    </row>
    <row r="19" spans="2:15">
      <c r="B19" t="s">
        <v>863</v>
      </c>
      <c r="C19" t="s">
        <v>864</v>
      </c>
      <c r="D19" t="s">
        <v>100</v>
      </c>
      <c r="E19" t="s">
        <v>123</v>
      </c>
      <c r="F19" t="s">
        <v>865</v>
      </c>
      <c r="G19" t="s">
        <v>294</v>
      </c>
      <c r="H19" t="s">
        <v>102</v>
      </c>
      <c r="I19" s="77">
        <v>44570</v>
      </c>
      <c r="J19" s="77">
        <v>12650</v>
      </c>
      <c r="K19" s="77">
        <v>119.05467</v>
      </c>
      <c r="L19" s="77">
        <v>5757.15967</v>
      </c>
      <c r="M19" s="78">
        <v>4.0000000000000002E-4</v>
      </c>
      <c r="N19" s="78">
        <f t="shared" si="0"/>
        <v>2.9589060280302483E-2</v>
      </c>
      <c r="O19" s="78">
        <f>L19/'סכום נכסי הקרן'!$C$42</f>
        <v>4.2652133437087181E-3</v>
      </c>
    </row>
    <row r="20" spans="2:15">
      <c r="B20" t="s">
        <v>866</v>
      </c>
      <c r="C20" t="s">
        <v>867</v>
      </c>
      <c r="D20" t="s">
        <v>100</v>
      </c>
      <c r="E20" t="s">
        <v>123</v>
      </c>
      <c r="F20" t="s">
        <v>868</v>
      </c>
      <c r="G20" t="s">
        <v>294</v>
      </c>
      <c r="H20" t="s">
        <v>102</v>
      </c>
      <c r="I20" s="77">
        <v>429871</v>
      </c>
      <c r="J20" s="77">
        <v>1755</v>
      </c>
      <c r="K20" s="77">
        <v>0</v>
      </c>
      <c r="L20" s="77">
        <v>7544.2360500000004</v>
      </c>
      <c r="M20" s="78">
        <v>2.9999999999999997E-4</v>
      </c>
      <c r="N20" s="78">
        <f t="shared" si="0"/>
        <v>3.8773782220335937E-2</v>
      </c>
      <c r="O20" s="78">
        <f>L20/'סכום נכסי הקרן'!$C$42</f>
        <v>5.5891755853539416E-3</v>
      </c>
    </row>
    <row r="21" spans="2:15">
      <c r="B21" t="s">
        <v>869</v>
      </c>
      <c r="C21" t="s">
        <v>870</v>
      </c>
      <c r="D21" t="s">
        <v>100</v>
      </c>
      <c r="E21" t="s">
        <v>123</v>
      </c>
      <c r="F21" t="s">
        <v>302</v>
      </c>
      <c r="G21" t="s">
        <v>294</v>
      </c>
      <c r="H21" t="s">
        <v>102</v>
      </c>
      <c r="I21" s="77">
        <v>518295</v>
      </c>
      <c r="J21" s="77">
        <v>2700</v>
      </c>
      <c r="K21" s="77">
        <v>234.25737000000001</v>
      </c>
      <c r="L21" s="77">
        <v>14228.22237</v>
      </c>
      <c r="M21" s="78">
        <v>2.9999999999999997E-4</v>
      </c>
      <c r="N21" s="78">
        <f t="shared" si="0"/>
        <v>7.3126290309658587E-2</v>
      </c>
      <c r="O21" s="78">
        <f>L21/'סכום נכסי הקרן'!$C$42</f>
        <v>1.0541031930382241E-2</v>
      </c>
    </row>
    <row r="22" spans="2:15">
      <c r="B22" t="s">
        <v>871</v>
      </c>
      <c r="C22" t="s">
        <v>872</v>
      </c>
      <c r="D22" t="s">
        <v>100</v>
      </c>
      <c r="E22" t="s">
        <v>123</v>
      </c>
      <c r="F22" t="s">
        <v>873</v>
      </c>
      <c r="G22" t="s">
        <v>294</v>
      </c>
      <c r="H22" t="s">
        <v>102</v>
      </c>
      <c r="I22" s="77">
        <v>69420</v>
      </c>
      <c r="J22" s="77">
        <v>11220</v>
      </c>
      <c r="K22" s="77">
        <v>0</v>
      </c>
      <c r="L22" s="77">
        <v>7788.924</v>
      </c>
      <c r="M22" s="78">
        <v>2.9999999999999997E-4</v>
      </c>
      <c r="N22" s="78">
        <f t="shared" si="0"/>
        <v>4.0031361811213195E-2</v>
      </c>
      <c r="O22" s="78">
        <f>L22/'סכום נכסי הקרן'!$C$42</f>
        <v>5.7704535712369926E-3</v>
      </c>
    </row>
    <row r="23" spans="2:15">
      <c r="B23" t="s">
        <v>874</v>
      </c>
      <c r="C23" t="s">
        <v>875</v>
      </c>
      <c r="D23" t="s">
        <v>100</v>
      </c>
      <c r="E23" t="s">
        <v>123</v>
      </c>
      <c r="F23" t="s">
        <v>325</v>
      </c>
      <c r="G23" t="s">
        <v>294</v>
      </c>
      <c r="H23" t="s">
        <v>102</v>
      </c>
      <c r="I23" s="77">
        <v>338414</v>
      </c>
      <c r="J23" s="77">
        <v>2975</v>
      </c>
      <c r="K23" s="77">
        <v>0</v>
      </c>
      <c r="L23" s="77">
        <v>10067.816500000001</v>
      </c>
      <c r="M23" s="78">
        <v>2.9999999999999997E-4</v>
      </c>
      <c r="N23" s="78">
        <f t="shared" si="0"/>
        <v>5.1743784502249875E-2</v>
      </c>
      <c r="O23" s="78">
        <f>L23/'סכום נכסי הקרן'!$C$42</f>
        <v>7.4587796307915861E-3</v>
      </c>
    </row>
    <row r="24" spans="2:15">
      <c r="B24" t="s">
        <v>876</v>
      </c>
      <c r="C24" t="s">
        <v>877</v>
      </c>
      <c r="D24" t="s">
        <v>100</v>
      </c>
      <c r="E24" t="s">
        <v>123</v>
      </c>
      <c r="F24" t="s">
        <v>786</v>
      </c>
      <c r="G24" t="s">
        <v>439</v>
      </c>
      <c r="H24" t="s">
        <v>102</v>
      </c>
      <c r="I24" s="77">
        <v>555</v>
      </c>
      <c r="J24" s="77">
        <v>117790</v>
      </c>
      <c r="K24" s="77">
        <v>0</v>
      </c>
      <c r="L24" s="77">
        <v>653.73450000000003</v>
      </c>
      <c r="M24" s="78">
        <v>1E-4</v>
      </c>
      <c r="N24" s="78">
        <f t="shared" si="0"/>
        <v>3.3598841506185645E-3</v>
      </c>
      <c r="O24" s="78">
        <f>L24/'סכום נכסי הקרן'!$C$42</f>
        <v>4.8432165728742887E-4</v>
      </c>
    </row>
    <row r="25" spans="2:15">
      <c r="B25" t="s">
        <v>878</v>
      </c>
      <c r="C25" t="s">
        <v>879</v>
      </c>
      <c r="D25" t="s">
        <v>100</v>
      </c>
      <c r="E25" t="s">
        <v>123</v>
      </c>
      <c r="F25" t="s">
        <v>592</v>
      </c>
      <c r="G25" t="s">
        <v>417</v>
      </c>
      <c r="H25" t="s">
        <v>102</v>
      </c>
      <c r="I25" s="77">
        <v>171710</v>
      </c>
      <c r="J25" s="77">
        <v>2413</v>
      </c>
      <c r="K25" s="77">
        <v>0</v>
      </c>
      <c r="L25" s="77">
        <v>4143.3622999999998</v>
      </c>
      <c r="M25" s="78">
        <v>1E-4</v>
      </c>
      <c r="N25" s="78">
        <f t="shared" si="0"/>
        <v>2.1294909970393915E-2</v>
      </c>
      <c r="O25" s="78">
        <f>L25/'סכום נכסי הקרן'!$C$42</f>
        <v>3.0696255068047547E-3</v>
      </c>
    </row>
    <row r="26" spans="2:15">
      <c r="B26" t="s">
        <v>880</v>
      </c>
      <c r="C26" t="s">
        <v>881</v>
      </c>
      <c r="D26" t="s">
        <v>100</v>
      </c>
      <c r="E26" t="s">
        <v>123</v>
      </c>
      <c r="F26" t="s">
        <v>882</v>
      </c>
      <c r="G26" t="s">
        <v>883</v>
      </c>
      <c r="H26" t="s">
        <v>102</v>
      </c>
      <c r="I26" s="77">
        <v>16400</v>
      </c>
      <c r="J26" s="77">
        <v>15300</v>
      </c>
      <c r="K26" s="77">
        <v>0</v>
      </c>
      <c r="L26" s="77">
        <v>2509.1999999999998</v>
      </c>
      <c r="M26" s="78">
        <v>1E-4</v>
      </c>
      <c r="N26" s="78">
        <f t="shared" si="0"/>
        <v>1.2896093614046835E-2</v>
      </c>
      <c r="O26" s="78">
        <f>L26/'סכום נכסי הקרן'!$C$42</f>
        <v>1.858950235096383E-3</v>
      </c>
    </row>
    <row r="27" spans="2:15">
      <c r="B27" t="s">
        <v>884</v>
      </c>
      <c r="C27" t="s">
        <v>885</v>
      </c>
      <c r="D27" t="s">
        <v>100</v>
      </c>
      <c r="E27" t="s">
        <v>123</v>
      </c>
      <c r="F27" t="s">
        <v>886</v>
      </c>
      <c r="G27" t="s">
        <v>883</v>
      </c>
      <c r="H27" t="s">
        <v>102</v>
      </c>
      <c r="I27" s="77">
        <v>6250</v>
      </c>
      <c r="J27" s="77">
        <v>37180</v>
      </c>
      <c r="K27" s="77">
        <v>0</v>
      </c>
      <c r="L27" s="77">
        <v>2323.75</v>
      </c>
      <c r="M27" s="78">
        <v>2.0000000000000001E-4</v>
      </c>
      <c r="N27" s="78">
        <f t="shared" si="0"/>
        <v>1.194296888874595E-2</v>
      </c>
      <c r="O27" s="78">
        <f>L27/'סכום נכסי הקרן'!$C$42</f>
        <v>1.7215589067452657E-3</v>
      </c>
    </row>
    <row r="28" spans="2:15">
      <c r="B28" t="s">
        <v>887</v>
      </c>
      <c r="C28" t="s">
        <v>888</v>
      </c>
      <c r="D28" t="s">
        <v>100</v>
      </c>
      <c r="E28" t="s">
        <v>123</v>
      </c>
      <c r="F28" t="s">
        <v>354</v>
      </c>
      <c r="G28" t="s">
        <v>321</v>
      </c>
      <c r="H28" t="s">
        <v>102</v>
      </c>
      <c r="I28" s="77">
        <v>103800</v>
      </c>
      <c r="J28" s="77">
        <v>1823</v>
      </c>
      <c r="K28" s="77">
        <v>0</v>
      </c>
      <c r="L28" s="77">
        <v>1892.2739999999999</v>
      </c>
      <c r="M28" s="78">
        <v>2.0000000000000001E-4</v>
      </c>
      <c r="N28" s="78">
        <f t="shared" si="0"/>
        <v>9.7253876324832067E-3</v>
      </c>
      <c r="O28" s="78">
        <f>L28/'סכום נכסי הקרן'!$C$42</f>
        <v>1.4018982931479249E-3</v>
      </c>
    </row>
    <row r="29" spans="2:15">
      <c r="B29" t="s">
        <v>889</v>
      </c>
      <c r="C29" t="s">
        <v>890</v>
      </c>
      <c r="D29" t="s">
        <v>100</v>
      </c>
      <c r="E29" t="s">
        <v>123</v>
      </c>
      <c r="F29" t="s">
        <v>376</v>
      </c>
      <c r="G29" t="s">
        <v>321</v>
      </c>
      <c r="H29" t="s">
        <v>102</v>
      </c>
      <c r="I29" s="77">
        <v>156382</v>
      </c>
      <c r="J29" s="77">
        <v>992</v>
      </c>
      <c r="K29" s="77">
        <v>19.30284</v>
      </c>
      <c r="L29" s="77">
        <v>1570.6122800000001</v>
      </c>
      <c r="M29" s="78">
        <v>2.0000000000000001E-4</v>
      </c>
      <c r="N29" s="78">
        <f t="shared" si="0"/>
        <v>8.0721995035276349E-3</v>
      </c>
      <c r="O29" s="78">
        <f>L29/'סכום נכסי הקרן'!$C$42</f>
        <v>1.1635940009370582E-3</v>
      </c>
    </row>
    <row r="30" spans="2:15">
      <c r="B30" t="s">
        <v>891</v>
      </c>
      <c r="C30" t="s">
        <v>892</v>
      </c>
      <c r="D30" t="s">
        <v>100</v>
      </c>
      <c r="E30" t="s">
        <v>123</v>
      </c>
      <c r="F30" t="s">
        <v>386</v>
      </c>
      <c r="G30" t="s">
        <v>321</v>
      </c>
      <c r="H30" t="s">
        <v>102</v>
      </c>
      <c r="I30" s="77">
        <v>12013</v>
      </c>
      <c r="J30" s="77">
        <v>22500</v>
      </c>
      <c r="K30" s="77">
        <v>65.76755</v>
      </c>
      <c r="L30" s="77">
        <v>2768.6925500000002</v>
      </c>
      <c r="M30" s="78">
        <v>2.9999999999999997E-4</v>
      </c>
      <c r="N30" s="78">
        <f t="shared" si="0"/>
        <v>1.422976180189465E-2</v>
      </c>
      <c r="O30" s="78">
        <f>L30/'סכום נכסי הקרן'!$C$42</f>
        <v>2.051196264439704E-3</v>
      </c>
    </row>
    <row r="31" spans="2:15">
      <c r="B31" t="s">
        <v>893</v>
      </c>
      <c r="C31" t="s">
        <v>894</v>
      </c>
      <c r="D31" t="s">
        <v>100</v>
      </c>
      <c r="E31" t="s">
        <v>123</v>
      </c>
      <c r="F31" t="s">
        <v>342</v>
      </c>
      <c r="G31" t="s">
        <v>321</v>
      </c>
      <c r="H31" t="s">
        <v>102</v>
      </c>
      <c r="I31" s="77">
        <v>7250</v>
      </c>
      <c r="J31" s="77">
        <v>20580</v>
      </c>
      <c r="K31" s="77">
        <v>0</v>
      </c>
      <c r="L31" s="77">
        <v>1492.05</v>
      </c>
      <c r="M31" s="78">
        <v>1E-4</v>
      </c>
      <c r="N31" s="78">
        <f t="shared" si="0"/>
        <v>7.6684267801843545E-3</v>
      </c>
      <c r="O31" s="78">
        <f>L31/'סכום נכסי הקרן'!$C$42</f>
        <v>1.1053908410152871E-3</v>
      </c>
    </row>
    <row r="32" spans="2:15">
      <c r="B32" t="s">
        <v>895</v>
      </c>
      <c r="C32" t="s">
        <v>896</v>
      </c>
      <c r="D32" t="s">
        <v>100</v>
      </c>
      <c r="E32" t="s">
        <v>123</v>
      </c>
      <c r="F32" t="s">
        <v>421</v>
      </c>
      <c r="G32" t="s">
        <v>132</v>
      </c>
      <c r="H32" t="s">
        <v>102</v>
      </c>
      <c r="I32" s="77">
        <v>674363</v>
      </c>
      <c r="J32" s="77">
        <v>488.6</v>
      </c>
      <c r="K32" s="77">
        <v>0</v>
      </c>
      <c r="L32" s="77">
        <v>3294.9376179999999</v>
      </c>
      <c r="M32" s="78">
        <v>2.0000000000000001E-4</v>
      </c>
      <c r="N32" s="78">
        <f t="shared" si="0"/>
        <v>1.6934410957345963E-2</v>
      </c>
      <c r="O32" s="78">
        <f>L32/'סכום נכסי הקרן'!$C$42</f>
        <v>2.441066897660217E-3</v>
      </c>
    </row>
    <row r="33" spans="2:15">
      <c r="B33" s="79" t="s">
        <v>897</v>
      </c>
      <c r="E33" s="16"/>
      <c r="F33" s="16"/>
      <c r="G33" s="16"/>
      <c r="I33" s="81">
        <f>SUM(I34:I56)</f>
        <v>3207747.46</v>
      </c>
      <c r="K33" s="81">
        <v>40.107799999999997</v>
      </c>
      <c r="L33" s="81">
        <v>36369.907085968305</v>
      </c>
      <c r="N33" s="80">
        <f t="shared" si="0"/>
        <v>0.18692401024821961</v>
      </c>
      <c r="O33" s="80">
        <f>L33/'סכום נכסי הקרן'!$C$42</f>
        <v>2.6944782132908653E-2</v>
      </c>
    </row>
    <row r="34" spans="2:15">
      <c r="B34" t="s">
        <v>898</v>
      </c>
      <c r="C34" t="s">
        <v>899</v>
      </c>
      <c r="D34" t="s">
        <v>100</v>
      </c>
      <c r="E34" t="s">
        <v>123</v>
      </c>
      <c r="F34" t="s">
        <v>438</v>
      </c>
      <c r="G34" t="s">
        <v>486</v>
      </c>
      <c r="H34" t="s">
        <v>102</v>
      </c>
      <c r="I34" s="77">
        <v>1107027</v>
      </c>
      <c r="J34" s="77">
        <v>60.9</v>
      </c>
      <c r="K34" s="77">
        <v>0</v>
      </c>
      <c r="L34" s="77">
        <v>674.17944299999999</v>
      </c>
      <c r="M34" s="78">
        <v>8.9999999999999998E-4</v>
      </c>
      <c r="N34" s="78">
        <f t="shared" si="0"/>
        <v>3.4649614257906717E-3</v>
      </c>
      <c r="O34" s="78">
        <f>L34/'סכום נכסי הקרן'!$C$42</f>
        <v>4.9946837002311445E-4</v>
      </c>
    </row>
    <row r="35" spans="2:15" s="85" customFormat="1">
      <c r="B35" s="82" t="s">
        <v>900</v>
      </c>
      <c r="C35" s="82">
        <v>11669740</v>
      </c>
      <c r="D35" s="82" t="s">
        <v>100</v>
      </c>
      <c r="E35" s="82" t="s">
        <v>123</v>
      </c>
      <c r="F35" s="82" t="s">
        <v>528</v>
      </c>
      <c r="G35" s="82" t="s">
        <v>486</v>
      </c>
      <c r="H35" s="82" t="s">
        <v>102</v>
      </c>
      <c r="I35" s="83">
        <v>514630</v>
      </c>
      <c r="J35" s="83">
        <f>L35*1000/I35*100</f>
        <v>395.4923697740719</v>
      </c>
      <c r="K35" s="83">
        <v>0</v>
      </c>
      <c r="L35" s="83">
        <f>2145.49247-110.170087431694</f>
        <v>2035.3223825683062</v>
      </c>
      <c r="M35" s="84">
        <v>8.9999999999999998E-4</v>
      </c>
      <c r="N35" s="84">
        <f t="shared" si="0"/>
        <v>1.0460588227469205E-2</v>
      </c>
      <c r="O35" s="84">
        <f>L35/'סכום נכסי הקרן'!$C$42</f>
        <v>1.5078762241241366E-3</v>
      </c>
    </row>
    <row r="36" spans="2:15">
      <c r="B36" t="s">
        <v>901</v>
      </c>
      <c r="C36" t="s">
        <v>902</v>
      </c>
      <c r="D36" t="s">
        <v>100</v>
      </c>
      <c r="E36" t="s">
        <v>123</v>
      </c>
      <c r="F36" t="s">
        <v>903</v>
      </c>
      <c r="G36" t="s">
        <v>486</v>
      </c>
      <c r="H36" t="s">
        <v>102</v>
      </c>
      <c r="I36" s="77">
        <v>8628</v>
      </c>
      <c r="J36" s="77">
        <v>35160</v>
      </c>
      <c r="K36" s="77">
        <v>0</v>
      </c>
      <c r="L36" s="77">
        <v>3033.6048000000001</v>
      </c>
      <c r="M36" s="78">
        <v>5.9999999999999995E-4</v>
      </c>
      <c r="N36" s="78">
        <f t="shared" si="0"/>
        <v>1.5591284667950674E-2</v>
      </c>
      <c r="O36" s="78">
        <f>L36/'סכום נכסי הקרן'!$C$42</f>
        <v>2.247457498863987E-3</v>
      </c>
    </row>
    <row r="37" spans="2:15">
      <c r="B37" t="s">
        <v>904</v>
      </c>
      <c r="C37" t="s">
        <v>905</v>
      </c>
      <c r="D37" t="s">
        <v>100</v>
      </c>
      <c r="E37" t="s">
        <v>123</v>
      </c>
      <c r="F37" t="s">
        <v>532</v>
      </c>
      <c r="G37" t="s">
        <v>520</v>
      </c>
      <c r="H37" t="s">
        <v>102</v>
      </c>
      <c r="I37" s="77">
        <v>47510</v>
      </c>
      <c r="J37" s="77">
        <v>8390</v>
      </c>
      <c r="K37" s="77">
        <v>0</v>
      </c>
      <c r="L37" s="77">
        <v>3986.0889999999999</v>
      </c>
      <c r="M37" s="78">
        <v>1.4E-3</v>
      </c>
      <c r="N37" s="78">
        <f t="shared" si="0"/>
        <v>2.0486600070907995E-2</v>
      </c>
      <c r="O37" s="78">
        <f>L37/'סכום נכסי הקרן'!$C$42</f>
        <v>2.9531089923741059E-3</v>
      </c>
    </row>
    <row r="38" spans="2:15">
      <c r="B38" t="s">
        <v>906</v>
      </c>
      <c r="C38" t="s">
        <v>907</v>
      </c>
      <c r="D38" t="s">
        <v>100</v>
      </c>
      <c r="E38" t="s">
        <v>123</v>
      </c>
      <c r="F38" t="s">
        <v>446</v>
      </c>
      <c r="G38" t="s">
        <v>447</v>
      </c>
      <c r="H38" t="s">
        <v>102</v>
      </c>
      <c r="I38" s="77">
        <v>3700</v>
      </c>
      <c r="J38" s="77">
        <v>45570</v>
      </c>
      <c r="K38" s="77">
        <v>26.368739999999999</v>
      </c>
      <c r="L38" s="77">
        <v>1712.45874</v>
      </c>
      <c r="M38" s="78">
        <v>1.2999999999999999E-3</v>
      </c>
      <c r="N38" s="78">
        <f t="shared" si="0"/>
        <v>8.801222788630915E-3</v>
      </c>
      <c r="O38" s="78">
        <f>L38/'סכום נכסי הקרן'!$C$42</f>
        <v>1.2686814830686498E-3</v>
      </c>
    </row>
    <row r="39" spans="2:15">
      <c r="B39" t="s">
        <v>908</v>
      </c>
      <c r="C39" t="s">
        <v>909</v>
      </c>
      <c r="D39" t="s">
        <v>100</v>
      </c>
      <c r="E39" t="s">
        <v>123</v>
      </c>
      <c r="F39" t="s">
        <v>910</v>
      </c>
      <c r="G39" t="s">
        <v>612</v>
      </c>
      <c r="H39" t="s">
        <v>102</v>
      </c>
      <c r="I39" s="77">
        <v>18111</v>
      </c>
      <c r="J39" s="77">
        <v>7300</v>
      </c>
      <c r="K39" s="77">
        <v>0</v>
      </c>
      <c r="L39" s="77">
        <v>1322.1030000000001</v>
      </c>
      <c r="M39" s="78">
        <v>2.9999999999999997E-4</v>
      </c>
      <c r="N39" s="78">
        <f t="shared" si="0"/>
        <v>6.7949800954137437E-3</v>
      </c>
      <c r="O39" s="78">
        <f>L39/'סכום נכסי הקרן'!$C$42</f>
        <v>9.7948496838499662E-4</v>
      </c>
    </row>
    <row r="40" spans="2:15">
      <c r="B40" t="s">
        <v>911</v>
      </c>
      <c r="C40" t="s">
        <v>912</v>
      </c>
      <c r="D40" t="s">
        <v>100</v>
      </c>
      <c r="E40" t="s">
        <v>123</v>
      </c>
      <c r="F40" t="s">
        <v>712</v>
      </c>
      <c r="G40" t="s">
        <v>478</v>
      </c>
      <c r="H40" t="s">
        <v>102</v>
      </c>
      <c r="I40" s="77">
        <v>170294.46</v>
      </c>
      <c r="J40" s="77">
        <v>1324</v>
      </c>
      <c r="K40" s="77">
        <v>0</v>
      </c>
      <c r="L40" s="77">
        <v>2254.6986504000001</v>
      </c>
      <c r="M40" s="78">
        <v>2.7000000000000001E-3</v>
      </c>
      <c r="N40" s="78">
        <f t="shared" si="0"/>
        <v>1.1588077820430202E-2</v>
      </c>
      <c r="O40" s="78">
        <f>L40/'סכום נכסי הקרן'!$C$42</f>
        <v>1.6704019552975363E-3</v>
      </c>
    </row>
    <row r="41" spans="2:15">
      <c r="B41" t="s">
        <v>913</v>
      </c>
      <c r="C41" t="s">
        <v>914</v>
      </c>
      <c r="D41" t="s">
        <v>100</v>
      </c>
      <c r="E41" t="s">
        <v>123</v>
      </c>
      <c r="F41" t="s">
        <v>915</v>
      </c>
      <c r="G41" t="s">
        <v>704</v>
      </c>
      <c r="H41" t="s">
        <v>102</v>
      </c>
      <c r="I41" s="77">
        <v>950000</v>
      </c>
      <c r="J41" s="77">
        <v>126</v>
      </c>
      <c r="K41" s="77">
        <v>0</v>
      </c>
      <c r="L41" s="77">
        <v>1197</v>
      </c>
      <c r="M41" s="78">
        <v>4.0000000000000002E-4</v>
      </c>
      <c r="N41" s="78">
        <f t="shared" si="0"/>
        <v>6.1520102247784409E-3</v>
      </c>
      <c r="O41" s="78">
        <f>L41/'סכום נכסי הקרן'!$C$42</f>
        <v>8.8680194141972364E-4</v>
      </c>
    </row>
    <row r="42" spans="2:15">
      <c r="B42" t="s">
        <v>916</v>
      </c>
      <c r="C42" t="s">
        <v>917</v>
      </c>
      <c r="D42" t="s">
        <v>100</v>
      </c>
      <c r="E42" t="s">
        <v>123</v>
      </c>
      <c r="F42" t="s">
        <v>918</v>
      </c>
      <c r="G42" t="s">
        <v>883</v>
      </c>
      <c r="H42" t="s">
        <v>102</v>
      </c>
      <c r="I42" s="77">
        <v>1638</v>
      </c>
      <c r="J42" s="77">
        <v>9869</v>
      </c>
      <c r="K42" s="77">
        <v>0</v>
      </c>
      <c r="L42" s="77">
        <v>161.65422000000001</v>
      </c>
      <c r="M42" s="78">
        <v>0</v>
      </c>
      <c r="N42" s="78">
        <f t="shared" si="0"/>
        <v>8.3082574295621021E-4</v>
      </c>
      <c r="O42" s="78">
        <f>L42/'סכום נכסי הקרן'!$C$42</f>
        <v>1.1976213545086978E-4</v>
      </c>
    </row>
    <row r="43" spans="2:15">
      <c r="B43" t="s">
        <v>919</v>
      </c>
      <c r="C43" t="s">
        <v>920</v>
      </c>
      <c r="D43" t="s">
        <v>100</v>
      </c>
      <c r="E43" t="s">
        <v>123</v>
      </c>
      <c r="F43" t="s">
        <v>921</v>
      </c>
      <c r="G43" t="s">
        <v>629</v>
      </c>
      <c r="H43" t="s">
        <v>102</v>
      </c>
      <c r="I43" s="77">
        <v>49781</v>
      </c>
      <c r="J43" s="77">
        <v>3586</v>
      </c>
      <c r="K43" s="77">
        <v>0</v>
      </c>
      <c r="L43" s="77">
        <v>1785.1466600000001</v>
      </c>
      <c r="M43" s="78">
        <v>1.8E-3</v>
      </c>
      <c r="N43" s="78">
        <f t="shared" si="0"/>
        <v>9.1748040977853666E-3</v>
      </c>
      <c r="O43" s="78">
        <f>L43/'סכום נכסי הקרן'!$C$42</f>
        <v>1.3225326013424691E-3</v>
      </c>
    </row>
    <row r="44" spans="2:15">
      <c r="B44" t="s">
        <v>922</v>
      </c>
      <c r="C44" t="s">
        <v>923</v>
      </c>
      <c r="D44" t="s">
        <v>100</v>
      </c>
      <c r="E44" t="s">
        <v>123</v>
      </c>
      <c r="F44" t="s">
        <v>924</v>
      </c>
      <c r="G44" t="s">
        <v>629</v>
      </c>
      <c r="H44" t="s">
        <v>102</v>
      </c>
      <c r="I44" s="77">
        <v>38464</v>
      </c>
      <c r="J44" s="77">
        <v>7033</v>
      </c>
      <c r="K44" s="77">
        <v>0</v>
      </c>
      <c r="L44" s="77">
        <v>2705.1731199999999</v>
      </c>
      <c r="M44" s="78">
        <v>1.8E-3</v>
      </c>
      <c r="N44" s="78">
        <f t="shared" si="0"/>
        <v>1.3903302167114282E-2</v>
      </c>
      <c r="O44" s="78">
        <f>L44/'סכום נכסי הקרן'!$C$42</f>
        <v>2.004137656384671E-3</v>
      </c>
    </row>
    <row r="45" spans="2:15">
      <c r="B45" t="s">
        <v>925</v>
      </c>
      <c r="C45" t="s">
        <v>926</v>
      </c>
      <c r="D45" t="s">
        <v>100</v>
      </c>
      <c r="E45" t="s">
        <v>123</v>
      </c>
      <c r="F45" t="s">
        <v>927</v>
      </c>
      <c r="G45" t="s">
        <v>629</v>
      </c>
      <c r="H45" t="s">
        <v>102</v>
      </c>
      <c r="I45" s="77">
        <v>3910</v>
      </c>
      <c r="J45" s="77">
        <v>11960</v>
      </c>
      <c r="K45" s="77">
        <v>0</v>
      </c>
      <c r="L45" s="77">
        <v>467.63600000000002</v>
      </c>
      <c r="M45" s="78">
        <v>2.9999999999999997E-4</v>
      </c>
      <c r="N45" s="78">
        <f t="shared" si="0"/>
        <v>2.4034264440054229E-3</v>
      </c>
      <c r="O45" s="78">
        <f>L45/'סכום נכסי הקרן'!$C$42</f>
        <v>3.4644988527798994E-4</v>
      </c>
    </row>
    <row r="46" spans="2:15">
      <c r="B46" t="s">
        <v>928</v>
      </c>
      <c r="C46" t="s">
        <v>929</v>
      </c>
      <c r="D46" t="s">
        <v>100</v>
      </c>
      <c r="E46" t="s">
        <v>123</v>
      </c>
      <c r="F46" t="s">
        <v>930</v>
      </c>
      <c r="G46" t="s">
        <v>629</v>
      </c>
      <c r="H46" t="s">
        <v>102</v>
      </c>
      <c r="I46" s="77">
        <v>7390</v>
      </c>
      <c r="J46" s="77">
        <v>32520</v>
      </c>
      <c r="K46" s="77">
        <v>0</v>
      </c>
      <c r="L46" s="77">
        <v>2403.2280000000001</v>
      </c>
      <c r="M46" s="78">
        <v>8.9999999999999998E-4</v>
      </c>
      <c r="N46" s="78">
        <f t="shared" si="0"/>
        <v>1.2351447977004047E-2</v>
      </c>
      <c r="O46" s="78">
        <f>L46/'סכום נכסי הקרן'!$C$42</f>
        <v>1.780440481265029E-3</v>
      </c>
    </row>
    <row r="47" spans="2:15">
      <c r="B47" t="s">
        <v>931</v>
      </c>
      <c r="C47" t="s">
        <v>932</v>
      </c>
      <c r="D47" t="s">
        <v>100</v>
      </c>
      <c r="E47" t="s">
        <v>123</v>
      </c>
      <c r="F47" t="s">
        <v>409</v>
      </c>
      <c r="G47" t="s">
        <v>321</v>
      </c>
      <c r="H47" t="s">
        <v>102</v>
      </c>
      <c r="I47" s="77">
        <v>101500</v>
      </c>
      <c r="J47" s="77">
        <v>1570</v>
      </c>
      <c r="K47" s="77">
        <v>0</v>
      </c>
      <c r="L47" s="77">
        <v>1593.55</v>
      </c>
      <c r="M47" s="78">
        <v>5.0000000000000001E-4</v>
      </c>
      <c r="N47" s="78">
        <f t="shared" si="0"/>
        <v>8.190088465911181E-3</v>
      </c>
      <c r="O47" s="78">
        <f>L47/'סכום נכסי הקרן'!$C$42</f>
        <v>1.1805874968666673E-3</v>
      </c>
    </row>
    <row r="48" spans="2:15">
      <c r="B48" t="s">
        <v>933</v>
      </c>
      <c r="C48" t="s">
        <v>934</v>
      </c>
      <c r="D48" t="s">
        <v>100</v>
      </c>
      <c r="E48" t="s">
        <v>123</v>
      </c>
      <c r="F48" t="s">
        <v>473</v>
      </c>
      <c r="G48" t="s">
        <v>321</v>
      </c>
      <c r="H48" t="s">
        <v>102</v>
      </c>
      <c r="I48" s="77">
        <v>6924</v>
      </c>
      <c r="J48" s="77">
        <v>16950</v>
      </c>
      <c r="K48" s="77">
        <v>0</v>
      </c>
      <c r="L48" s="77">
        <v>1173.6179999999999</v>
      </c>
      <c r="M48" s="78">
        <v>8.9999999999999998E-4</v>
      </c>
      <c r="N48" s="78">
        <f t="shared" si="0"/>
        <v>6.0318378746733702E-3</v>
      </c>
      <c r="O48" s="78">
        <f>L48/'סכום נכסי הקרן'!$C$42</f>
        <v>8.6947929898507372E-4</v>
      </c>
    </row>
    <row r="49" spans="2:15">
      <c r="B49" t="s">
        <v>935</v>
      </c>
      <c r="C49" t="s">
        <v>936</v>
      </c>
      <c r="D49" t="s">
        <v>100</v>
      </c>
      <c r="E49" t="s">
        <v>123</v>
      </c>
      <c r="F49" t="s">
        <v>428</v>
      </c>
      <c r="G49" t="s">
        <v>321</v>
      </c>
      <c r="H49" t="s">
        <v>102</v>
      </c>
      <c r="I49" s="77">
        <v>88000</v>
      </c>
      <c r="J49" s="77">
        <v>724.8</v>
      </c>
      <c r="K49" s="77">
        <v>0</v>
      </c>
      <c r="L49" s="77">
        <v>637.82399999999996</v>
      </c>
      <c r="M49" s="78">
        <v>4.0000000000000002E-4</v>
      </c>
      <c r="N49" s="78">
        <f t="shared" si="0"/>
        <v>3.278111754059385E-3</v>
      </c>
      <c r="O49" s="78">
        <f>L49/'סכום נכסי הקרן'!$C$42</f>
        <v>4.725343036625679E-4</v>
      </c>
    </row>
    <row r="50" spans="2:15">
      <c r="B50" t="s">
        <v>937</v>
      </c>
      <c r="C50" t="s">
        <v>938</v>
      </c>
      <c r="D50" t="s">
        <v>100</v>
      </c>
      <c r="E50" t="s">
        <v>123</v>
      </c>
      <c r="F50" t="s">
        <v>939</v>
      </c>
      <c r="G50" t="s">
        <v>599</v>
      </c>
      <c r="H50" t="s">
        <v>102</v>
      </c>
      <c r="I50" s="77">
        <v>15719</v>
      </c>
      <c r="J50" s="77">
        <v>9714</v>
      </c>
      <c r="K50" s="77">
        <v>0</v>
      </c>
      <c r="L50" s="77">
        <v>1526.9436599999999</v>
      </c>
      <c r="M50" s="78">
        <v>6.9999999999999999E-4</v>
      </c>
      <c r="N50" s="78">
        <f t="shared" si="0"/>
        <v>7.8477635831082828E-3</v>
      </c>
      <c r="O50" s="78">
        <f>L50/'סכום נכסי הקרן'!$C$42</f>
        <v>1.1312419399553369E-3</v>
      </c>
    </row>
    <row r="51" spans="2:15">
      <c r="B51" t="s">
        <v>940</v>
      </c>
      <c r="C51" t="s">
        <v>941</v>
      </c>
      <c r="D51" t="s">
        <v>100</v>
      </c>
      <c r="E51" t="s">
        <v>123</v>
      </c>
      <c r="F51" t="s">
        <v>942</v>
      </c>
      <c r="G51" t="s">
        <v>599</v>
      </c>
      <c r="H51" t="s">
        <v>102</v>
      </c>
      <c r="I51" s="77">
        <v>17750</v>
      </c>
      <c r="J51" s="77">
        <v>16530</v>
      </c>
      <c r="K51" s="77">
        <v>0</v>
      </c>
      <c r="L51" s="77">
        <v>2934.0749999999998</v>
      </c>
      <c r="M51" s="78">
        <v>1.1999999999999999E-3</v>
      </c>
      <c r="N51" s="78">
        <f t="shared" si="0"/>
        <v>1.5079748872403344E-2</v>
      </c>
      <c r="O51" s="78">
        <f>L51/'סכום נכסי הקרן'!$C$42</f>
        <v>2.1737204730752514E-3</v>
      </c>
    </row>
    <row r="52" spans="2:15">
      <c r="B52" t="s">
        <v>943</v>
      </c>
      <c r="C52" t="s">
        <v>944</v>
      </c>
      <c r="D52" t="s">
        <v>100</v>
      </c>
      <c r="E52" t="s">
        <v>123</v>
      </c>
      <c r="F52" t="s">
        <v>945</v>
      </c>
      <c r="G52" t="s">
        <v>599</v>
      </c>
      <c r="H52" t="s">
        <v>102</v>
      </c>
      <c r="I52" s="77">
        <v>3300</v>
      </c>
      <c r="J52" s="77">
        <v>30550</v>
      </c>
      <c r="K52" s="77">
        <v>0</v>
      </c>
      <c r="L52" s="77">
        <v>1008.15</v>
      </c>
      <c r="M52" s="78">
        <v>2.0000000000000001E-4</v>
      </c>
      <c r="N52" s="78">
        <f t="shared" si="0"/>
        <v>5.1814111178867042E-3</v>
      </c>
      <c r="O52" s="78">
        <f>L52/'סכום נכסי הקרן'!$C$42</f>
        <v>7.4689171031102285E-4</v>
      </c>
    </row>
    <row r="53" spans="2:15">
      <c r="B53" t="s">
        <v>946</v>
      </c>
      <c r="C53" t="s">
        <v>947</v>
      </c>
      <c r="D53" t="s">
        <v>100</v>
      </c>
      <c r="E53" t="s">
        <v>123</v>
      </c>
      <c r="F53" t="s">
        <v>948</v>
      </c>
      <c r="G53" t="s">
        <v>599</v>
      </c>
      <c r="H53" t="s">
        <v>102</v>
      </c>
      <c r="I53" s="77">
        <v>11699</v>
      </c>
      <c r="J53" s="77">
        <v>6565</v>
      </c>
      <c r="K53" s="77">
        <v>0</v>
      </c>
      <c r="L53" s="77">
        <v>768.03935000000001</v>
      </c>
      <c r="M53" s="78">
        <v>2.0000000000000001E-4</v>
      </c>
      <c r="N53" s="78">
        <f t="shared" si="0"/>
        <v>3.9473566702023285E-3</v>
      </c>
      <c r="O53" s="78">
        <f>L53/'סכום נכסי הקרן'!$C$42</f>
        <v>5.6900483430805571E-4</v>
      </c>
    </row>
    <row r="54" spans="2:15">
      <c r="B54" t="s">
        <v>949</v>
      </c>
      <c r="C54" t="s">
        <v>950</v>
      </c>
      <c r="D54" t="s">
        <v>100</v>
      </c>
      <c r="E54" t="s">
        <v>123</v>
      </c>
      <c r="F54" t="s">
        <v>951</v>
      </c>
      <c r="G54" t="s">
        <v>599</v>
      </c>
      <c r="H54" t="s">
        <v>102</v>
      </c>
      <c r="I54" s="77">
        <v>6695</v>
      </c>
      <c r="J54" s="77">
        <v>21280</v>
      </c>
      <c r="K54" s="77">
        <v>0</v>
      </c>
      <c r="L54" s="77">
        <v>1424.6959999999999</v>
      </c>
      <c r="M54" s="78">
        <v>5.0000000000000001E-4</v>
      </c>
      <c r="N54" s="78">
        <f t="shared" si="0"/>
        <v>7.3222592808696281E-3</v>
      </c>
      <c r="O54" s="78">
        <f>L54/'סכום נכסי הקרן'!$C$42</f>
        <v>1.0554913773875643E-3</v>
      </c>
    </row>
    <row r="55" spans="2:15">
      <c r="B55" t="s">
        <v>952</v>
      </c>
      <c r="C55" t="s">
        <v>953</v>
      </c>
      <c r="D55" t="s">
        <v>100</v>
      </c>
      <c r="E55" t="s">
        <v>123</v>
      </c>
      <c r="F55" t="s">
        <v>954</v>
      </c>
      <c r="G55" t="s">
        <v>620</v>
      </c>
      <c r="H55" t="s">
        <v>102</v>
      </c>
      <c r="I55" s="77">
        <v>33882</v>
      </c>
      <c r="J55" s="77">
        <v>3650</v>
      </c>
      <c r="K55" s="77">
        <v>13.73906</v>
      </c>
      <c r="L55" s="77">
        <v>1250.4320600000001</v>
      </c>
      <c r="M55" s="78">
        <v>5.0000000000000001E-4</v>
      </c>
      <c r="N55" s="78">
        <f t="shared" si="0"/>
        <v>6.4266255793740765E-3</v>
      </c>
      <c r="O55" s="78">
        <f>L55/'סכום נכסי הקרן'!$C$42</f>
        <v>9.2638728356012068E-4</v>
      </c>
    </row>
    <row r="56" spans="2:15">
      <c r="B56" t="s">
        <v>955</v>
      </c>
      <c r="C56" t="s">
        <v>956</v>
      </c>
      <c r="D56" t="s">
        <v>100</v>
      </c>
      <c r="E56" t="s">
        <v>123</v>
      </c>
      <c r="F56" t="s">
        <v>957</v>
      </c>
      <c r="G56" t="s">
        <v>433</v>
      </c>
      <c r="H56" t="s">
        <v>102</v>
      </c>
      <c r="I56" s="77">
        <v>1195</v>
      </c>
      <c r="J56" s="77">
        <v>26300</v>
      </c>
      <c r="K56" s="77">
        <v>0</v>
      </c>
      <c r="L56" s="77">
        <v>314.28500000000003</v>
      </c>
      <c r="M56" s="78">
        <v>2.0000000000000001E-4</v>
      </c>
      <c r="N56" s="78">
        <f t="shared" si="0"/>
        <v>1.6152752994941456E-3</v>
      </c>
      <c r="O56" s="78">
        <f>L56/'סכום נכסי הקרן'!$C$42</f>
        <v>2.3283922151971418E-4</v>
      </c>
    </row>
    <row r="57" spans="2:15">
      <c r="B57" s="79" t="s">
        <v>958</v>
      </c>
      <c r="E57" s="16"/>
      <c r="F57" s="16"/>
      <c r="G57" s="16"/>
      <c r="I57" s="81">
        <v>5595812.7300000004</v>
      </c>
      <c r="K57" s="81">
        <v>11.58503</v>
      </c>
      <c r="L57" s="81">
        <v>33666.250015470003</v>
      </c>
      <c r="N57" s="80">
        <f t="shared" si="0"/>
        <v>0.17302849985390042</v>
      </c>
      <c r="O57" s="80">
        <f>L57/'סכום נכסי הקרן'!$C$42</f>
        <v>2.4941767647485881E-2</v>
      </c>
    </row>
    <row r="58" spans="2:15">
      <c r="B58" t="s">
        <v>959</v>
      </c>
      <c r="C58" t="s">
        <v>960</v>
      </c>
      <c r="D58" t="s">
        <v>100</v>
      </c>
      <c r="E58" t="s">
        <v>123</v>
      </c>
      <c r="F58" t="s">
        <v>961</v>
      </c>
      <c r="G58" t="s">
        <v>962</v>
      </c>
      <c r="H58" t="s">
        <v>102</v>
      </c>
      <c r="I58" s="77">
        <v>35165</v>
      </c>
      <c r="J58" s="77">
        <v>483.4</v>
      </c>
      <c r="K58" s="77">
        <v>0</v>
      </c>
      <c r="L58" s="77">
        <v>169.98760999999999</v>
      </c>
      <c r="M58" s="78">
        <v>1.1999999999999999E-3</v>
      </c>
      <c r="N58" s="78">
        <f t="shared" si="0"/>
        <v>8.7365540084014188E-4</v>
      </c>
      <c r="O58" s="78">
        <f>L58/'סכום נכסי הקרן'!$C$42</f>
        <v>1.2593595870116862E-4</v>
      </c>
    </row>
    <row r="59" spans="2:15">
      <c r="B59" t="s">
        <v>963</v>
      </c>
      <c r="C59" t="s">
        <v>964</v>
      </c>
      <c r="D59" t="s">
        <v>100</v>
      </c>
      <c r="E59" t="s">
        <v>123</v>
      </c>
      <c r="F59" t="s">
        <v>965</v>
      </c>
      <c r="G59" t="s">
        <v>962</v>
      </c>
      <c r="H59" t="s">
        <v>102</v>
      </c>
      <c r="I59" s="77">
        <v>4369</v>
      </c>
      <c r="J59" s="77">
        <v>3999</v>
      </c>
      <c r="K59" s="77">
        <v>0</v>
      </c>
      <c r="L59" s="77">
        <v>174.71630999999999</v>
      </c>
      <c r="M59" s="78">
        <v>2.0000000000000001E-4</v>
      </c>
      <c r="N59" s="78">
        <f t="shared" si="0"/>
        <v>8.9795866796621524E-4</v>
      </c>
      <c r="O59" s="78">
        <f>L59/'סכום נכסי הקרן'!$C$42</f>
        <v>1.2943923383934024E-4</v>
      </c>
    </row>
    <row r="60" spans="2:15">
      <c r="B60" t="s">
        <v>966</v>
      </c>
      <c r="C60" t="s">
        <v>967</v>
      </c>
      <c r="D60" t="s">
        <v>100</v>
      </c>
      <c r="E60" t="s">
        <v>123</v>
      </c>
      <c r="F60" t="s">
        <v>968</v>
      </c>
      <c r="G60" t="s">
        <v>962</v>
      </c>
      <c r="H60" t="s">
        <v>102</v>
      </c>
      <c r="I60" s="77">
        <v>100000</v>
      </c>
      <c r="J60" s="77">
        <v>67.400000000000006</v>
      </c>
      <c r="K60" s="77">
        <v>0</v>
      </c>
      <c r="L60" s="77">
        <v>67.400000000000006</v>
      </c>
      <c r="M60" s="78">
        <v>1.1999999999999999E-3</v>
      </c>
      <c r="N60" s="78">
        <f t="shared" si="0"/>
        <v>3.4640391741860231E-4</v>
      </c>
      <c r="O60" s="78">
        <f>L60/'סכום נכסי הקרן'!$C$42</f>
        <v>4.99335429003253E-5</v>
      </c>
    </row>
    <row r="61" spans="2:15">
      <c r="B61" t="s">
        <v>969</v>
      </c>
      <c r="C61" t="s">
        <v>970</v>
      </c>
      <c r="D61" t="s">
        <v>100</v>
      </c>
      <c r="E61" t="s">
        <v>123</v>
      </c>
      <c r="F61" t="s">
        <v>971</v>
      </c>
      <c r="G61" t="s">
        <v>962</v>
      </c>
      <c r="H61" t="s">
        <v>102</v>
      </c>
      <c r="I61" s="77">
        <v>15268</v>
      </c>
      <c r="J61" s="77">
        <v>2374</v>
      </c>
      <c r="K61" s="77">
        <v>0</v>
      </c>
      <c r="L61" s="77">
        <v>362.46231999999998</v>
      </c>
      <c r="M61" s="78">
        <v>3.0000000000000001E-3</v>
      </c>
      <c r="N61" s="78">
        <f t="shared" si="0"/>
        <v>1.8628837917601629E-3</v>
      </c>
      <c r="O61" s="78">
        <f>L61/'סכום נכסי הקרן'!$C$42</f>
        <v>2.6853156981411621E-4</v>
      </c>
    </row>
    <row r="62" spans="2:15">
      <c r="B62" t="s">
        <v>972</v>
      </c>
      <c r="C62" t="s">
        <v>973</v>
      </c>
      <c r="D62" t="s">
        <v>100</v>
      </c>
      <c r="E62" t="s">
        <v>123</v>
      </c>
      <c r="F62" t="s">
        <v>974</v>
      </c>
      <c r="G62" t="s">
        <v>962</v>
      </c>
      <c r="H62" t="s">
        <v>102</v>
      </c>
      <c r="I62" s="77">
        <v>320000</v>
      </c>
      <c r="J62" s="77">
        <v>1160</v>
      </c>
      <c r="K62" s="77">
        <v>0</v>
      </c>
      <c r="L62" s="77">
        <v>3712</v>
      </c>
      <c r="M62" s="78">
        <v>4.1000000000000003E-3</v>
      </c>
      <c r="N62" s="78">
        <f t="shared" si="0"/>
        <v>1.9077913078009667E-2</v>
      </c>
      <c r="O62" s="78">
        <f>L62/'סכום נכסי הקרן'!$C$42</f>
        <v>2.7500491282790428E-3</v>
      </c>
    </row>
    <row r="63" spans="2:15">
      <c r="B63" t="s">
        <v>975</v>
      </c>
      <c r="C63" t="s">
        <v>976</v>
      </c>
      <c r="D63" t="s">
        <v>100</v>
      </c>
      <c r="E63" t="s">
        <v>123</v>
      </c>
      <c r="F63" t="s">
        <v>977</v>
      </c>
      <c r="G63" t="s">
        <v>962</v>
      </c>
      <c r="H63" t="s">
        <v>102</v>
      </c>
      <c r="I63" s="77">
        <v>3500</v>
      </c>
      <c r="J63" s="77">
        <v>259</v>
      </c>
      <c r="K63" s="77">
        <v>0</v>
      </c>
      <c r="L63" s="77">
        <v>9.0649999999999995</v>
      </c>
      <c r="M63" s="78">
        <v>2.0000000000000001E-4</v>
      </c>
      <c r="N63" s="78">
        <f t="shared" si="0"/>
        <v>4.6589785035602812E-5</v>
      </c>
      <c r="O63" s="78">
        <f>L63/'סכום נכסי הקרן'!$C$42</f>
        <v>6.7158392639680824E-6</v>
      </c>
    </row>
    <row r="64" spans="2:15">
      <c r="B64" t="s">
        <v>978</v>
      </c>
      <c r="C64" t="s">
        <v>979</v>
      </c>
      <c r="D64" t="s">
        <v>100</v>
      </c>
      <c r="E64" t="s">
        <v>123</v>
      </c>
      <c r="F64" t="s">
        <v>693</v>
      </c>
      <c r="G64" t="s">
        <v>447</v>
      </c>
      <c r="H64" t="s">
        <v>102</v>
      </c>
      <c r="I64" s="77">
        <v>179503.33</v>
      </c>
      <c r="J64" s="77">
        <v>633.9</v>
      </c>
      <c r="K64" s="77">
        <v>0</v>
      </c>
      <c r="L64" s="77">
        <v>1137.87160887</v>
      </c>
      <c r="M64" s="78">
        <v>6.0000000000000001E-3</v>
      </c>
      <c r="N64" s="78">
        <f t="shared" si="0"/>
        <v>5.8481184396435544E-3</v>
      </c>
      <c r="O64" s="78">
        <f>L64/'סכום נכסי הקרן'!$C$42</f>
        <v>8.4299645098771976E-4</v>
      </c>
    </row>
    <row r="65" spans="2:15">
      <c r="B65" t="s">
        <v>980</v>
      </c>
      <c r="C65" t="s">
        <v>981</v>
      </c>
      <c r="D65" t="s">
        <v>100</v>
      </c>
      <c r="E65" t="s">
        <v>123</v>
      </c>
      <c r="F65" t="s">
        <v>699</v>
      </c>
      <c r="G65" t="s">
        <v>447</v>
      </c>
      <c r="H65" t="s">
        <v>102</v>
      </c>
      <c r="I65" s="77">
        <v>76000</v>
      </c>
      <c r="J65" s="77">
        <v>790.1</v>
      </c>
      <c r="K65" s="77">
        <v>0</v>
      </c>
      <c r="L65" s="77">
        <v>600.476</v>
      </c>
      <c r="M65" s="78">
        <v>1.2999999999999999E-3</v>
      </c>
      <c r="N65" s="78">
        <f t="shared" si="0"/>
        <v>3.0861608118079023E-3</v>
      </c>
      <c r="O65" s="78">
        <f>L65/'סכום נכסי הקרן'!$C$42</f>
        <v>4.44864897724269E-4</v>
      </c>
    </row>
    <row r="66" spans="2:15">
      <c r="B66" t="s">
        <v>982</v>
      </c>
      <c r="C66" t="s">
        <v>983</v>
      </c>
      <c r="D66" t="s">
        <v>100</v>
      </c>
      <c r="E66" t="s">
        <v>123</v>
      </c>
      <c r="F66" t="s">
        <v>984</v>
      </c>
      <c r="G66" t="s">
        <v>478</v>
      </c>
      <c r="H66" t="s">
        <v>102</v>
      </c>
      <c r="I66" s="77">
        <v>61000</v>
      </c>
      <c r="J66" s="77">
        <v>649.70000000000005</v>
      </c>
      <c r="K66" s="77">
        <v>0</v>
      </c>
      <c r="L66" s="77">
        <v>396.31700000000001</v>
      </c>
      <c r="M66" s="78">
        <v>1.4E-3</v>
      </c>
      <c r="N66" s="78">
        <f t="shared" si="0"/>
        <v>2.0368807320413681E-3</v>
      </c>
      <c r="O66" s="78">
        <f>L66/'סכום נכסי הקרן'!$C$42</f>
        <v>2.9361293652267387E-4</v>
      </c>
    </row>
    <row r="67" spans="2:15">
      <c r="B67" t="s">
        <v>985</v>
      </c>
      <c r="C67" t="s">
        <v>986</v>
      </c>
      <c r="D67" t="s">
        <v>100</v>
      </c>
      <c r="E67" t="s">
        <v>123</v>
      </c>
      <c r="F67" t="s">
        <v>724</v>
      </c>
      <c r="G67" t="s">
        <v>478</v>
      </c>
      <c r="H67" t="s">
        <v>102</v>
      </c>
      <c r="I67" s="77">
        <v>15000</v>
      </c>
      <c r="J67" s="77">
        <v>145.80000000000001</v>
      </c>
      <c r="K67" s="77">
        <v>0</v>
      </c>
      <c r="L67" s="77">
        <v>21.87</v>
      </c>
      <c r="M67" s="78">
        <v>0</v>
      </c>
      <c r="N67" s="78">
        <f t="shared" si="0"/>
        <v>1.1240138982113994E-4</v>
      </c>
      <c r="O67" s="78">
        <f>L67/'סכום נכסי הקרן'!$C$42</f>
        <v>1.6202471561277658E-5</v>
      </c>
    </row>
    <row r="68" spans="2:15">
      <c r="B68" t="s">
        <v>987</v>
      </c>
      <c r="C68" t="s">
        <v>988</v>
      </c>
      <c r="D68" t="s">
        <v>100</v>
      </c>
      <c r="E68" t="s">
        <v>123</v>
      </c>
      <c r="F68" t="s">
        <v>989</v>
      </c>
      <c r="G68" t="s">
        <v>478</v>
      </c>
      <c r="H68" t="s">
        <v>102</v>
      </c>
      <c r="I68" s="77">
        <v>32040</v>
      </c>
      <c r="J68" s="77">
        <v>2467</v>
      </c>
      <c r="K68" s="77">
        <v>0</v>
      </c>
      <c r="L68" s="77">
        <v>790.42679999999996</v>
      </c>
      <c r="M68" s="78">
        <v>2.0999999999999999E-3</v>
      </c>
      <c r="N68" s="78">
        <f t="shared" si="0"/>
        <v>4.0624175067158754E-3</v>
      </c>
      <c r="O68" s="78">
        <f>L68/'סכום נכסי הקרן'!$C$42</f>
        <v>5.8559066064342493E-4</v>
      </c>
    </row>
    <row r="69" spans="2:15">
      <c r="B69" t="s">
        <v>990</v>
      </c>
      <c r="C69" t="s">
        <v>991</v>
      </c>
      <c r="D69" t="s">
        <v>100</v>
      </c>
      <c r="E69" t="s">
        <v>123</v>
      </c>
      <c r="F69" t="s">
        <v>992</v>
      </c>
      <c r="G69" t="s">
        <v>439</v>
      </c>
      <c r="H69" t="s">
        <v>102</v>
      </c>
      <c r="I69" s="77">
        <v>12000</v>
      </c>
      <c r="J69" s="77">
        <v>9584</v>
      </c>
      <c r="K69" s="77">
        <v>0</v>
      </c>
      <c r="L69" s="77">
        <v>1150.08</v>
      </c>
      <c r="M69" s="78">
        <v>3.0000000000000001E-3</v>
      </c>
      <c r="N69" s="78">
        <f t="shared" si="0"/>
        <v>5.9108637588247189E-3</v>
      </c>
      <c r="O69" s="78">
        <f>L69/'סכום נכסי הקרן'!$C$42</f>
        <v>8.520410833650758E-4</v>
      </c>
    </row>
    <row r="70" spans="2:15">
      <c r="B70" t="s">
        <v>993</v>
      </c>
      <c r="C70" t="s">
        <v>994</v>
      </c>
      <c r="D70" t="s">
        <v>100</v>
      </c>
      <c r="E70" t="s">
        <v>123</v>
      </c>
      <c r="F70" t="s">
        <v>995</v>
      </c>
      <c r="G70" t="s">
        <v>996</v>
      </c>
      <c r="H70" t="s">
        <v>102</v>
      </c>
      <c r="I70" s="77">
        <v>197634.4</v>
      </c>
      <c r="J70" s="77">
        <v>178.4</v>
      </c>
      <c r="K70" s="77">
        <v>0</v>
      </c>
      <c r="L70" s="77">
        <v>352.57976960000002</v>
      </c>
      <c r="M70" s="78">
        <v>1.4200000000000001E-2</v>
      </c>
      <c r="N70" s="78">
        <f t="shared" si="0"/>
        <v>1.8120921868247509E-3</v>
      </c>
      <c r="O70" s="78">
        <f>L70/'סכום נכסי הקרן'!$C$42</f>
        <v>2.6121004526867076E-4</v>
      </c>
    </row>
    <row r="71" spans="2:15">
      <c r="B71" t="s">
        <v>997</v>
      </c>
      <c r="C71" t="s">
        <v>998</v>
      </c>
      <c r="D71" t="s">
        <v>100</v>
      </c>
      <c r="E71" t="s">
        <v>123</v>
      </c>
      <c r="F71" t="s">
        <v>999</v>
      </c>
      <c r="G71" t="s">
        <v>996</v>
      </c>
      <c r="H71" t="s">
        <v>102</v>
      </c>
      <c r="I71" s="77">
        <v>162460</v>
      </c>
      <c r="J71" s="77">
        <v>38</v>
      </c>
      <c r="K71" s="77">
        <v>0</v>
      </c>
      <c r="L71" s="77">
        <v>61.7348</v>
      </c>
      <c r="M71" s="78">
        <v>4.5999999999999999E-3</v>
      </c>
      <c r="N71" s="78">
        <f t="shared" si="0"/>
        <v>3.1728748606904935E-4</v>
      </c>
      <c r="O71" s="78">
        <f>L71/'סכום נכסי הקרן'!$C$42</f>
        <v>4.5736458223189939E-5</v>
      </c>
    </row>
    <row r="72" spans="2:15">
      <c r="B72" t="s">
        <v>1000</v>
      </c>
      <c r="C72" t="s">
        <v>1001</v>
      </c>
      <c r="D72" t="s">
        <v>100</v>
      </c>
      <c r="E72" t="s">
        <v>123</v>
      </c>
      <c r="F72" t="s">
        <v>1002</v>
      </c>
      <c r="G72" t="s">
        <v>1003</v>
      </c>
      <c r="H72" t="s">
        <v>102</v>
      </c>
      <c r="I72" s="77">
        <v>175867</v>
      </c>
      <c r="J72" s="77">
        <v>141</v>
      </c>
      <c r="K72" s="77">
        <v>0</v>
      </c>
      <c r="L72" s="77">
        <v>247.97246999999999</v>
      </c>
      <c r="M72" s="78">
        <v>1.4200000000000001E-2</v>
      </c>
      <c r="N72" s="78">
        <f t="shared" si="0"/>
        <v>1.2744604602368964E-3</v>
      </c>
      <c r="O72" s="78">
        <f>L72/'סכום נכסי הקרן'!$C$42</f>
        <v>1.8371133484932679E-4</v>
      </c>
    </row>
    <row r="73" spans="2:15">
      <c r="B73" t="s">
        <v>1004</v>
      </c>
      <c r="C73" t="s">
        <v>1005</v>
      </c>
      <c r="D73" t="s">
        <v>100</v>
      </c>
      <c r="E73" t="s">
        <v>123</v>
      </c>
      <c r="F73" t="s">
        <v>1006</v>
      </c>
      <c r="G73" t="s">
        <v>417</v>
      </c>
      <c r="H73" t="s">
        <v>102</v>
      </c>
      <c r="I73" s="77">
        <v>2809</v>
      </c>
      <c r="J73" s="77">
        <v>20400</v>
      </c>
      <c r="K73" s="77">
        <v>0</v>
      </c>
      <c r="L73" s="77">
        <v>573.03599999999994</v>
      </c>
      <c r="M73" s="78">
        <v>2.0000000000000001E-4</v>
      </c>
      <c r="N73" s="78">
        <f t="shared" si="0"/>
        <v>2.9451322733217529E-3</v>
      </c>
      <c r="O73" s="78">
        <f>L73/'סכום נכסי הקרן'!$C$42</f>
        <v>4.2453587076306829E-4</v>
      </c>
    </row>
    <row r="74" spans="2:15">
      <c r="B74" t="s">
        <v>1007</v>
      </c>
      <c r="C74" t="s">
        <v>1008</v>
      </c>
      <c r="D74" t="s">
        <v>100</v>
      </c>
      <c r="E74" t="s">
        <v>123</v>
      </c>
      <c r="F74" t="s">
        <v>1009</v>
      </c>
      <c r="G74" t="s">
        <v>1010</v>
      </c>
      <c r="H74" t="s">
        <v>102</v>
      </c>
      <c r="I74" s="77">
        <v>85000</v>
      </c>
      <c r="J74" s="77">
        <v>1089</v>
      </c>
      <c r="K74" s="77">
        <v>0</v>
      </c>
      <c r="L74" s="77">
        <v>925.65</v>
      </c>
      <c r="M74" s="78">
        <v>2.8999999999999998E-3</v>
      </c>
      <c r="N74" s="78">
        <f t="shared" si="0"/>
        <v>4.7574003881087415E-3</v>
      </c>
      <c r="O74" s="78">
        <f>L74/'סכום נכסי הקרן'!$C$42</f>
        <v>6.8577127575201937E-4</v>
      </c>
    </row>
    <row r="75" spans="2:15">
      <c r="B75" t="s">
        <v>1011</v>
      </c>
      <c r="C75" t="s">
        <v>1012</v>
      </c>
      <c r="D75" t="s">
        <v>100</v>
      </c>
      <c r="E75" t="s">
        <v>123</v>
      </c>
      <c r="F75" t="s">
        <v>1013</v>
      </c>
      <c r="G75" t="s">
        <v>1010</v>
      </c>
      <c r="H75" t="s">
        <v>102</v>
      </c>
      <c r="I75" s="77">
        <v>209300</v>
      </c>
      <c r="J75" s="77">
        <v>16.399999999999999</v>
      </c>
      <c r="K75" s="77">
        <v>0</v>
      </c>
      <c r="L75" s="77">
        <v>34.325200000000002</v>
      </c>
      <c r="M75" s="78">
        <v>2E-3</v>
      </c>
      <c r="N75" s="78">
        <f t="shared" si="0"/>
        <v>1.7641518911241851E-4</v>
      </c>
      <c r="O75" s="78">
        <f>L75/'סכום נכסי הקרן'!$C$42</f>
        <v>2.5429953216057061E-5</v>
      </c>
    </row>
    <row r="76" spans="2:15">
      <c r="B76" t="s">
        <v>1014</v>
      </c>
      <c r="C76" t="s">
        <v>1015</v>
      </c>
      <c r="D76" t="s">
        <v>100</v>
      </c>
      <c r="E76" t="s">
        <v>123</v>
      </c>
      <c r="F76" t="s">
        <v>1016</v>
      </c>
      <c r="G76" t="s">
        <v>1010</v>
      </c>
      <c r="H76" t="s">
        <v>102</v>
      </c>
      <c r="I76" s="77">
        <v>119000</v>
      </c>
      <c r="J76" s="77">
        <v>108.4</v>
      </c>
      <c r="K76" s="77">
        <v>0</v>
      </c>
      <c r="L76" s="77">
        <v>128.99600000000001</v>
      </c>
      <c r="M76" s="78">
        <v>4.4000000000000003E-3</v>
      </c>
      <c r="N76" s="78">
        <f t="shared" ref="N76:N129" si="1">L76/$L$11</f>
        <v>6.6297803755682521E-4</v>
      </c>
      <c r="O76" s="78">
        <f>L76/'סכום נכסי הקרן'!$C$42</f>
        <v>9.5567170622705663E-5</v>
      </c>
    </row>
    <row r="77" spans="2:15">
      <c r="B77" t="s">
        <v>1017</v>
      </c>
      <c r="C77" t="s">
        <v>1018</v>
      </c>
      <c r="D77" t="s">
        <v>100</v>
      </c>
      <c r="E77" t="s">
        <v>123</v>
      </c>
      <c r="F77" t="s">
        <v>1019</v>
      </c>
      <c r="G77" t="s">
        <v>1020</v>
      </c>
      <c r="H77" t="s">
        <v>102</v>
      </c>
      <c r="I77" s="77">
        <v>13366</v>
      </c>
      <c r="J77" s="77">
        <v>7273</v>
      </c>
      <c r="K77" s="77">
        <v>0</v>
      </c>
      <c r="L77" s="77">
        <v>972.10918000000004</v>
      </c>
      <c r="M77" s="78">
        <v>2.0000000000000001E-4</v>
      </c>
      <c r="N77" s="78">
        <f t="shared" si="1"/>
        <v>4.9961784586140231E-3</v>
      </c>
      <c r="O77" s="78">
        <f>L77/'סכום נכסי הקרן'!$C$42</f>
        <v>7.2019073358056446E-4</v>
      </c>
    </row>
    <row r="78" spans="2:15">
      <c r="B78" t="s">
        <v>1021</v>
      </c>
      <c r="C78" t="s">
        <v>1022</v>
      </c>
      <c r="D78" t="s">
        <v>100</v>
      </c>
      <c r="E78" t="s">
        <v>123</v>
      </c>
      <c r="F78" t="s">
        <v>1023</v>
      </c>
      <c r="G78" t="s">
        <v>629</v>
      </c>
      <c r="H78" t="s">
        <v>102</v>
      </c>
      <c r="I78" s="77">
        <v>537222</v>
      </c>
      <c r="J78" s="77">
        <v>221.9</v>
      </c>
      <c r="K78" s="77">
        <v>0</v>
      </c>
      <c r="L78" s="77">
        <v>1192.0956180000001</v>
      </c>
      <c r="M78" s="78">
        <v>3.5999999999999999E-3</v>
      </c>
      <c r="N78" s="78">
        <f t="shared" si="1"/>
        <v>6.1268040357974722E-3</v>
      </c>
      <c r="O78" s="78">
        <f>L78/'סכום נכסי הקרן'!$C$42</f>
        <v>8.8316851161265278E-4</v>
      </c>
    </row>
    <row r="79" spans="2:15">
      <c r="B79" t="s">
        <v>1024</v>
      </c>
      <c r="C79" t="s">
        <v>1025</v>
      </c>
      <c r="D79" t="s">
        <v>100</v>
      </c>
      <c r="E79" t="s">
        <v>123</v>
      </c>
      <c r="F79" t="s">
        <v>1026</v>
      </c>
      <c r="G79" t="s">
        <v>629</v>
      </c>
      <c r="H79" t="s">
        <v>102</v>
      </c>
      <c r="I79" s="77">
        <v>6623</v>
      </c>
      <c r="J79" s="77">
        <v>36600</v>
      </c>
      <c r="K79" s="77">
        <v>0</v>
      </c>
      <c r="L79" s="77">
        <v>2424.018</v>
      </c>
      <c r="M79" s="78">
        <v>5.4000000000000003E-3</v>
      </c>
      <c r="N79" s="78">
        <f t="shared" si="1"/>
        <v>1.2458298680908092E-2</v>
      </c>
      <c r="O79" s="78">
        <f>L79/'סכום נכסי הקרן'!$C$42</f>
        <v>1.795842830773898E-3</v>
      </c>
    </row>
    <row r="80" spans="2:15">
      <c r="B80" t="s">
        <v>1027</v>
      </c>
      <c r="C80" t="s">
        <v>1028</v>
      </c>
      <c r="D80" t="s">
        <v>100</v>
      </c>
      <c r="E80" t="s">
        <v>123</v>
      </c>
      <c r="F80" t="s">
        <v>1029</v>
      </c>
      <c r="G80" t="s">
        <v>1030</v>
      </c>
      <c r="H80" t="s">
        <v>102</v>
      </c>
      <c r="I80" s="77">
        <v>15041</v>
      </c>
      <c r="J80" s="77">
        <v>7908</v>
      </c>
      <c r="K80" s="77">
        <v>0</v>
      </c>
      <c r="L80" s="77">
        <v>1189.44228</v>
      </c>
      <c r="M80" s="78">
        <v>1.6999999999999999E-3</v>
      </c>
      <c r="N80" s="78">
        <f t="shared" si="1"/>
        <v>6.1131671414735014E-3</v>
      </c>
      <c r="O80" s="78">
        <f>L80/'סכום נכסי הקרן'!$C$42</f>
        <v>8.8120277619941733E-4</v>
      </c>
    </row>
    <row r="81" spans="2:15">
      <c r="B81" t="s">
        <v>1031</v>
      </c>
      <c r="C81" t="s">
        <v>1032</v>
      </c>
      <c r="D81" t="s">
        <v>100</v>
      </c>
      <c r="E81" t="s">
        <v>123</v>
      </c>
      <c r="F81" t="s">
        <v>1033</v>
      </c>
      <c r="G81" t="s">
        <v>1030</v>
      </c>
      <c r="H81" t="s">
        <v>102</v>
      </c>
      <c r="I81" s="77">
        <v>97950</v>
      </c>
      <c r="J81" s="77">
        <v>1743</v>
      </c>
      <c r="K81" s="77">
        <v>0</v>
      </c>
      <c r="L81" s="77">
        <v>1707.2684999999999</v>
      </c>
      <c r="M81" s="78">
        <v>2.7000000000000001E-3</v>
      </c>
      <c r="N81" s="78">
        <f t="shared" si="1"/>
        <v>8.7745474255991242E-3</v>
      </c>
      <c r="O81" s="78">
        <f>L81/'סכום נכסי הקרן'!$C$42</f>
        <v>1.2648362742896737E-3</v>
      </c>
    </row>
    <row r="82" spans="2:15">
      <c r="B82" t="s">
        <v>1034</v>
      </c>
      <c r="C82" t="s">
        <v>1035</v>
      </c>
      <c r="D82" t="s">
        <v>100</v>
      </c>
      <c r="E82" t="s">
        <v>123</v>
      </c>
      <c r="F82" t="s">
        <v>1036</v>
      </c>
      <c r="G82" t="s">
        <v>321</v>
      </c>
      <c r="H82" t="s">
        <v>102</v>
      </c>
      <c r="I82" s="77">
        <v>111600</v>
      </c>
      <c r="J82" s="77">
        <v>1017</v>
      </c>
      <c r="K82" s="77">
        <v>0</v>
      </c>
      <c r="L82" s="77">
        <v>1134.972</v>
      </c>
      <c r="M82" s="78">
        <v>1.6000000000000001E-3</v>
      </c>
      <c r="N82" s="78">
        <f t="shared" si="1"/>
        <v>5.8332158302733805E-3</v>
      </c>
      <c r="O82" s="78">
        <f>L82/'סכום נכסי הקרן'!$C$42</f>
        <v>8.4084826487637978E-4</v>
      </c>
    </row>
    <row r="83" spans="2:15">
      <c r="B83" t="s">
        <v>1037</v>
      </c>
      <c r="C83" t="s">
        <v>1038</v>
      </c>
      <c r="D83" t="s">
        <v>100</v>
      </c>
      <c r="E83" t="s">
        <v>123</v>
      </c>
      <c r="F83" t="s">
        <v>505</v>
      </c>
      <c r="G83" t="s">
        <v>321</v>
      </c>
      <c r="H83" t="s">
        <v>102</v>
      </c>
      <c r="I83" s="77">
        <v>885877</v>
      </c>
      <c r="J83" s="77">
        <v>233</v>
      </c>
      <c r="K83" s="77">
        <v>0</v>
      </c>
      <c r="L83" s="77">
        <v>2064.0934099999999</v>
      </c>
      <c r="M83" s="78">
        <v>6.1000000000000004E-3</v>
      </c>
      <c r="N83" s="78">
        <f t="shared" si="1"/>
        <v>1.060845761338162E-2</v>
      </c>
      <c r="O83" s="78">
        <f>L83/'סכום נכסי הקרן'!$C$42</f>
        <v>1.5291913477524291E-3</v>
      </c>
    </row>
    <row r="84" spans="2:15">
      <c r="B84" t="s">
        <v>1039</v>
      </c>
      <c r="C84" t="s">
        <v>1040</v>
      </c>
      <c r="D84" t="s">
        <v>100</v>
      </c>
      <c r="E84" t="s">
        <v>123</v>
      </c>
      <c r="F84" t="s">
        <v>1041</v>
      </c>
      <c r="G84" t="s">
        <v>1042</v>
      </c>
      <c r="H84" t="s">
        <v>102</v>
      </c>
      <c r="I84" s="77">
        <v>152991</v>
      </c>
      <c r="J84" s="77">
        <v>670.4</v>
      </c>
      <c r="K84" s="77">
        <v>0</v>
      </c>
      <c r="L84" s="77">
        <v>1025.651664</v>
      </c>
      <c r="M84" s="78">
        <v>1.6000000000000001E-3</v>
      </c>
      <c r="N84" s="78">
        <f t="shared" si="1"/>
        <v>5.2713613400075373E-3</v>
      </c>
      <c r="O84" s="78">
        <f>L84/'סכום נכסי הקרן'!$C$42</f>
        <v>7.598578837556977E-4</v>
      </c>
    </row>
    <row r="85" spans="2:15">
      <c r="B85" t="s">
        <v>1043</v>
      </c>
      <c r="C85" t="s">
        <v>1044</v>
      </c>
      <c r="D85" t="s">
        <v>100</v>
      </c>
      <c r="E85" t="s">
        <v>123</v>
      </c>
      <c r="F85" t="s">
        <v>1045</v>
      </c>
      <c r="G85" t="s">
        <v>1042</v>
      </c>
      <c r="H85" t="s">
        <v>102</v>
      </c>
      <c r="I85" s="77">
        <v>8588</v>
      </c>
      <c r="J85" s="77">
        <v>1055</v>
      </c>
      <c r="K85" s="77">
        <v>0</v>
      </c>
      <c r="L85" s="77">
        <v>90.603399999999993</v>
      </c>
      <c r="M85" s="78">
        <v>3.8999999999999998E-3</v>
      </c>
      <c r="N85" s="78">
        <f t="shared" si="1"/>
        <v>4.6565834853775349E-4</v>
      </c>
      <c r="O85" s="78">
        <f>L85/'סכום נכסי הקרן'!$C$42</f>
        <v>6.7123868854826886E-5</v>
      </c>
    </row>
    <row r="86" spans="2:15">
      <c r="B86" t="s">
        <v>1046</v>
      </c>
      <c r="C86" t="s">
        <v>1047</v>
      </c>
      <c r="D86" t="s">
        <v>100</v>
      </c>
      <c r="E86" t="s">
        <v>123</v>
      </c>
      <c r="F86" t="s">
        <v>1048</v>
      </c>
      <c r="G86" t="s">
        <v>125</v>
      </c>
      <c r="H86" t="s">
        <v>102</v>
      </c>
      <c r="I86" s="77">
        <v>407650</v>
      </c>
      <c r="J86" s="77">
        <v>102.5</v>
      </c>
      <c r="K86" s="77">
        <v>0</v>
      </c>
      <c r="L86" s="77">
        <v>417.84125</v>
      </c>
      <c r="M86" s="78">
        <v>6.0000000000000001E-3</v>
      </c>
      <c r="N86" s="78">
        <f t="shared" si="1"/>
        <v>2.1475051314404385E-3</v>
      </c>
      <c r="O86" s="78">
        <f>L86/'סכום נכסי הקרן'!$C$42</f>
        <v>3.0955925789911791E-4</v>
      </c>
    </row>
    <row r="87" spans="2:15">
      <c r="B87" t="s">
        <v>1049</v>
      </c>
      <c r="C87" t="s">
        <v>1050</v>
      </c>
      <c r="D87" t="s">
        <v>100</v>
      </c>
      <c r="E87" t="s">
        <v>123</v>
      </c>
      <c r="F87" t="s">
        <v>1051</v>
      </c>
      <c r="G87" t="s">
        <v>1052</v>
      </c>
      <c r="H87" t="s">
        <v>102</v>
      </c>
      <c r="I87" s="77">
        <v>144898</v>
      </c>
      <c r="J87" s="77">
        <v>51.5</v>
      </c>
      <c r="K87" s="77">
        <v>0</v>
      </c>
      <c r="L87" s="77">
        <v>74.622470000000007</v>
      </c>
      <c r="M87" s="78">
        <v>1.6000000000000001E-3</v>
      </c>
      <c r="N87" s="78">
        <f t="shared" si="1"/>
        <v>3.83523975303444E-4</v>
      </c>
      <c r="O87" s="78">
        <f>L87/'סכום נכסי הקרן'!$C$42</f>
        <v>5.5284336900196401E-5</v>
      </c>
    </row>
    <row r="88" spans="2:15">
      <c r="B88" t="s">
        <v>1053</v>
      </c>
      <c r="C88" t="s">
        <v>1054</v>
      </c>
      <c r="D88" t="s">
        <v>100</v>
      </c>
      <c r="E88" t="s">
        <v>123</v>
      </c>
      <c r="F88" t="s">
        <v>1055</v>
      </c>
      <c r="G88" t="s">
        <v>1052</v>
      </c>
      <c r="H88" t="s">
        <v>102</v>
      </c>
      <c r="I88" s="77">
        <v>107000</v>
      </c>
      <c r="J88" s="77">
        <v>654.6</v>
      </c>
      <c r="K88" s="77">
        <v>0</v>
      </c>
      <c r="L88" s="77">
        <v>700.42200000000003</v>
      </c>
      <c r="M88" s="78">
        <v>4.8999999999999998E-3</v>
      </c>
      <c r="N88" s="78">
        <f t="shared" si="1"/>
        <v>3.5998356772429115E-3</v>
      </c>
      <c r="O88" s="78">
        <f>L88/'סכום נכסי הקרן'!$C$42</f>
        <v>5.189102668446831E-4</v>
      </c>
    </row>
    <row r="89" spans="2:15">
      <c r="B89" t="s">
        <v>1056</v>
      </c>
      <c r="C89" t="s">
        <v>1057</v>
      </c>
      <c r="D89" t="s">
        <v>100</v>
      </c>
      <c r="E89" t="s">
        <v>123</v>
      </c>
      <c r="F89" t="s">
        <v>1058</v>
      </c>
      <c r="G89" t="s">
        <v>599</v>
      </c>
      <c r="H89" t="s">
        <v>102</v>
      </c>
      <c r="I89" s="77">
        <v>176860</v>
      </c>
      <c r="J89" s="77">
        <v>353.6</v>
      </c>
      <c r="K89" s="77">
        <v>0</v>
      </c>
      <c r="L89" s="77">
        <v>625.37696000000005</v>
      </c>
      <c r="M89" s="78">
        <v>1.4E-3</v>
      </c>
      <c r="N89" s="78">
        <f t="shared" si="1"/>
        <v>3.2141398932839251E-3</v>
      </c>
      <c r="O89" s="78">
        <f>L89/'סכום נכסי הקרן'!$C$42</f>
        <v>4.6331286737440679E-4</v>
      </c>
    </row>
    <row r="90" spans="2:15">
      <c r="B90" t="s">
        <v>1059</v>
      </c>
      <c r="C90" t="s">
        <v>1060</v>
      </c>
      <c r="D90" t="s">
        <v>100</v>
      </c>
      <c r="E90" t="s">
        <v>123</v>
      </c>
      <c r="F90" t="s">
        <v>1061</v>
      </c>
      <c r="G90" t="s">
        <v>599</v>
      </c>
      <c r="H90" t="s">
        <v>102</v>
      </c>
      <c r="I90" s="77">
        <v>152492</v>
      </c>
      <c r="J90" s="77">
        <v>1373</v>
      </c>
      <c r="K90" s="77">
        <v>0</v>
      </c>
      <c r="L90" s="77">
        <v>2093.7151600000002</v>
      </c>
      <c r="M90" s="78">
        <v>6.4999999999999997E-3</v>
      </c>
      <c r="N90" s="78">
        <f t="shared" si="1"/>
        <v>1.0760699308348897E-2</v>
      </c>
      <c r="O90" s="78">
        <f>L90/'סכום נכסי הקרן'!$C$42</f>
        <v>1.5511367323875586E-3</v>
      </c>
    </row>
    <row r="91" spans="2:15">
      <c r="B91" t="s">
        <v>1062</v>
      </c>
      <c r="C91" t="s">
        <v>1063</v>
      </c>
      <c r="D91" t="s">
        <v>100</v>
      </c>
      <c r="E91" t="s">
        <v>123</v>
      </c>
      <c r="F91" t="s">
        <v>1064</v>
      </c>
      <c r="G91" t="s">
        <v>433</v>
      </c>
      <c r="H91" t="s">
        <v>102</v>
      </c>
      <c r="I91" s="77">
        <v>97251</v>
      </c>
      <c r="J91" s="77">
        <v>2137</v>
      </c>
      <c r="K91" s="77">
        <v>0</v>
      </c>
      <c r="L91" s="77">
        <v>2078.25387</v>
      </c>
      <c r="M91" s="78">
        <v>5.7999999999999996E-3</v>
      </c>
      <c r="N91" s="78">
        <f t="shared" si="1"/>
        <v>1.0681235637364549E-2</v>
      </c>
      <c r="O91" s="78">
        <f>L91/'סכום נכסי הקרן'!$C$42</f>
        <v>1.5396821776767369E-3</v>
      </c>
    </row>
    <row r="92" spans="2:15">
      <c r="B92" t="s">
        <v>1065</v>
      </c>
      <c r="C92" t="s">
        <v>1066</v>
      </c>
      <c r="D92" t="s">
        <v>100</v>
      </c>
      <c r="E92" t="s">
        <v>123</v>
      </c>
      <c r="F92" t="s">
        <v>1067</v>
      </c>
      <c r="G92" t="s">
        <v>433</v>
      </c>
      <c r="H92" t="s">
        <v>102</v>
      </c>
      <c r="I92" s="77">
        <v>64817</v>
      </c>
      <c r="J92" s="77">
        <v>1735</v>
      </c>
      <c r="K92" s="77">
        <v>11.58503</v>
      </c>
      <c r="L92" s="77">
        <v>1136.1599799999999</v>
      </c>
      <c r="M92" s="78">
        <v>2.8999999999999998E-3</v>
      </c>
      <c r="N92" s="78">
        <f t="shared" si="1"/>
        <v>5.8393214819917024E-3</v>
      </c>
      <c r="O92" s="78">
        <f>L92/'סכום נכסי הקרן'!$C$42</f>
        <v>8.4172838431695437E-4</v>
      </c>
    </row>
    <row r="93" spans="2:15">
      <c r="B93" t="s">
        <v>1068</v>
      </c>
      <c r="C93" t="s">
        <v>1069</v>
      </c>
      <c r="D93" t="s">
        <v>100</v>
      </c>
      <c r="E93" t="s">
        <v>123</v>
      </c>
      <c r="F93" t="s">
        <v>1070</v>
      </c>
      <c r="G93" t="s">
        <v>433</v>
      </c>
      <c r="H93" t="s">
        <v>102</v>
      </c>
      <c r="I93" s="77">
        <v>169053</v>
      </c>
      <c r="J93" s="77">
        <v>796.1</v>
      </c>
      <c r="K93" s="77">
        <v>0</v>
      </c>
      <c r="L93" s="77">
        <v>1345.830933</v>
      </c>
      <c r="M93" s="78">
        <v>1.6299999999999999E-2</v>
      </c>
      <c r="N93" s="78">
        <f t="shared" si="1"/>
        <v>6.9169303764737749E-3</v>
      </c>
      <c r="O93" s="78">
        <f>L93/'סכום נכסי הקרן'!$C$42</f>
        <v>9.9706389658071686E-4</v>
      </c>
    </row>
    <row r="94" spans="2:15">
      <c r="B94" t="s">
        <v>1071</v>
      </c>
      <c r="C94" t="s">
        <v>1072</v>
      </c>
      <c r="D94" t="s">
        <v>100</v>
      </c>
      <c r="E94" t="s">
        <v>123</v>
      </c>
      <c r="F94" t="s">
        <v>1073</v>
      </c>
      <c r="G94" t="s">
        <v>774</v>
      </c>
      <c r="H94" t="s">
        <v>102</v>
      </c>
      <c r="I94" s="77">
        <v>153800</v>
      </c>
      <c r="J94" s="77">
        <v>58.8</v>
      </c>
      <c r="K94" s="77">
        <v>0</v>
      </c>
      <c r="L94" s="77">
        <v>90.434399999999997</v>
      </c>
      <c r="M94" s="78">
        <v>1.2999999999999999E-3</v>
      </c>
      <c r="N94" s="78">
        <f t="shared" si="1"/>
        <v>4.6478976898220838E-4</v>
      </c>
      <c r="O94" s="78">
        <f>L94/'סכום נכסי הקרן'!$C$42</f>
        <v>6.6998664570699969E-5</v>
      </c>
    </row>
    <row r="95" spans="2:15">
      <c r="B95" t="s">
        <v>1074</v>
      </c>
      <c r="C95" t="s">
        <v>1075</v>
      </c>
      <c r="D95" t="s">
        <v>100</v>
      </c>
      <c r="E95" t="s">
        <v>123</v>
      </c>
      <c r="F95" t="s">
        <v>1076</v>
      </c>
      <c r="G95" t="s">
        <v>129</v>
      </c>
      <c r="H95" t="s">
        <v>102</v>
      </c>
      <c r="I95" s="77">
        <v>22600</v>
      </c>
      <c r="J95" s="77">
        <v>251.1</v>
      </c>
      <c r="K95" s="77">
        <v>0</v>
      </c>
      <c r="L95" s="77">
        <v>56.748600000000003</v>
      </c>
      <c r="M95" s="78">
        <v>2.5000000000000001E-3</v>
      </c>
      <c r="N95" s="78">
        <f t="shared" si="1"/>
        <v>2.9166079151366907E-4</v>
      </c>
      <c r="O95" s="78">
        <f>L95/'סכום נכסי הקרן'!$C$42</f>
        <v>4.2042413243818994E-5</v>
      </c>
    </row>
    <row r="96" spans="2:15">
      <c r="B96" t="s">
        <v>1077</v>
      </c>
      <c r="C96" t="s">
        <v>1078</v>
      </c>
      <c r="D96" t="s">
        <v>100</v>
      </c>
      <c r="E96" t="s">
        <v>123</v>
      </c>
      <c r="F96" t="s">
        <v>1079</v>
      </c>
      <c r="G96" t="s">
        <v>129</v>
      </c>
      <c r="H96" t="s">
        <v>102</v>
      </c>
      <c r="I96" s="77">
        <v>171600</v>
      </c>
      <c r="J96" s="77">
        <v>85</v>
      </c>
      <c r="K96" s="77">
        <v>0</v>
      </c>
      <c r="L96" s="77">
        <v>145.86000000000001</v>
      </c>
      <c r="M96" s="78">
        <v>8.9999999999999993E-3</v>
      </c>
      <c r="N96" s="78">
        <f t="shared" si="1"/>
        <v>7.4965097024743809E-4</v>
      </c>
      <c r="O96" s="78">
        <f>L96/'סכום נכסי הקרן'!$C$42</f>
        <v>1.0806092830031823E-4</v>
      </c>
    </row>
    <row r="97" spans="2:15">
      <c r="B97" t="s">
        <v>1080</v>
      </c>
      <c r="C97" t="s">
        <v>1081</v>
      </c>
      <c r="D97" t="s">
        <v>100</v>
      </c>
      <c r="E97" t="s">
        <v>123</v>
      </c>
      <c r="F97" t="s">
        <v>1082</v>
      </c>
      <c r="G97" t="s">
        <v>129</v>
      </c>
      <c r="H97" t="s">
        <v>102</v>
      </c>
      <c r="I97" s="77">
        <v>20000</v>
      </c>
      <c r="J97" s="77">
        <v>3581</v>
      </c>
      <c r="K97" s="77">
        <v>0</v>
      </c>
      <c r="L97" s="77">
        <v>716.2</v>
      </c>
      <c r="M97" s="78">
        <v>5.4999999999999997E-3</v>
      </c>
      <c r="N97" s="78">
        <f t="shared" si="1"/>
        <v>3.6809270868724472E-3</v>
      </c>
      <c r="O97" s="78">
        <f>L97/'סכום נכסי הקרן'!$C$42</f>
        <v>5.305994573473736E-4</v>
      </c>
    </row>
    <row r="98" spans="2:15">
      <c r="B98" t="s">
        <v>1083</v>
      </c>
      <c r="C98" t="s">
        <v>1084</v>
      </c>
      <c r="D98" t="s">
        <v>100</v>
      </c>
      <c r="E98" t="s">
        <v>123</v>
      </c>
      <c r="F98" t="s">
        <v>1085</v>
      </c>
      <c r="G98" t="s">
        <v>129</v>
      </c>
      <c r="H98" t="s">
        <v>102</v>
      </c>
      <c r="I98" s="77">
        <v>230500</v>
      </c>
      <c r="J98" s="77">
        <v>563</v>
      </c>
      <c r="K98" s="77">
        <v>0</v>
      </c>
      <c r="L98" s="77">
        <v>1297.7149999999999</v>
      </c>
      <c r="M98" s="78">
        <v>1.6400000000000001E-2</v>
      </c>
      <c r="N98" s="78">
        <f t="shared" si="1"/>
        <v>6.6696373841673802E-3</v>
      </c>
      <c r="O98" s="78">
        <f>L98/'סכום נכסי הקרן'!$C$42</f>
        <v>9.6141702707560294E-4</v>
      </c>
    </row>
    <row r="99" spans="2:15">
      <c r="B99" t="s">
        <v>1086</v>
      </c>
      <c r="C99" t="s">
        <v>1087</v>
      </c>
      <c r="D99" t="s">
        <v>100</v>
      </c>
      <c r="E99" t="s">
        <v>123</v>
      </c>
      <c r="F99" t="s">
        <v>1088</v>
      </c>
      <c r="G99" t="s">
        <v>129</v>
      </c>
      <c r="H99" t="s">
        <v>102</v>
      </c>
      <c r="I99" s="77">
        <v>11137</v>
      </c>
      <c r="J99" s="77">
        <v>1238</v>
      </c>
      <c r="K99" s="77">
        <v>0</v>
      </c>
      <c r="L99" s="77">
        <v>137.87606</v>
      </c>
      <c r="M99" s="78">
        <v>3.3999999999999998E-3</v>
      </c>
      <c r="N99" s="78">
        <f t="shared" si="1"/>
        <v>7.0861731902436566E-4</v>
      </c>
      <c r="O99" s="78">
        <f>L99/'סכום נכסי הקרן'!$C$42</f>
        <v>1.0214599639373626E-4</v>
      </c>
    </row>
    <row r="100" spans="2:15">
      <c r="B100" t="s">
        <v>1089</v>
      </c>
      <c r="C100" t="s">
        <v>1090</v>
      </c>
      <c r="D100" t="s">
        <v>100</v>
      </c>
      <c r="E100" t="s">
        <v>123</v>
      </c>
      <c r="F100" t="s">
        <v>1091</v>
      </c>
      <c r="G100" t="s">
        <v>129</v>
      </c>
      <c r="H100" t="s">
        <v>102</v>
      </c>
      <c r="I100" s="77">
        <v>30981</v>
      </c>
      <c r="J100" s="77">
        <v>103.2</v>
      </c>
      <c r="K100" s="77">
        <v>0</v>
      </c>
      <c r="L100" s="77">
        <v>31.972391999999999</v>
      </c>
      <c r="M100" s="78">
        <v>4.7000000000000002E-3</v>
      </c>
      <c r="N100" s="78">
        <f t="shared" si="1"/>
        <v>1.6432287593535875E-4</v>
      </c>
      <c r="O100" s="78">
        <f>L100/'סכום נכסי הקרן'!$C$42</f>
        <v>2.3686866580979484E-5</v>
      </c>
    </row>
    <row r="101" spans="2:15">
      <c r="B101" s="79" t="s">
        <v>1092</v>
      </c>
      <c r="E101" s="16"/>
      <c r="F101" s="16"/>
      <c r="G101" s="16"/>
      <c r="I101" s="81">
        <v>0</v>
      </c>
      <c r="K101" s="81">
        <v>0</v>
      </c>
      <c r="L101" s="81">
        <v>0</v>
      </c>
      <c r="N101" s="80">
        <f t="shared" si="1"/>
        <v>0</v>
      </c>
      <c r="O101" s="80">
        <f>L101/'סכום נכסי הקרן'!$C$42</f>
        <v>0</v>
      </c>
    </row>
    <row r="102" spans="2:15">
      <c r="B102" t="s">
        <v>229</v>
      </c>
      <c r="C102" t="s">
        <v>229</v>
      </c>
      <c r="E102" s="16"/>
      <c r="F102" s="16"/>
      <c r="G102" t="s">
        <v>229</v>
      </c>
      <c r="H102" t="s">
        <v>229</v>
      </c>
      <c r="I102" s="77">
        <v>0</v>
      </c>
      <c r="J102" s="77">
        <v>0</v>
      </c>
      <c r="L102" s="77">
        <v>0</v>
      </c>
      <c r="M102" s="78">
        <v>0</v>
      </c>
      <c r="N102" s="78">
        <f t="shared" si="1"/>
        <v>0</v>
      </c>
      <c r="O102" s="78">
        <f>L102/'סכום נכסי הקרן'!$C$42</f>
        <v>0</v>
      </c>
    </row>
    <row r="103" spans="2:15">
      <c r="B103" s="79" t="s">
        <v>234</v>
      </c>
      <c r="E103" s="16"/>
      <c r="F103" s="16"/>
      <c r="G103" s="16"/>
      <c r="I103" s="81">
        <v>702495.7</v>
      </c>
      <c r="K103" s="81">
        <v>11.77444</v>
      </c>
      <c r="L103" s="81">
        <v>44469.503115804997</v>
      </c>
      <c r="N103" s="80">
        <f t="shared" si="1"/>
        <v>0.22855207841207106</v>
      </c>
      <c r="O103" s="80">
        <f>L103/'סכום נכסי הקרן'!$C$42</f>
        <v>3.2945398243163178E-2</v>
      </c>
    </row>
    <row r="104" spans="2:15">
      <c r="B104" s="79" t="s">
        <v>284</v>
      </c>
      <c r="E104" s="16"/>
      <c r="F104" s="16"/>
      <c r="G104" s="16"/>
      <c r="I104" s="81">
        <v>264519.7</v>
      </c>
      <c r="K104" s="81">
        <v>0</v>
      </c>
      <c r="L104" s="81">
        <v>10378.987372355001</v>
      </c>
      <c r="N104" s="80">
        <f t="shared" si="1"/>
        <v>5.3343054667981858E-2</v>
      </c>
      <c r="O104" s="80">
        <f>L104/'סכום נכסי הקרן'!$C$42</f>
        <v>7.6893117391605773E-3</v>
      </c>
    </row>
    <row r="105" spans="2:15">
      <c r="B105" t="s">
        <v>1093</v>
      </c>
      <c r="C105" t="s">
        <v>1094</v>
      </c>
      <c r="D105" t="s">
        <v>1095</v>
      </c>
      <c r="E105" t="s">
        <v>793</v>
      </c>
      <c r="F105" t="s">
        <v>1096</v>
      </c>
      <c r="G105" t="s">
        <v>1097</v>
      </c>
      <c r="H105" t="s">
        <v>106</v>
      </c>
      <c r="I105" s="77">
        <v>5090</v>
      </c>
      <c r="J105" s="77">
        <v>1474</v>
      </c>
      <c r="K105" s="77">
        <v>0</v>
      </c>
      <c r="L105" s="77">
        <v>271.221159</v>
      </c>
      <c r="M105" s="78">
        <v>4.0000000000000002E-4</v>
      </c>
      <c r="N105" s="78">
        <f t="shared" si="1"/>
        <v>1.3939476552583619E-3</v>
      </c>
      <c r="O105" s="78">
        <f>L105/'סכום נכסי הקרן'!$C$42</f>
        <v>2.0093521332941318E-4</v>
      </c>
    </row>
    <row r="106" spans="2:15">
      <c r="B106" t="s">
        <v>1098</v>
      </c>
      <c r="C106" t="s">
        <v>1099</v>
      </c>
      <c r="D106" t="s">
        <v>1095</v>
      </c>
      <c r="E106" t="s">
        <v>793</v>
      </c>
      <c r="F106" t="s">
        <v>1100</v>
      </c>
      <c r="G106" t="s">
        <v>1101</v>
      </c>
      <c r="H106" t="s">
        <v>106</v>
      </c>
      <c r="I106" s="77">
        <v>18028.7</v>
      </c>
      <c r="J106" s="77">
        <v>71</v>
      </c>
      <c r="K106" s="77">
        <v>0</v>
      </c>
      <c r="L106" s="77">
        <v>46.273362855000002</v>
      </c>
      <c r="M106" s="78">
        <v>1.4E-3</v>
      </c>
      <c r="N106" s="78">
        <f t="shared" si="1"/>
        <v>2.3782305882944269E-4</v>
      </c>
      <c r="O106" s="78">
        <f>L106/'סכום נכסי הקרן'!$C$42</f>
        <v>3.4281794499443048E-5</v>
      </c>
    </row>
    <row r="107" spans="2:15">
      <c r="B107" t="s">
        <v>1102</v>
      </c>
      <c r="C107" t="s">
        <v>1103</v>
      </c>
      <c r="D107" t="s">
        <v>123</v>
      </c>
      <c r="E107" t="s">
        <v>793</v>
      </c>
      <c r="F107" t="s">
        <v>1104</v>
      </c>
      <c r="G107" t="s">
        <v>1105</v>
      </c>
      <c r="H107" t="s">
        <v>200</v>
      </c>
      <c r="I107" s="77">
        <v>102947</v>
      </c>
      <c r="J107" s="77">
        <v>1040</v>
      </c>
      <c r="K107" s="77">
        <v>0</v>
      </c>
      <c r="L107" s="77">
        <v>4224.2448403999997</v>
      </c>
      <c r="M107" s="78">
        <v>6.3E-3</v>
      </c>
      <c r="N107" s="78">
        <f t="shared" si="1"/>
        <v>2.1710607727743001E-2</v>
      </c>
      <c r="O107" s="78">
        <f>L107/'סכום נכסי הקרן'!$C$42</f>
        <v>3.1295476403500173E-3</v>
      </c>
    </row>
    <row r="108" spans="2:15">
      <c r="B108" t="s">
        <v>1106</v>
      </c>
      <c r="C108" t="s">
        <v>1107</v>
      </c>
      <c r="D108" t="s">
        <v>1108</v>
      </c>
      <c r="E108" t="s">
        <v>793</v>
      </c>
      <c r="F108" t="s">
        <v>1109</v>
      </c>
      <c r="G108" t="s">
        <v>795</v>
      </c>
      <c r="H108" t="s">
        <v>106</v>
      </c>
      <c r="I108" s="77">
        <v>130000</v>
      </c>
      <c r="J108" s="77">
        <v>210</v>
      </c>
      <c r="K108" s="77">
        <v>0</v>
      </c>
      <c r="L108" s="77">
        <v>986.89499999999998</v>
      </c>
      <c r="M108" s="78">
        <v>2.3E-3</v>
      </c>
      <c r="N108" s="78">
        <f t="shared" si="1"/>
        <v>5.0721705353239093E-3</v>
      </c>
      <c r="O108" s="78">
        <f>L108/'סכום נכסי הקרן'!$C$42</f>
        <v>7.3114486380736687E-4</v>
      </c>
    </row>
    <row r="109" spans="2:15">
      <c r="B109" t="s">
        <v>1110</v>
      </c>
      <c r="C109" t="s">
        <v>1111</v>
      </c>
      <c r="D109" t="s">
        <v>123</v>
      </c>
      <c r="E109" t="s">
        <v>793</v>
      </c>
      <c r="F109" t="s">
        <v>1112</v>
      </c>
      <c r="G109" t="s">
        <v>1113</v>
      </c>
      <c r="H109" t="s">
        <v>106</v>
      </c>
      <c r="I109" s="77">
        <v>667</v>
      </c>
      <c r="J109" s="77">
        <v>325</v>
      </c>
      <c r="K109" s="77">
        <v>0</v>
      </c>
      <c r="L109" s="77">
        <v>7.8364162500000001</v>
      </c>
      <c r="M109" s="78">
        <v>1E-4</v>
      </c>
      <c r="N109" s="78">
        <f t="shared" si="1"/>
        <v>4.0275449369774372E-5</v>
      </c>
      <c r="O109" s="78">
        <f>L109/'סכום נכסי הקרן'!$C$42</f>
        <v>5.8056383828513541E-6</v>
      </c>
    </row>
    <row r="110" spans="2:15">
      <c r="B110" t="s">
        <v>1114</v>
      </c>
      <c r="C110" t="s">
        <v>1115</v>
      </c>
      <c r="D110" t="s">
        <v>1108</v>
      </c>
      <c r="E110" t="s">
        <v>793</v>
      </c>
      <c r="F110" t="s">
        <v>1116</v>
      </c>
      <c r="G110" t="s">
        <v>1113</v>
      </c>
      <c r="H110" t="s">
        <v>106</v>
      </c>
      <c r="I110" s="77">
        <v>3100</v>
      </c>
      <c r="J110" s="77">
        <v>30395</v>
      </c>
      <c r="K110" s="77">
        <v>0</v>
      </c>
      <c r="L110" s="77">
        <v>3406.2156749999999</v>
      </c>
      <c r="M110" s="78">
        <v>1E-4</v>
      </c>
      <c r="N110" s="78">
        <f t="shared" si="1"/>
        <v>1.7506327201671345E-2</v>
      </c>
      <c r="O110" s="78">
        <f>L110/'סכום נכסי הקרן'!$C$42</f>
        <v>2.5235076637295695E-3</v>
      </c>
    </row>
    <row r="111" spans="2:15">
      <c r="B111" t="s">
        <v>1117</v>
      </c>
      <c r="C111" t="s">
        <v>1118</v>
      </c>
      <c r="D111" t="s">
        <v>1108</v>
      </c>
      <c r="E111" t="s">
        <v>793</v>
      </c>
      <c r="F111" t="s">
        <v>1119</v>
      </c>
      <c r="G111" t="s">
        <v>1120</v>
      </c>
      <c r="H111" t="s">
        <v>106</v>
      </c>
      <c r="I111" s="77">
        <v>4687</v>
      </c>
      <c r="J111" s="77">
        <v>8477</v>
      </c>
      <c r="K111" s="77">
        <v>0</v>
      </c>
      <c r="L111" s="77">
        <v>1436.30091885</v>
      </c>
      <c r="M111" s="78">
        <v>1E-4</v>
      </c>
      <c r="N111" s="78">
        <f t="shared" si="1"/>
        <v>7.381903039786023E-3</v>
      </c>
      <c r="O111" s="78">
        <f>L111/'סכום נכסי הקרן'!$C$42</f>
        <v>1.0640889250619157E-3</v>
      </c>
    </row>
    <row r="112" spans="2:15">
      <c r="B112" s="79" t="s">
        <v>285</v>
      </c>
      <c r="E112" s="16"/>
      <c r="F112" s="16"/>
      <c r="G112" s="16"/>
      <c r="I112" s="81">
        <v>437976</v>
      </c>
      <c r="K112" s="81">
        <v>11.77444</v>
      </c>
      <c r="L112" s="81">
        <v>34090.51574345</v>
      </c>
      <c r="N112" s="80">
        <f t="shared" si="1"/>
        <v>0.17520902374408923</v>
      </c>
      <c r="O112" s="80">
        <f>L112/'סכום נכסי הקרן'!$C$42</f>
        <v>2.5256086504002601E-2</v>
      </c>
    </row>
    <row r="113" spans="2:15">
      <c r="B113" t="s">
        <v>1121</v>
      </c>
      <c r="C113" t="s">
        <v>1122</v>
      </c>
      <c r="D113" t="s">
        <v>1095</v>
      </c>
      <c r="E113" t="s">
        <v>793</v>
      </c>
      <c r="F113" t="s">
        <v>1123</v>
      </c>
      <c r="G113" t="s">
        <v>1124</v>
      </c>
      <c r="H113" t="s">
        <v>106</v>
      </c>
      <c r="I113" s="77">
        <v>42500</v>
      </c>
      <c r="J113" s="77">
        <v>1297</v>
      </c>
      <c r="K113" s="77">
        <v>0</v>
      </c>
      <c r="L113" s="77">
        <v>1992.678375</v>
      </c>
      <c r="M113" s="78">
        <v>2.0000000000000001E-4</v>
      </c>
      <c r="N113" s="78">
        <f t="shared" si="1"/>
        <v>1.0241418327230483E-2</v>
      </c>
      <c r="O113" s="78">
        <f>L113/'סכום נכסי הקרן'!$C$42</f>
        <v>1.4762832511070177E-3</v>
      </c>
    </row>
    <row r="114" spans="2:15">
      <c r="B114" t="s">
        <v>1125</v>
      </c>
      <c r="C114" t="s">
        <v>1126</v>
      </c>
      <c r="D114" t="s">
        <v>1095</v>
      </c>
      <c r="E114" t="s">
        <v>793</v>
      </c>
      <c r="F114" t="s">
        <v>1127</v>
      </c>
      <c r="G114" t="s">
        <v>1128</v>
      </c>
      <c r="H114" t="s">
        <v>106</v>
      </c>
      <c r="I114" s="77">
        <v>750</v>
      </c>
      <c r="J114" s="77">
        <v>34244</v>
      </c>
      <c r="K114" s="77">
        <v>0</v>
      </c>
      <c r="L114" s="77">
        <v>928.44045000000006</v>
      </c>
      <c r="M114" s="78">
        <v>0</v>
      </c>
      <c r="N114" s="78">
        <f t="shared" si="1"/>
        <v>4.7717419728470316E-3</v>
      </c>
      <c r="O114" s="78">
        <f>L114/'סכום נכסי הקרן'!$C$42</f>
        <v>6.878385911049306E-4</v>
      </c>
    </row>
    <row r="115" spans="2:15">
      <c r="B115" t="s">
        <v>1129</v>
      </c>
      <c r="C115" t="s">
        <v>1130</v>
      </c>
      <c r="D115" t="s">
        <v>123</v>
      </c>
      <c r="E115" t="s">
        <v>793</v>
      </c>
      <c r="F115" t="s">
        <v>1131</v>
      </c>
      <c r="G115" t="s">
        <v>808</v>
      </c>
      <c r="H115" t="s">
        <v>110</v>
      </c>
      <c r="I115" s="77">
        <v>18575</v>
      </c>
      <c r="J115" s="77">
        <v>2895</v>
      </c>
      <c r="K115" s="77">
        <v>0</v>
      </c>
      <c r="L115" s="77">
        <v>2114.52580425</v>
      </c>
      <c r="M115" s="78">
        <v>1E-4</v>
      </c>
      <c r="N115" s="78">
        <f t="shared" si="1"/>
        <v>1.0867656113871225E-2</v>
      </c>
      <c r="O115" s="78">
        <f>L115/'סכום נכסי הקרן'!$C$42</f>
        <v>1.5665543762665018E-3</v>
      </c>
    </row>
    <row r="116" spans="2:15">
      <c r="B116" t="s">
        <v>1132</v>
      </c>
      <c r="C116" t="s">
        <v>1133</v>
      </c>
      <c r="D116" t="s">
        <v>123</v>
      </c>
      <c r="E116" t="s">
        <v>793</v>
      </c>
      <c r="F116" t="s">
        <v>1134</v>
      </c>
      <c r="G116" t="s">
        <v>808</v>
      </c>
      <c r="H116" t="s">
        <v>201</v>
      </c>
      <c r="I116" s="77">
        <v>900</v>
      </c>
      <c r="J116" s="77">
        <v>58340</v>
      </c>
      <c r="K116" s="77">
        <v>0</v>
      </c>
      <c r="L116" s="77">
        <v>277.17917399999999</v>
      </c>
      <c r="M116" s="78">
        <v>0</v>
      </c>
      <c r="N116" s="78">
        <f t="shared" si="1"/>
        <v>1.4245690163271867E-3</v>
      </c>
      <c r="O116" s="78">
        <f>L116/'סכום נכסי הקרן'!$C$42</f>
        <v>2.0534923109800785E-4</v>
      </c>
    </row>
    <row r="117" spans="2:15">
      <c r="B117" t="s">
        <v>1135</v>
      </c>
      <c r="C117" t="s">
        <v>1136</v>
      </c>
      <c r="D117" t="s">
        <v>123</v>
      </c>
      <c r="E117" t="s">
        <v>793</v>
      </c>
      <c r="F117" t="s">
        <v>1137</v>
      </c>
      <c r="G117" t="s">
        <v>808</v>
      </c>
      <c r="H117" t="s">
        <v>110</v>
      </c>
      <c r="I117" s="77">
        <v>14000</v>
      </c>
      <c r="J117" s="77">
        <v>3956</v>
      </c>
      <c r="K117" s="77">
        <v>0</v>
      </c>
      <c r="L117" s="77">
        <v>2177.8096479999999</v>
      </c>
      <c r="M117" s="78">
        <v>0</v>
      </c>
      <c r="N117" s="78">
        <f t="shared" si="1"/>
        <v>1.1192904947466279E-2</v>
      </c>
      <c r="O117" s="78">
        <f>L117/'סכום נכסי הקרן'!$C$42</f>
        <v>1.6134384493642481E-3</v>
      </c>
    </row>
    <row r="118" spans="2:15">
      <c r="B118" t="s">
        <v>1138</v>
      </c>
      <c r="C118" t="s">
        <v>1136</v>
      </c>
      <c r="D118" t="s">
        <v>123</v>
      </c>
      <c r="E118" t="s">
        <v>793</v>
      </c>
      <c r="F118" t="s">
        <v>1137</v>
      </c>
      <c r="G118" t="s">
        <v>808</v>
      </c>
      <c r="H118" t="s">
        <v>110</v>
      </c>
      <c r="I118" s="77">
        <v>16000</v>
      </c>
      <c r="J118" s="77">
        <v>3964</v>
      </c>
      <c r="K118" s="77">
        <v>0</v>
      </c>
      <c r="L118" s="77">
        <v>2493.9585280000001</v>
      </c>
      <c r="M118" s="78">
        <v>0</v>
      </c>
      <c r="N118" s="78">
        <f t="shared" si="1"/>
        <v>1.2817759702948529E-2</v>
      </c>
      <c r="O118" s="78">
        <f>L118/'סכום נכסי הקרן'!$C$42</f>
        <v>1.8476585333756694E-3</v>
      </c>
    </row>
    <row r="119" spans="2:15">
      <c r="B119" t="s">
        <v>1139</v>
      </c>
      <c r="C119" t="s">
        <v>1140</v>
      </c>
      <c r="D119" t="s">
        <v>1095</v>
      </c>
      <c r="E119" t="s">
        <v>793</v>
      </c>
      <c r="F119" t="s">
        <v>1141</v>
      </c>
      <c r="G119" t="s">
        <v>1105</v>
      </c>
      <c r="H119" t="s">
        <v>106</v>
      </c>
      <c r="I119" s="77">
        <v>77000</v>
      </c>
      <c r="J119" s="77">
        <v>412</v>
      </c>
      <c r="K119" s="77">
        <v>0</v>
      </c>
      <c r="L119" s="77">
        <v>1146.8226</v>
      </c>
      <c r="M119" s="78">
        <v>3.0000000000000001E-3</v>
      </c>
      <c r="N119" s="78">
        <f t="shared" si="1"/>
        <v>5.8941222733558864E-3</v>
      </c>
      <c r="O119" s="78">
        <f>L119/'סכום נכסי הקרן'!$C$42</f>
        <v>8.4962782635256075E-4</v>
      </c>
    </row>
    <row r="120" spans="2:15">
      <c r="B120" t="s">
        <v>1142</v>
      </c>
      <c r="C120" t="s">
        <v>1143</v>
      </c>
      <c r="D120" t="s">
        <v>1108</v>
      </c>
      <c r="E120" t="s">
        <v>793</v>
      </c>
      <c r="F120" t="s">
        <v>1144</v>
      </c>
      <c r="G120" t="s">
        <v>1145</v>
      </c>
      <c r="H120" t="s">
        <v>106</v>
      </c>
      <c r="I120" s="77">
        <v>13112</v>
      </c>
      <c r="J120" s="77">
        <v>10400</v>
      </c>
      <c r="K120" s="77">
        <v>0</v>
      </c>
      <c r="L120" s="77">
        <v>4929.58752</v>
      </c>
      <c r="M120" s="78">
        <v>0</v>
      </c>
      <c r="N120" s="78">
        <f t="shared" si="1"/>
        <v>2.5335733355873181E-2</v>
      </c>
      <c r="O120" s="78">
        <f>L120/'סכום נכסי הקרן'!$C$42</f>
        <v>3.6521034111398837E-3</v>
      </c>
    </row>
    <row r="121" spans="2:15">
      <c r="B121" t="s">
        <v>1146</v>
      </c>
      <c r="C121" t="s">
        <v>1147</v>
      </c>
      <c r="D121" t="s">
        <v>1108</v>
      </c>
      <c r="E121" t="s">
        <v>793</v>
      </c>
      <c r="F121" t="s">
        <v>1148</v>
      </c>
      <c r="G121" t="s">
        <v>795</v>
      </c>
      <c r="H121" t="s">
        <v>106</v>
      </c>
      <c r="I121" s="77">
        <v>21300</v>
      </c>
      <c r="J121" s="77">
        <v>4080</v>
      </c>
      <c r="K121" s="77">
        <v>0</v>
      </c>
      <c r="L121" s="77">
        <v>3141.5796</v>
      </c>
      <c r="M121" s="78">
        <v>0</v>
      </c>
      <c r="N121" s="78">
        <f t="shared" si="1"/>
        <v>1.6146223743655274E-2</v>
      </c>
      <c r="O121" s="78">
        <f>L121/'סכום נכסי הקרן'!$C$42</f>
        <v>2.3274510345903084E-3</v>
      </c>
    </row>
    <row r="122" spans="2:15">
      <c r="B122" t="s">
        <v>1149</v>
      </c>
      <c r="C122" t="s">
        <v>1150</v>
      </c>
      <c r="D122" t="s">
        <v>1151</v>
      </c>
      <c r="E122" t="s">
        <v>793</v>
      </c>
      <c r="F122" t="s">
        <v>1152</v>
      </c>
      <c r="G122" t="s">
        <v>1153</v>
      </c>
      <c r="H122" t="s">
        <v>113</v>
      </c>
      <c r="I122" s="77">
        <v>32521</v>
      </c>
      <c r="J122" s="77">
        <v>1150</v>
      </c>
      <c r="K122" s="77">
        <v>0</v>
      </c>
      <c r="L122" s="77">
        <v>1670.6948288000001</v>
      </c>
      <c r="M122" s="78">
        <v>8.0000000000000004E-4</v>
      </c>
      <c r="N122" s="78">
        <f t="shared" si="1"/>
        <v>8.5865761647970478E-3</v>
      </c>
      <c r="O122" s="78">
        <f>L122/'סכום נכסי הקרן'!$C$42</f>
        <v>1.2377405327483148E-3</v>
      </c>
    </row>
    <row r="123" spans="2:15">
      <c r="B123" t="s">
        <v>1154</v>
      </c>
      <c r="C123" t="s">
        <v>1155</v>
      </c>
      <c r="D123" t="s">
        <v>123</v>
      </c>
      <c r="E123" t="s">
        <v>793</v>
      </c>
      <c r="F123" t="s">
        <v>1156</v>
      </c>
      <c r="G123" t="s">
        <v>1153</v>
      </c>
      <c r="H123" t="s">
        <v>106</v>
      </c>
      <c r="I123" s="77">
        <v>145000</v>
      </c>
      <c r="J123" s="77">
        <v>32</v>
      </c>
      <c r="K123" s="77">
        <v>0</v>
      </c>
      <c r="L123" s="77">
        <v>167.73599999999999</v>
      </c>
      <c r="M123" s="78">
        <v>1E-4</v>
      </c>
      <c r="N123" s="78">
        <f t="shared" si="1"/>
        <v>8.6208319721256185E-4</v>
      </c>
      <c r="O123" s="78">
        <f>L123/'סכום נכסי הקרן'!$C$42</f>
        <v>1.2426784498410925E-4</v>
      </c>
    </row>
    <row r="124" spans="2:15">
      <c r="B124" t="s">
        <v>1157</v>
      </c>
      <c r="C124" t="s">
        <v>1158</v>
      </c>
      <c r="D124" t="s">
        <v>123</v>
      </c>
      <c r="E124" t="s">
        <v>793</v>
      </c>
      <c r="F124" t="s">
        <v>1159</v>
      </c>
      <c r="G124" t="s">
        <v>1160</v>
      </c>
      <c r="H124" t="s">
        <v>110</v>
      </c>
      <c r="I124" s="77">
        <v>4000</v>
      </c>
      <c r="J124" s="77">
        <v>14760</v>
      </c>
      <c r="K124" s="77">
        <v>0</v>
      </c>
      <c r="L124" s="77">
        <v>2321.5708800000002</v>
      </c>
      <c r="M124" s="78">
        <v>1E-4</v>
      </c>
      <c r="N124" s="78">
        <f t="shared" si="1"/>
        <v>1.1931769249212935E-2</v>
      </c>
      <c r="O124" s="78">
        <f>L124/'סכום נכסי הקרן'!$C$42</f>
        <v>1.7199444975167055E-3</v>
      </c>
    </row>
    <row r="125" spans="2:15">
      <c r="B125" t="s">
        <v>1161</v>
      </c>
      <c r="C125" t="s">
        <v>1162</v>
      </c>
      <c r="D125" t="s">
        <v>1108</v>
      </c>
      <c r="E125" t="s">
        <v>793</v>
      </c>
      <c r="F125" t="s">
        <v>1163</v>
      </c>
      <c r="G125" t="s">
        <v>1160</v>
      </c>
      <c r="H125" t="s">
        <v>106</v>
      </c>
      <c r="I125" s="77">
        <v>11700</v>
      </c>
      <c r="J125" s="77">
        <v>9302</v>
      </c>
      <c r="K125" s="77">
        <v>11.77444</v>
      </c>
      <c r="L125" s="77">
        <v>3946.10185</v>
      </c>
      <c r="M125" s="78">
        <v>0</v>
      </c>
      <c r="N125" s="78">
        <f t="shared" si="1"/>
        <v>2.0281085153899016E-2</v>
      </c>
      <c r="O125" s="78">
        <f>L125/'סכום נכסי הקרן'!$C$42</f>
        <v>2.9234843622556084E-3</v>
      </c>
    </row>
    <row r="126" spans="2:15">
      <c r="B126" t="s">
        <v>1164</v>
      </c>
      <c r="C126" t="s">
        <v>1165</v>
      </c>
      <c r="D126" t="s">
        <v>1108</v>
      </c>
      <c r="E126" t="s">
        <v>793</v>
      </c>
      <c r="F126" t="s">
        <v>1166</v>
      </c>
      <c r="G126" t="s">
        <v>1167</v>
      </c>
      <c r="H126" t="s">
        <v>106</v>
      </c>
      <c r="I126" s="77">
        <v>1430</v>
      </c>
      <c r="J126" s="77">
        <v>28830</v>
      </c>
      <c r="K126" s="77">
        <v>0</v>
      </c>
      <c r="L126" s="77">
        <v>1490.352435</v>
      </c>
      <c r="M126" s="78">
        <v>0</v>
      </c>
      <c r="N126" s="78">
        <f t="shared" si="1"/>
        <v>7.6597021041298636E-3</v>
      </c>
      <c r="O126" s="78">
        <f>L126/'סכום נכסי הקרן'!$C$42</f>
        <v>1.1041331936153822E-3</v>
      </c>
    </row>
    <row r="127" spans="2:15">
      <c r="B127" t="s">
        <v>1168</v>
      </c>
      <c r="C127" t="s">
        <v>1169</v>
      </c>
      <c r="D127" t="s">
        <v>1108</v>
      </c>
      <c r="E127" t="s">
        <v>793</v>
      </c>
      <c r="F127" t="s">
        <v>1170</v>
      </c>
      <c r="G127" t="s">
        <v>1167</v>
      </c>
      <c r="H127" t="s">
        <v>106</v>
      </c>
      <c r="I127" s="77">
        <v>3772</v>
      </c>
      <c r="J127" s="77">
        <v>22889</v>
      </c>
      <c r="K127" s="77">
        <v>0</v>
      </c>
      <c r="L127" s="77">
        <v>3121.0936842000001</v>
      </c>
      <c r="M127" s="78">
        <v>1E-4</v>
      </c>
      <c r="N127" s="78">
        <f t="shared" si="1"/>
        <v>1.604093588779433E-2</v>
      </c>
      <c r="O127" s="78">
        <f>L127/'סכום נכסי הקרן'!$C$42</f>
        <v>2.3122739670020033E-3</v>
      </c>
    </row>
    <row r="128" spans="2:15">
      <c r="B128" t="s">
        <v>1171</v>
      </c>
      <c r="C128" t="s">
        <v>1172</v>
      </c>
      <c r="D128" t="s">
        <v>1108</v>
      </c>
      <c r="E128" t="s">
        <v>793</v>
      </c>
      <c r="F128" t="s">
        <v>1173</v>
      </c>
      <c r="G128" t="s">
        <v>1113</v>
      </c>
      <c r="H128" t="s">
        <v>106</v>
      </c>
      <c r="I128" s="77">
        <v>2416</v>
      </c>
      <c r="J128" s="77">
        <v>16490</v>
      </c>
      <c r="K128" s="77">
        <v>0</v>
      </c>
      <c r="L128" s="77">
        <v>1440.2102159999999</v>
      </c>
      <c r="M128" s="78">
        <v>0</v>
      </c>
      <c r="N128" s="78">
        <f t="shared" si="1"/>
        <v>7.4019949663010577E-3</v>
      </c>
      <c r="O128" s="78">
        <f>L128/'סכום נכסי הקרן'!$C$42</f>
        <v>1.0669851425240764E-3</v>
      </c>
    </row>
    <row r="129" spans="2:15">
      <c r="B129" t="s">
        <v>1174</v>
      </c>
      <c r="C129" t="s">
        <v>1175</v>
      </c>
      <c r="D129" t="s">
        <v>123</v>
      </c>
      <c r="E129" t="s">
        <v>793</v>
      </c>
      <c r="F129" t="s">
        <v>1176</v>
      </c>
      <c r="G129" t="s">
        <v>1120</v>
      </c>
      <c r="H129" t="s">
        <v>110</v>
      </c>
      <c r="I129" s="77">
        <v>33000</v>
      </c>
      <c r="J129" s="77">
        <v>562.70000000000005</v>
      </c>
      <c r="K129" s="77">
        <v>0</v>
      </c>
      <c r="L129" s="77">
        <v>730.17415019999999</v>
      </c>
      <c r="M129" s="78">
        <v>0</v>
      </c>
      <c r="N129" s="78">
        <f t="shared" si="1"/>
        <v>3.7527475671673425E-3</v>
      </c>
      <c r="O129" s="78">
        <f>L129/'סכום נכסי הקרן'!$C$42</f>
        <v>5.4095225895727395E-4</v>
      </c>
    </row>
    <row r="130" spans="2:15">
      <c r="B130" t="s">
        <v>236</v>
      </c>
      <c r="E130" s="16"/>
      <c r="F130" s="16"/>
      <c r="G130" s="16"/>
    </row>
    <row r="131" spans="2:15">
      <c r="B131" t="s">
        <v>278</v>
      </c>
      <c r="E131" s="16"/>
      <c r="F131" s="16"/>
      <c r="G131" s="16"/>
    </row>
    <row r="132" spans="2:15">
      <c r="B132" t="s">
        <v>279</v>
      </c>
      <c r="E132" s="16"/>
      <c r="F132" s="16"/>
      <c r="G132" s="16"/>
    </row>
    <row r="133" spans="2:15">
      <c r="B133" t="s">
        <v>280</v>
      </c>
      <c r="E133" s="16"/>
      <c r="F133" s="16"/>
      <c r="G133" s="16"/>
    </row>
    <row r="134" spans="2:15">
      <c r="B134" t="s">
        <v>281</v>
      </c>
      <c r="E134" s="16"/>
      <c r="F134" s="16"/>
      <c r="G134" s="16"/>
    </row>
    <row r="135" spans="2:15">
      <c r="E135" s="16"/>
      <c r="F135" s="16"/>
      <c r="G135" s="16"/>
    </row>
    <row r="136" spans="2:15">
      <c r="E136" s="16"/>
      <c r="F136" s="16"/>
      <c r="G136" s="16"/>
    </row>
    <row r="137" spans="2:15">
      <c r="E137" s="16"/>
      <c r="F137" s="16"/>
      <c r="G137" s="16"/>
    </row>
    <row r="138" spans="2:15">
      <c r="E138" s="16"/>
      <c r="F138" s="16"/>
      <c r="G138" s="16"/>
    </row>
    <row r="139" spans="2:15"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B249" s="16"/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9"/>
      <c r="E251" s="16"/>
      <c r="F251" s="16"/>
      <c r="G251" s="16"/>
    </row>
    <row r="252" spans="2:7"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B270" s="16"/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9"/>
      <c r="E272" s="16"/>
      <c r="F272" s="16"/>
      <c r="G272" s="16"/>
    </row>
    <row r="273" spans="5:7">
      <c r="E273" s="16"/>
      <c r="F273" s="16"/>
      <c r="G273" s="16"/>
    </row>
    <row r="274" spans="5:7">
      <c r="E274" s="16"/>
      <c r="F274" s="16"/>
      <c r="G274" s="16"/>
    </row>
    <row r="275" spans="5:7">
      <c r="E275" s="16"/>
      <c r="F275" s="16"/>
      <c r="G275" s="16"/>
    </row>
    <row r="276" spans="5:7">
      <c r="E276" s="16"/>
      <c r="F276" s="16"/>
      <c r="G276" s="16"/>
    </row>
    <row r="277" spans="5:7">
      <c r="E277" s="16"/>
      <c r="F277" s="16"/>
      <c r="G277" s="16"/>
    </row>
    <row r="278" spans="5:7">
      <c r="E278" s="16"/>
      <c r="F278" s="16"/>
      <c r="G278" s="16"/>
    </row>
    <row r="279" spans="5:7">
      <c r="E279" s="16"/>
      <c r="F279" s="16"/>
      <c r="G279" s="16"/>
    </row>
    <row r="280" spans="5:7">
      <c r="E280" s="16"/>
      <c r="F280" s="16"/>
      <c r="G280" s="16"/>
    </row>
    <row r="281" spans="5:7">
      <c r="E281" s="16"/>
      <c r="F281" s="16"/>
      <c r="G281" s="16"/>
    </row>
    <row r="282" spans="5:7">
      <c r="E282" s="16"/>
      <c r="F282" s="16"/>
      <c r="G282" s="16"/>
    </row>
    <row r="283" spans="5:7">
      <c r="E283" s="16"/>
      <c r="F283" s="16"/>
      <c r="G283" s="16"/>
    </row>
    <row r="284" spans="5:7">
      <c r="E284" s="16"/>
      <c r="F284" s="16"/>
      <c r="G284" s="16"/>
    </row>
    <row r="285" spans="5:7">
      <c r="E285" s="16"/>
      <c r="F285" s="16"/>
      <c r="G285" s="16"/>
    </row>
    <row r="286" spans="5:7">
      <c r="E286" s="16"/>
      <c r="F286" s="16"/>
      <c r="G286" s="16"/>
    </row>
    <row r="287" spans="5:7">
      <c r="E287" s="16"/>
      <c r="F287" s="16"/>
      <c r="G287" s="16"/>
    </row>
    <row r="288" spans="5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B337" s="16"/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9"/>
    </row>
  </sheetData>
  <mergeCells count="2">
    <mergeCell ref="B6:O6"/>
    <mergeCell ref="B7:O7"/>
  </mergeCells>
  <dataValidations count="4">
    <dataValidation allowBlank="1" showInputMessage="1" showErrorMessage="1" sqref="A1 K9"/>
    <dataValidation type="list" allowBlank="1" showInputMessage="1" showErrorMessage="1" sqref="G12:G339">
      <formula1>$BH$6:$BH$11</formula1>
    </dataValidation>
    <dataValidation type="list" allowBlank="1" showInputMessage="1" showErrorMessage="1" sqref="H12:H333">
      <formula1>$BJ$6:$BJ$11</formula1>
    </dataValidation>
    <dataValidation type="list" allowBlank="1" showInputMessage="1" showErrorMessage="1" sqref="E12:E333">
      <formula1>$BF$6:$BF$11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K6" s="19"/>
    </row>
    <row r="7" spans="2:63" ht="26.25" customHeight="1">
      <c r="B7" s="105" t="s">
        <v>194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1177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1178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1179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1180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790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229</v>
      </c>
      <c r="C22" t="s">
        <v>229</v>
      </c>
      <c r="D22" s="16"/>
      <c r="E22" s="16"/>
      <c r="F22" t="s">
        <v>229</v>
      </c>
      <c r="G22" t="s">
        <v>229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1181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229</v>
      </c>
      <c r="C24" t="s">
        <v>229</v>
      </c>
      <c r="D24" s="16"/>
      <c r="E24" s="16"/>
      <c r="F24" t="s">
        <v>229</v>
      </c>
      <c r="G24" t="s">
        <v>229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234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1182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229</v>
      </c>
      <c r="C27" t="s">
        <v>229</v>
      </c>
      <c r="D27" s="16"/>
      <c r="E27" s="16"/>
      <c r="F27" t="s">
        <v>229</v>
      </c>
      <c r="G27" t="s">
        <v>229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1183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229</v>
      </c>
      <c r="C29" t="s">
        <v>229</v>
      </c>
      <c r="D29" s="16"/>
      <c r="E29" s="16"/>
      <c r="F29" t="s">
        <v>229</v>
      </c>
      <c r="G29" t="s">
        <v>229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790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229</v>
      </c>
      <c r="C31" t="s">
        <v>229</v>
      </c>
      <c r="D31" s="16"/>
      <c r="E31" s="16"/>
      <c r="F31" t="s">
        <v>229</v>
      </c>
      <c r="G31" t="s">
        <v>229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1181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229</v>
      </c>
      <c r="C33" t="s">
        <v>229</v>
      </c>
      <c r="D33" s="16"/>
      <c r="E33" s="16"/>
      <c r="F33" t="s">
        <v>229</v>
      </c>
      <c r="G33" t="s">
        <v>229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236</v>
      </c>
      <c r="D34" s="16"/>
      <c r="E34" s="16"/>
      <c r="F34" s="16"/>
      <c r="G34" s="16"/>
    </row>
    <row r="35" spans="2:14">
      <c r="B35" t="s">
        <v>278</v>
      </c>
      <c r="D35" s="16"/>
      <c r="E35" s="16"/>
      <c r="F35" s="16"/>
      <c r="G35" s="16"/>
    </row>
    <row r="36" spans="2:14">
      <c r="B36" t="s">
        <v>279</v>
      </c>
      <c r="D36" s="16"/>
      <c r="E36" s="16"/>
      <c r="F36" s="16"/>
      <c r="G36" s="16"/>
    </row>
    <row r="37" spans="2:14">
      <c r="B37" t="s">
        <v>280</v>
      </c>
      <c r="D37" s="16"/>
      <c r="E37" s="16"/>
      <c r="F37" s="16"/>
      <c r="G37" s="16"/>
    </row>
    <row r="38" spans="2:14">
      <c r="B38" t="s">
        <v>281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2:65" ht="26.25" customHeight="1">
      <c r="B7" s="105" t="s">
        <v>93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36520000</v>
      </c>
      <c r="K11" s="7"/>
      <c r="L11" s="75">
        <v>56781.296000000002</v>
      </c>
      <c r="M11" s="7"/>
      <c r="N11" s="76">
        <v>1</v>
      </c>
      <c r="O11" s="76">
        <v>4.19E-2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1184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1185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I18" t="s">
        <v>229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790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I20" t="s">
        <v>229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234</v>
      </c>
      <c r="C21" s="16"/>
      <c r="D21" s="16"/>
      <c r="E21" s="16"/>
      <c r="J21" s="81">
        <v>36520000</v>
      </c>
      <c r="L21" s="81">
        <v>56781.296000000002</v>
      </c>
      <c r="N21" s="80">
        <v>1</v>
      </c>
      <c r="O21" s="80">
        <v>4.19E-2</v>
      </c>
    </row>
    <row r="22" spans="2:15">
      <c r="B22" s="79" t="s">
        <v>1184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I23" t="s">
        <v>229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1185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I25" t="s">
        <v>229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36520000</v>
      </c>
      <c r="L26" s="81">
        <v>56781.296000000002</v>
      </c>
      <c r="N26" s="80">
        <v>1</v>
      </c>
      <c r="O26" s="80">
        <v>4.19E-2</v>
      </c>
    </row>
    <row r="27" spans="2:15">
      <c r="B27" t="s">
        <v>1186</v>
      </c>
      <c r="C27" t="s">
        <v>1187</v>
      </c>
      <c r="D27" t="s">
        <v>100</v>
      </c>
      <c r="E27" t="s">
        <v>1188</v>
      </c>
      <c r="F27" t="s">
        <v>1189</v>
      </c>
      <c r="G27" t="s">
        <v>229</v>
      </c>
      <c r="H27" t="s">
        <v>512</v>
      </c>
      <c r="I27" t="s">
        <v>102</v>
      </c>
      <c r="J27" s="77">
        <v>36520000</v>
      </c>
      <c r="K27" s="77">
        <v>155.47999999999999</v>
      </c>
      <c r="L27" s="77">
        <v>56781.296000000002</v>
      </c>
      <c r="M27" s="78">
        <v>0</v>
      </c>
      <c r="N27" s="78">
        <v>1</v>
      </c>
      <c r="O27" s="78">
        <v>4.19E-2</v>
      </c>
    </row>
    <row r="28" spans="2:15">
      <c r="B28" s="79" t="s">
        <v>790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229</v>
      </c>
      <c r="C29" t="s">
        <v>229</v>
      </c>
      <c r="D29" s="16"/>
      <c r="E29" s="16"/>
      <c r="F29" t="s">
        <v>229</v>
      </c>
      <c r="G29" t="s">
        <v>229</v>
      </c>
      <c r="I29" t="s">
        <v>229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236</v>
      </c>
      <c r="C30" s="16"/>
      <c r="D30" s="16"/>
      <c r="E30" s="16"/>
    </row>
    <row r="31" spans="2:15">
      <c r="B31" t="s">
        <v>278</v>
      </c>
      <c r="C31" s="16"/>
      <c r="D31" s="16"/>
      <c r="E31" s="16"/>
    </row>
    <row r="32" spans="2:15">
      <c r="B32" t="s">
        <v>279</v>
      </c>
      <c r="C32" s="16"/>
      <c r="D32" s="16"/>
      <c r="E32" s="16"/>
    </row>
    <row r="33" spans="2:5">
      <c r="B33" t="s">
        <v>280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0" ht="26.25" customHeight="1">
      <c r="B7" s="105" t="s">
        <v>95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1146957</v>
      </c>
      <c r="H11" s="7"/>
      <c r="I11" s="75">
        <v>595.01698499999998</v>
      </c>
      <c r="J11" s="25"/>
      <c r="K11" s="76">
        <v>1</v>
      </c>
      <c r="L11" s="76">
        <v>4.0000000000000002E-4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1146957</v>
      </c>
      <c r="I12" s="81">
        <v>595.01698499999998</v>
      </c>
      <c r="K12" s="80">
        <v>1</v>
      </c>
      <c r="L12" s="80">
        <v>4.0000000000000002E-4</v>
      </c>
    </row>
    <row r="13" spans="2:60">
      <c r="B13" s="79" t="s">
        <v>1190</v>
      </c>
      <c r="D13" s="16"/>
      <c r="E13" s="16"/>
      <c r="G13" s="81">
        <v>1146957</v>
      </c>
      <c r="I13" s="81">
        <v>595.01698499999998</v>
      </c>
      <c r="K13" s="80">
        <v>1</v>
      </c>
      <c r="L13" s="80">
        <v>4.0000000000000002E-4</v>
      </c>
    </row>
    <row r="14" spans="2:60">
      <c r="B14" t="s">
        <v>1191</v>
      </c>
      <c r="C14" t="s">
        <v>1192</v>
      </c>
      <c r="D14" t="s">
        <v>100</v>
      </c>
      <c r="E14" t="s">
        <v>439</v>
      </c>
      <c r="F14" t="s">
        <v>102</v>
      </c>
      <c r="G14" s="77">
        <v>6000</v>
      </c>
      <c r="H14" s="77">
        <v>1696</v>
      </c>
      <c r="I14" s="77">
        <v>101.76</v>
      </c>
      <c r="J14" s="78">
        <v>3.0000000000000001E-3</v>
      </c>
      <c r="K14" s="78">
        <v>0.17100000000000001</v>
      </c>
      <c r="L14" s="78">
        <v>1E-4</v>
      </c>
    </row>
    <row r="15" spans="2:60">
      <c r="B15" t="s">
        <v>1193</v>
      </c>
      <c r="C15" t="s">
        <v>1194</v>
      </c>
      <c r="D15" t="s">
        <v>100</v>
      </c>
      <c r="E15" t="s">
        <v>996</v>
      </c>
      <c r="F15" t="s">
        <v>102</v>
      </c>
      <c r="G15" s="77">
        <v>235000</v>
      </c>
      <c r="H15" s="77">
        <v>13.8</v>
      </c>
      <c r="I15" s="77">
        <v>32.43</v>
      </c>
      <c r="J15" s="78">
        <v>1.34E-2</v>
      </c>
      <c r="K15" s="78">
        <v>5.45E-2</v>
      </c>
      <c r="L15" s="78">
        <v>0</v>
      </c>
    </row>
    <row r="16" spans="2:60">
      <c r="B16" t="s">
        <v>1195</v>
      </c>
      <c r="C16" t="s">
        <v>1196</v>
      </c>
      <c r="D16" t="s">
        <v>100</v>
      </c>
      <c r="E16" t="s">
        <v>1003</v>
      </c>
      <c r="F16" t="s">
        <v>106</v>
      </c>
      <c r="G16" s="77">
        <v>52500</v>
      </c>
      <c r="H16" s="77">
        <v>15.1</v>
      </c>
      <c r="I16" s="77">
        <v>7.9275000000000002</v>
      </c>
      <c r="J16" s="78">
        <v>1.52E-2</v>
      </c>
      <c r="K16" s="78">
        <v>1.3299999999999999E-2</v>
      </c>
      <c r="L16" s="78">
        <v>0</v>
      </c>
    </row>
    <row r="17" spans="2:12">
      <c r="B17" t="s">
        <v>1197</v>
      </c>
      <c r="C17" t="s">
        <v>1198</v>
      </c>
      <c r="D17" t="s">
        <v>100</v>
      </c>
      <c r="E17" t="s">
        <v>321</v>
      </c>
      <c r="F17" t="s">
        <v>102</v>
      </c>
      <c r="G17" s="77">
        <v>134175</v>
      </c>
      <c r="H17" s="77">
        <v>48.8</v>
      </c>
      <c r="I17" s="77">
        <v>65.477400000000003</v>
      </c>
      <c r="J17" s="78">
        <v>1.29E-2</v>
      </c>
      <c r="K17" s="78">
        <v>0.11</v>
      </c>
      <c r="L17" s="78">
        <v>0</v>
      </c>
    </row>
    <row r="18" spans="2:12">
      <c r="B18" t="s">
        <v>1199</v>
      </c>
      <c r="C18" t="s">
        <v>1200</v>
      </c>
      <c r="D18" t="s">
        <v>100</v>
      </c>
      <c r="E18" t="s">
        <v>125</v>
      </c>
      <c r="F18" t="s">
        <v>102</v>
      </c>
      <c r="G18" s="77">
        <v>273000</v>
      </c>
      <c r="H18" s="77">
        <v>29.8</v>
      </c>
      <c r="I18" s="77">
        <v>81.353999999999999</v>
      </c>
      <c r="J18" s="78">
        <v>9.7999999999999997E-3</v>
      </c>
      <c r="K18" s="78">
        <v>0.13669999999999999</v>
      </c>
      <c r="L18" s="78">
        <v>1E-4</v>
      </c>
    </row>
    <row r="19" spans="2:12">
      <c r="B19" t="s">
        <v>1201</v>
      </c>
      <c r="C19" t="s">
        <v>1202</v>
      </c>
      <c r="D19" t="s">
        <v>100</v>
      </c>
      <c r="E19" t="s">
        <v>129</v>
      </c>
      <c r="F19" t="s">
        <v>102</v>
      </c>
      <c r="G19" s="77">
        <v>12500</v>
      </c>
      <c r="H19" s="77">
        <v>2.7</v>
      </c>
      <c r="I19" s="77">
        <v>0.33750000000000002</v>
      </c>
      <c r="J19" s="78">
        <v>9.5999999999999992E-3</v>
      </c>
      <c r="K19" s="78">
        <v>5.9999999999999995E-4</v>
      </c>
      <c r="L19" s="78">
        <v>0</v>
      </c>
    </row>
    <row r="20" spans="2:12">
      <c r="B20" t="s">
        <v>1203</v>
      </c>
      <c r="C20" t="s">
        <v>1204</v>
      </c>
      <c r="D20" t="s">
        <v>100</v>
      </c>
      <c r="E20" t="s">
        <v>129</v>
      </c>
      <c r="F20" t="s">
        <v>102</v>
      </c>
      <c r="G20" s="77">
        <v>85800</v>
      </c>
      <c r="H20" s="77">
        <v>32</v>
      </c>
      <c r="I20" s="77">
        <v>27.456</v>
      </c>
      <c r="J20" s="78">
        <v>3.4000000000000002E-2</v>
      </c>
      <c r="K20" s="78">
        <v>4.6100000000000002E-2</v>
      </c>
      <c r="L20" s="78">
        <v>0</v>
      </c>
    </row>
    <row r="21" spans="2:12">
      <c r="B21" t="s">
        <v>1205</v>
      </c>
      <c r="C21" t="s">
        <v>1206</v>
      </c>
      <c r="D21" t="s">
        <v>100</v>
      </c>
      <c r="E21" t="s">
        <v>129</v>
      </c>
      <c r="F21" t="s">
        <v>102</v>
      </c>
      <c r="G21" s="77">
        <v>284475</v>
      </c>
      <c r="H21" s="77">
        <v>90</v>
      </c>
      <c r="I21" s="77">
        <v>256.02749999999997</v>
      </c>
      <c r="J21" s="78">
        <v>5.1900000000000002E-2</v>
      </c>
      <c r="K21" s="78">
        <v>0.43030000000000002</v>
      </c>
      <c r="L21" s="78">
        <v>2.0000000000000001E-4</v>
      </c>
    </row>
    <row r="22" spans="2:12">
      <c r="B22" t="s">
        <v>1207</v>
      </c>
      <c r="C22" t="s">
        <v>1208</v>
      </c>
      <c r="D22" t="s">
        <v>100</v>
      </c>
      <c r="E22" t="s">
        <v>129</v>
      </c>
      <c r="F22" t="s">
        <v>102</v>
      </c>
      <c r="G22" s="77">
        <v>30000</v>
      </c>
      <c r="H22" s="77">
        <v>1</v>
      </c>
      <c r="I22" s="77">
        <v>0.3</v>
      </c>
      <c r="J22" s="78">
        <v>1.66E-2</v>
      </c>
      <c r="K22" s="78">
        <v>5.0000000000000001E-4</v>
      </c>
      <c r="L22" s="78">
        <v>0</v>
      </c>
    </row>
    <row r="23" spans="2:12">
      <c r="B23" t="s">
        <v>1209</v>
      </c>
      <c r="C23" t="s">
        <v>1210</v>
      </c>
      <c r="D23" t="s">
        <v>100</v>
      </c>
      <c r="E23" t="s">
        <v>129</v>
      </c>
      <c r="F23" t="s">
        <v>102</v>
      </c>
      <c r="G23" s="77">
        <v>33507</v>
      </c>
      <c r="H23" s="77">
        <v>65.5</v>
      </c>
      <c r="I23" s="77">
        <v>21.947085000000001</v>
      </c>
      <c r="J23" s="78">
        <v>2.7E-2</v>
      </c>
      <c r="K23" s="78">
        <v>3.6900000000000002E-2</v>
      </c>
      <c r="L23" s="78">
        <v>0</v>
      </c>
    </row>
    <row r="24" spans="2:12">
      <c r="B24" s="79" t="s">
        <v>234</v>
      </c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s="79" t="s">
        <v>1211</v>
      </c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229</v>
      </c>
      <c r="C26" t="s">
        <v>229</v>
      </c>
      <c r="D26" s="16"/>
      <c r="E26" t="s">
        <v>229</v>
      </c>
      <c r="F26" t="s">
        <v>229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t="s">
        <v>236</v>
      </c>
      <c r="D27" s="16"/>
      <c r="E27" s="16"/>
    </row>
    <row r="28" spans="2:12">
      <c r="B28" t="s">
        <v>278</v>
      </c>
      <c r="D28" s="16"/>
      <c r="E28" s="16"/>
    </row>
    <row r="29" spans="2:12">
      <c r="B29" t="s">
        <v>279</v>
      </c>
      <c r="D29" s="16"/>
      <c r="E29" s="16"/>
    </row>
    <row r="30" spans="2:12">
      <c r="B30" t="s">
        <v>280</v>
      </c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1" ht="26.25" customHeight="1">
      <c r="B7" s="105" t="s">
        <v>98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1212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229</v>
      </c>
      <c r="C14" t="s">
        <v>229</v>
      </c>
      <c r="D14" s="16"/>
      <c r="E14" t="s">
        <v>229</v>
      </c>
      <c r="F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1213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229</v>
      </c>
      <c r="C16" t="s">
        <v>229</v>
      </c>
      <c r="D16" s="16"/>
      <c r="E16" t="s">
        <v>229</v>
      </c>
      <c r="F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1214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s="16"/>
      <c r="E18" t="s">
        <v>229</v>
      </c>
      <c r="F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790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s="16"/>
      <c r="E20" t="s">
        <v>229</v>
      </c>
      <c r="F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1212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229</v>
      </c>
      <c r="C23" t="s">
        <v>229</v>
      </c>
      <c r="D23" s="16"/>
      <c r="E23" t="s">
        <v>229</v>
      </c>
      <c r="F23" t="s">
        <v>229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1215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s="16"/>
      <c r="E25" t="s">
        <v>229</v>
      </c>
      <c r="F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1214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s="16"/>
      <c r="E27" t="s">
        <v>229</v>
      </c>
      <c r="F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1216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s="16"/>
      <c r="E29" t="s">
        <v>229</v>
      </c>
      <c r="F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790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s="16"/>
      <c r="E31" t="s">
        <v>229</v>
      </c>
      <c r="F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236</v>
      </c>
      <c r="C32" s="16"/>
      <c r="D32" s="16"/>
      <c r="E32" s="16"/>
    </row>
    <row r="33" spans="2:5">
      <c r="B33" t="s">
        <v>278</v>
      </c>
      <c r="C33" s="16"/>
      <c r="D33" s="16"/>
      <c r="E33" s="16"/>
    </row>
    <row r="34" spans="2:5">
      <c r="B34" t="s">
        <v>279</v>
      </c>
      <c r="C34" s="16"/>
      <c r="D34" s="16"/>
      <c r="E34" s="16"/>
    </row>
    <row r="35" spans="2:5">
      <c r="B35" t="s">
        <v>280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7"/>
      <c r="BD6" s="16" t="s">
        <v>100</v>
      </c>
      <c r="BF6" s="16" t="s">
        <v>101</v>
      </c>
      <c r="BH6" s="19" t="s">
        <v>102</v>
      </c>
    </row>
    <row r="7" spans="1:60" ht="26.25" customHeight="1">
      <c r="B7" s="105" t="s">
        <v>103</v>
      </c>
      <c r="C7" s="106"/>
      <c r="D7" s="106"/>
      <c r="E7" s="106"/>
      <c r="F7" s="106"/>
      <c r="G7" s="106"/>
      <c r="H7" s="106"/>
      <c r="I7" s="106"/>
      <c r="J7" s="106"/>
      <c r="K7" s="10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4943819.68</v>
      </c>
      <c r="H11" s="25"/>
      <c r="I11" s="75">
        <v>17964.143926337856</v>
      </c>
      <c r="J11" s="76">
        <v>1</v>
      </c>
      <c r="K11" s="76">
        <v>1.3299999999999999E-2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234</v>
      </c>
      <c r="C14" s="19"/>
      <c r="D14" s="19"/>
      <c r="E14" s="19"/>
      <c r="F14" s="19"/>
      <c r="G14" s="81">
        <v>4943819.68</v>
      </c>
      <c r="H14" s="19"/>
      <c r="I14" s="81">
        <v>17964.143926337856</v>
      </c>
      <c r="J14" s="80">
        <v>1</v>
      </c>
      <c r="K14" s="80">
        <v>1.3299999999999999E-2</v>
      </c>
      <c r="BF14" s="16" t="s">
        <v>126</v>
      </c>
    </row>
    <row r="15" spans="1:60">
      <c r="B15" t="s">
        <v>1217</v>
      </c>
      <c r="C15" t="s">
        <v>1218</v>
      </c>
      <c r="D15" t="s">
        <v>123</v>
      </c>
      <c r="E15" t="s">
        <v>1219</v>
      </c>
      <c r="F15" t="s">
        <v>106</v>
      </c>
      <c r="G15" s="77">
        <v>5</v>
      </c>
      <c r="H15" s="77">
        <v>3.3459999999999997E-2</v>
      </c>
      <c r="I15" s="77">
        <v>6.0478949999999998E-6</v>
      </c>
      <c r="J15" s="78">
        <v>0</v>
      </c>
      <c r="K15" s="78">
        <v>0</v>
      </c>
      <c r="BF15" s="16" t="s">
        <v>127</v>
      </c>
    </row>
    <row r="16" spans="1:60">
      <c r="B16" t="s">
        <v>1220</v>
      </c>
      <c r="C16" t="s">
        <v>1221</v>
      </c>
      <c r="D16" t="s">
        <v>123</v>
      </c>
      <c r="E16" t="s">
        <v>1219</v>
      </c>
      <c r="F16" t="s">
        <v>110</v>
      </c>
      <c r="G16" s="77">
        <v>300502.21000000002</v>
      </c>
      <c r="H16" s="77">
        <v>100</v>
      </c>
      <c r="I16" s="77">
        <v>1181.6347901619999</v>
      </c>
      <c r="J16" s="78">
        <v>6.5799999999999997E-2</v>
      </c>
      <c r="K16" s="78">
        <v>8.9999999999999998E-4</v>
      </c>
      <c r="BF16" s="16" t="s">
        <v>128</v>
      </c>
    </row>
    <row r="17" spans="2:58">
      <c r="B17" t="s">
        <v>1222</v>
      </c>
      <c r="C17" t="s">
        <v>1223</v>
      </c>
      <c r="D17" t="s">
        <v>123</v>
      </c>
      <c r="E17" t="s">
        <v>1219</v>
      </c>
      <c r="F17" t="s">
        <v>106</v>
      </c>
      <c r="G17" s="77">
        <v>4642464.47</v>
      </c>
      <c r="H17" s="77">
        <v>100</v>
      </c>
      <c r="I17" s="77">
        <v>16782.50905905</v>
      </c>
      <c r="J17" s="78">
        <v>0.93420000000000003</v>
      </c>
      <c r="K17" s="78">
        <v>1.24E-2</v>
      </c>
      <c r="BF17" s="16" t="s">
        <v>129</v>
      </c>
    </row>
    <row r="18" spans="2:58">
      <c r="B18" t="s">
        <v>1224</v>
      </c>
      <c r="C18" t="s">
        <v>1225</v>
      </c>
      <c r="D18" t="s">
        <v>123</v>
      </c>
      <c r="E18" t="s">
        <v>1219</v>
      </c>
      <c r="F18" t="s">
        <v>106</v>
      </c>
      <c r="G18" s="77">
        <v>24</v>
      </c>
      <c r="H18" s="77">
        <v>1.3301749999999999E-2</v>
      </c>
      <c r="I18" s="77">
        <v>1.15405983E-5</v>
      </c>
      <c r="J18" s="78">
        <v>0</v>
      </c>
      <c r="K18" s="78">
        <v>0</v>
      </c>
      <c r="BF18" s="16" t="s">
        <v>130</v>
      </c>
    </row>
    <row r="19" spans="2:58">
      <c r="B19" t="s">
        <v>1226</v>
      </c>
      <c r="C19" t="s">
        <v>1227</v>
      </c>
      <c r="D19" t="s">
        <v>123</v>
      </c>
      <c r="E19" t="s">
        <v>1219</v>
      </c>
      <c r="F19" t="s">
        <v>106</v>
      </c>
      <c r="G19" s="77">
        <v>118</v>
      </c>
      <c r="H19" s="77">
        <v>9.9550010000000011E-4</v>
      </c>
      <c r="I19" s="77">
        <v>4.2465047765700001E-6</v>
      </c>
      <c r="J19" s="78">
        <v>0</v>
      </c>
      <c r="K19" s="78">
        <v>0</v>
      </c>
      <c r="BF19" s="16" t="s">
        <v>131</v>
      </c>
    </row>
    <row r="20" spans="2:58">
      <c r="B20" t="s">
        <v>1228</v>
      </c>
      <c r="C20" t="s">
        <v>1229</v>
      </c>
      <c r="D20" t="s">
        <v>123</v>
      </c>
      <c r="E20" t="s">
        <v>1219</v>
      </c>
      <c r="F20" t="s">
        <v>106</v>
      </c>
      <c r="G20" s="77">
        <v>324</v>
      </c>
      <c r="H20" s="77">
        <v>4.1377499999999999E-3</v>
      </c>
      <c r="I20" s="77">
        <v>4.8463810650000001E-5</v>
      </c>
      <c r="J20" s="78">
        <v>0</v>
      </c>
      <c r="K20" s="78">
        <v>0</v>
      </c>
      <c r="BF20" s="16" t="s">
        <v>132</v>
      </c>
    </row>
    <row r="21" spans="2:58">
      <c r="B21" t="s">
        <v>1230</v>
      </c>
      <c r="C21" t="s">
        <v>1231</v>
      </c>
      <c r="D21" t="s">
        <v>123</v>
      </c>
      <c r="E21" t="s">
        <v>1219</v>
      </c>
      <c r="F21" t="s">
        <v>110</v>
      </c>
      <c r="G21" s="77">
        <v>382</v>
      </c>
      <c r="H21" s="77">
        <v>4.5449999999999999E-4</v>
      </c>
      <c r="I21" s="77">
        <v>6.8270463179999997E-6</v>
      </c>
      <c r="J21" s="78">
        <v>0</v>
      </c>
      <c r="K21" s="78">
        <v>0</v>
      </c>
      <c r="BF21" s="16" t="s">
        <v>123</v>
      </c>
    </row>
    <row r="22" spans="2:58">
      <c r="B22" t="s">
        <v>236</v>
      </c>
      <c r="C22" s="19"/>
      <c r="D22" s="19"/>
      <c r="E22" s="19"/>
      <c r="F22" s="19"/>
      <c r="G22" s="19"/>
      <c r="H22" s="19"/>
    </row>
    <row r="23" spans="2:58">
      <c r="B23" t="s">
        <v>278</v>
      </c>
      <c r="C23" s="19"/>
      <c r="D23" s="19"/>
      <c r="E23" s="19"/>
      <c r="F23" s="19"/>
      <c r="G23" s="19"/>
      <c r="H23" s="19"/>
    </row>
    <row r="24" spans="2:58">
      <c r="B24" t="s">
        <v>279</v>
      </c>
      <c r="C24" s="19"/>
      <c r="D24" s="19"/>
      <c r="E24" s="19"/>
      <c r="F24" s="19"/>
      <c r="G24" s="19"/>
      <c r="H24" s="19"/>
    </row>
    <row r="25" spans="2:58">
      <c r="B25" t="s">
        <v>280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81" ht="26.25" customHeight="1">
      <c r="B7" s="105" t="s">
        <v>133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1232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229</v>
      </c>
      <c r="C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1233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229</v>
      </c>
      <c r="C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1234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1235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229</v>
      </c>
      <c r="C19" t="s">
        <v>229</v>
      </c>
      <c r="E19" t="s">
        <v>229</v>
      </c>
      <c r="H19" s="77">
        <v>0</v>
      </c>
      <c r="I19" t="s">
        <v>229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1236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1237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1238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1232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1233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1234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1235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1236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1237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1238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</row>
    <row r="41" spans="2:17">
      <c r="B41" t="s">
        <v>278</v>
      </c>
    </row>
    <row r="42" spans="2:17">
      <c r="B42" t="s">
        <v>279</v>
      </c>
    </row>
    <row r="43" spans="2:17">
      <c r="B43" t="s">
        <v>280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2:72" ht="26.2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1239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229</v>
      </c>
      <c r="C14" t="s">
        <v>229</v>
      </c>
      <c r="D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1240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229</v>
      </c>
      <c r="C16" t="s">
        <v>229</v>
      </c>
      <c r="D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1241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1242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790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229</v>
      </c>
      <c r="C22" t="s">
        <v>229</v>
      </c>
      <c r="D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G25" s="77">
        <v>0</v>
      </c>
      <c r="H25" t="s">
        <v>229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1243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229</v>
      </c>
      <c r="C27" t="s">
        <v>229</v>
      </c>
      <c r="D27" t="s">
        <v>229</v>
      </c>
      <c r="G27" s="77">
        <v>0</v>
      </c>
      <c r="H27" t="s">
        <v>229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278</v>
      </c>
    </row>
    <row r="29" spans="2:16">
      <c r="B29" t="s">
        <v>279</v>
      </c>
    </row>
    <row r="30" spans="2:16">
      <c r="B30" t="s">
        <v>280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65" ht="26.25" customHeight="1">
      <c r="B7" s="105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1244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7">
        <v>0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1245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7">
        <v>0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7">
        <v>0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790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7">
        <v>0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1246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7">
        <v>0</v>
      </c>
      <c r="K23" t="s">
        <v>229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1247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7">
        <v>0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278</v>
      </c>
      <c r="D27" s="16"/>
      <c r="E27" s="16"/>
      <c r="F27" s="16"/>
    </row>
    <row r="28" spans="2:19">
      <c r="B28" t="s">
        <v>279</v>
      </c>
      <c r="D28" s="16"/>
      <c r="E28" s="16"/>
      <c r="F28" s="16"/>
    </row>
    <row r="29" spans="2:19">
      <c r="B29" t="s">
        <v>280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81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2.4700000000000002</v>
      </c>
      <c r="K11" s="7"/>
      <c r="L11" s="7"/>
      <c r="M11" s="76">
        <v>3.9399999999999998E-2</v>
      </c>
      <c r="N11" s="75">
        <v>52268245.649999999</v>
      </c>
      <c r="O11" s="7"/>
      <c r="P11" s="75">
        <v>50978.110049162002</v>
      </c>
      <c r="Q11" s="7"/>
      <c r="R11" s="76">
        <v>1</v>
      </c>
      <c r="S11" s="76">
        <v>3.7600000000000001E-2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2.4700000000000002</v>
      </c>
      <c r="M12" s="80">
        <v>3.9399999999999998E-2</v>
      </c>
      <c r="N12" s="81">
        <v>52268245.649999999</v>
      </c>
      <c r="P12" s="81">
        <v>50978.110049162002</v>
      </c>
      <c r="R12" s="80">
        <v>1</v>
      </c>
      <c r="S12" s="80">
        <v>3.7600000000000001E-2</v>
      </c>
    </row>
    <row r="13" spans="2:81">
      <c r="B13" s="79" t="s">
        <v>1244</v>
      </c>
      <c r="C13" s="16"/>
      <c r="D13" s="16"/>
      <c r="E13" s="16"/>
      <c r="J13" s="81">
        <v>6.56</v>
      </c>
      <c r="M13" s="80">
        <v>2.2100000000000002E-2</v>
      </c>
      <c r="N13" s="81">
        <v>6158008.6500000004</v>
      </c>
      <c r="P13" s="81">
        <v>6420.8307731599998</v>
      </c>
      <c r="R13" s="80">
        <v>0.126</v>
      </c>
      <c r="S13" s="80">
        <v>4.7000000000000002E-3</v>
      </c>
    </row>
    <row r="14" spans="2:81">
      <c r="B14" t="s">
        <v>1248</v>
      </c>
      <c r="C14" t="s">
        <v>1249</v>
      </c>
      <c r="D14" t="s">
        <v>123</v>
      </c>
      <c r="E14" t="s">
        <v>1250</v>
      </c>
      <c r="F14" t="s">
        <v>580</v>
      </c>
      <c r="G14" t="s">
        <v>303</v>
      </c>
      <c r="H14" t="s">
        <v>150</v>
      </c>
      <c r="I14" t="s">
        <v>1251</v>
      </c>
      <c r="J14" s="77">
        <v>5.53</v>
      </c>
      <c r="K14" t="s">
        <v>102</v>
      </c>
      <c r="L14" s="78">
        <v>2.1399999999999999E-2</v>
      </c>
      <c r="M14" s="78">
        <v>1.9900000000000001E-2</v>
      </c>
      <c r="N14" s="77">
        <v>3445472.26</v>
      </c>
      <c r="O14" s="77">
        <v>111.56</v>
      </c>
      <c r="P14" s="77">
        <v>3843.7688532560001</v>
      </c>
      <c r="Q14" s="78">
        <v>8.0999999999999996E-3</v>
      </c>
      <c r="R14" s="78">
        <v>7.5399999999999995E-2</v>
      </c>
      <c r="S14" s="78">
        <v>2.8E-3</v>
      </c>
    </row>
    <row r="15" spans="2:81">
      <c r="B15" t="s">
        <v>1252</v>
      </c>
      <c r="C15" t="s">
        <v>1253</v>
      </c>
      <c r="D15" t="s">
        <v>123</v>
      </c>
      <c r="E15" t="s">
        <v>1254</v>
      </c>
      <c r="F15" t="s">
        <v>486</v>
      </c>
      <c r="G15" t="s">
        <v>303</v>
      </c>
      <c r="H15" t="s">
        <v>150</v>
      </c>
      <c r="I15" t="s">
        <v>1255</v>
      </c>
      <c r="J15" s="77">
        <v>8.1300000000000008</v>
      </c>
      <c r="K15" t="s">
        <v>102</v>
      </c>
      <c r="L15" s="78">
        <v>8.3000000000000001E-3</v>
      </c>
      <c r="M15" s="78">
        <v>2.53E-2</v>
      </c>
      <c r="N15" s="77">
        <v>2698410</v>
      </c>
      <c r="O15" s="77">
        <v>94.92</v>
      </c>
      <c r="P15" s="77">
        <v>2561.3307719999998</v>
      </c>
      <c r="Q15" s="78">
        <v>7.7000000000000002E-3</v>
      </c>
      <c r="R15" s="78">
        <v>5.0200000000000002E-2</v>
      </c>
      <c r="S15" s="78">
        <v>1.9E-3</v>
      </c>
    </row>
    <row r="16" spans="2:81">
      <c r="B16" t="s">
        <v>1256</v>
      </c>
      <c r="C16" t="s">
        <v>1257</v>
      </c>
      <c r="D16" t="s">
        <v>123</v>
      </c>
      <c r="E16" t="s">
        <v>446</v>
      </c>
      <c r="F16" t="s">
        <v>447</v>
      </c>
      <c r="G16" t="s">
        <v>448</v>
      </c>
      <c r="H16" t="s">
        <v>150</v>
      </c>
      <c r="I16" t="s">
        <v>1258</v>
      </c>
      <c r="J16" s="77">
        <v>0.25</v>
      </c>
      <c r="K16" t="s">
        <v>102</v>
      </c>
      <c r="L16" s="78">
        <v>3.15E-2</v>
      </c>
      <c r="M16" s="78">
        <v>2.2800000000000001E-2</v>
      </c>
      <c r="N16" s="77">
        <v>14126.39</v>
      </c>
      <c r="O16" s="77">
        <v>111.36</v>
      </c>
      <c r="P16" s="77">
        <v>15.731147904</v>
      </c>
      <c r="Q16" s="78">
        <v>2.0000000000000001E-4</v>
      </c>
      <c r="R16" s="78">
        <v>2.9999999999999997E-4</v>
      </c>
      <c r="S16" s="78">
        <v>0</v>
      </c>
    </row>
    <row r="17" spans="2:19">
      <c r="B17" s="79" t="s">
        <v>1245</v>
      </c>
      <c r="C17" s="16"/>
      <c r="D17" s="16"/>
      <c r="E17" s="16"/>
      <c r="J17" s="81">
        <v>1.89</v>
      </c>
      <c r="M17" s="80">
        <v>4.19E-2</v>
      </c>
      <c r="N17" s="81">
        <v>46110237</v>
      </c>
      <c r="P17" s="81">
        <v>44557.279276002002</v>
      </c>
      <c r="R17" s="80">
        <v>0.874</v>
      </c>
      <c r="S17" s="80">
        <v>3.2899999999999999E-2</v>
      </c>
    </row>
    <row r="18" spans="2:19">
      <c r="B18" t="s">
        <v>1259</v>
      </c>
      <c r="C18" t="s">
        <v>1260</v>
      </c>
      <c r="D18" t="s">
        <v>123</v>
      </c>
      <c r="E18" t="s">
        <v>1250</v>
      </c>
      <c r="F18" t="s">
        <v>580</v>
      </c>
      <c r="G18" t="s">
        <v>303</v>
      </c>
      <c r="H18" t="s">
        <v>150</v>
      </c>
      <c r="I18" t="s">
        <v>1251</v>
      </c>
      <c r="J18" s="77">
        <v>5.04</v>
      </c>
      <c r="K18" t="s">
        <v>102</v>
      </c>
      <c r="L18" s="78">
        <v>3.7400000000000003E-2</v>
      </c>
      <c r="M18" s="78">
        <v>5.3999999999999999E-2</v>
      </c>
      <c r="N18" s="77">
        <v>7287015.2199999997</v>
      </c>
      <c r="O18" s="77">
        <v>92.47</v>
      </c>
      <c r="P18" s="77">
        <v>6738.302973934</v>
      </c>
      <c r="Q18" s="78">
        <v>1.0699999999999999E-2</v>
      </c>
      <c r="R18" s="78">
        <v>0.13220000000000001</v>
      </c>
      <c r="S18" s="78">
        <v>5.0000000000000001E-3</v>
      </c>
    </row>
    <row r="19" spans="2:19">
      <c r="B19" t="s">
        <v>1261</v>
      </c>
      <c r="C19" t="s">
        <v>1262</v>
      </c>
      <c r="D19" t="s">
        <v>123</v>
      </c>
      <c r="E19" t="s">
        <v>1250</v>
      </c>
      <c r="F19" t="s">
        <v>580</v>
      </c>
      <c r="G19" t="s">
        <v>303</v>
      </c>
      <c r="H19" t="s">
        <v>150</v>
      </c>
      <c r="I19" t="s">
        <v>1251</v>
      </c>
      <c r="J19" s="77">
        <v>1.9</v>
      </c>
      <c r="K19" t="s">
        <v>102</v>
      </c>
      <c r="L19" s="78">
        <v>2.5000000000000001E-2</v>
      </c>
      <c r="M19" s="78">
        <v>4.9399999999999999E-2</v>
      </c>
      <c r="N19" s="77">
        <v>5098571.83</v>
      </c>
      <c r="O19" s="77">
        <v>95.81</v>
      </c>
      <c r="P19" s="77">
        <v>4884.9416703229999</v>
      </c>
      <c r="Q19" s="78">
        <v>1.2500000000000001E-2</v>
      </c>
      <c r="R19" s="78">
        <v>9.5799999999999996E-2</v>
      </c>
      <c r="S19" s="78">
        <v>3.5999999999999999E-3</v>
      </c>
    </row>
    <row r="20" spans="2:19">
      <c r="B20" t="s">
        <v>1263</v>
      </c>
      <c r="C20" t="s">
        <v>1264</v>
      </c>
      <c r="D20" t="s">
        <v>123</v>
      </c>
      <c r="E20" t="s">
        <v>1119</v>
      </c>
      <c r="F20" t="s">
        <v>520</v>
      </c>
      <c r="G20" t="s">
        <v>418</v>
      </c>
      <c r="H20" t="s">
        <v>210</v>
      </c>
      <c r="I20" t="s">
        <v>1265</v>
      </c>
      <c r="J20" s="77">
        <v>3.59</v>
      </c>
      <c r="K20" t="s">
        <v>102</v>
      </c>
      <c r="L20" s="78">
        <v>3.3500000000000002E-2</v>
      </c>
      <c r="M20" s="78">
        <v>7.3700000000000002E-2</v>
      </c>
      <c r="N20" s="77">
        <v>616380.30000000005</v>
      </c>
      <c r="O20" s="77">
        <v>87.74</v>
      </c>
      <c r="P20" s="77">
        <v>540.81207522</v>
      </c>
      <c r="Q20" s="78">
        <v>6.9999999999999999E-4</v>
      </c>
      <c r="R20" s="78">
        <v>1.06E-2</v>
      </c>
      <c r="S20" s="78">
        <v>4.0000000000000002E-4</v>
      </c>
    </row>
    <row r="21" spans="2:19">
      <c r="B21" t="s">
        <v>1266</v>
      </c>
      <c r="C21" t="s">
        <v>1267</v>
      </c>
      <c r="D21" t="s">
        <v>123</v>
      </c>
      <c r="E21" t="s">
        <v>1268</v>
      </c>
      <c r="F21" t="s">
        <v>774</v>
      </c>
      <c r="G21" t="s">
        <v>429</v>
      </c>
      <c r="H21" t="s">
        <v>150</v>
      </c>
      <c r="I21" t="s">
        <v>533</v>
      </c>
      <c r="K21" t="s">
        <v>102</v>
      </c>
      <c r="L21" s="78">
        <v>5.1499999999999997E-2</v>
      </c>
      <c r="M21" s="78">
        <v>0</v>
      </c>
      <c r="N21" s="77">
        <v>3000000</v>
      </c>
      <c r="O21" s="77">
        <v>100.72</v>
      </c>
      <c r="P21" s="77">
        <v>3021.6</v>
      </c>
      <c r="Q21" s="78">
        <v>0</v>
      </c>
      <c r="R21" s="78">
        <v>5.9299999999999999E-2</v>
      </c>
      <c r="S21" s="78">
        <v>2.2000000000000001E-3</v>
      </c>
    </row>
    <row r="22" spans="2:19">
      <c r="B22" t="s">
        <v>1269</v>
      </c>
      <c r="C22" t="s">
        <v>1270</v>
      </c>
      <c r="D22" t="s">
        <v>123</v>
      </c>
      <c r="E22" t="s">
        <v>1271</v>
      </c>
      <c r="F22" t="s">
        <v>439</v>
      </c>
      <c r="G22" t="s">
        <v>448</v>
      </c>
      <c r="H22" t="s">
        <v>150</v>
      </c>
      <c r="I22" t="s">
        <v>1272</v>
      </c>
      <c r="J22" s="77">
        <v>2.72</v>
      </c>
      <c r="K22" t="s">
        <v>102</v>
      </c>
      <c r="L22" s="78">
        <v>2.1000000000000001E-2</v>
      </c>
      <c r="M22" s="78">
        <v>6.2300000000000001E-2</v>
      </c>
      <c r="N22" s="77">
        <v>3214287</v>
      </c>
      <c r="O22" s="77">
        <v>89.86</v>
      </c>
      <c r="P22" s="77">
        <v>2888.3582981999998</v>
      </c>
      <c r="Q22" s="78">
        <v>3.7499999999999999E-2</v>
      </c>
      <c r="R22" s="78">
        <v>5.67E-2</v>
      </c>
      <c r="S22" s="78">
        <v>2.0999999999999999E-3</v>
      </c>
    </row>
    <row r="23" spans="2:19">
      <c r="B23" t="s">
        <v>1273</v>
      </c>
      <c r="C23" t="s">
        <v>1274</v>
      </c>
      <c r="D23" t="s">
        <v>123</v>
      </c>
      <c r="E23" t="s">
        <v>1275</v>
      </c>
      <c r="F23" t="s">
        <v>439</v>
      </c>
      <c r="G23" t="s">
        <v>467</v>
      </c>
      <c r="H23" t="s">
        <v>150</v>
      </c>
      <c r="I23" t="s">
        <v>1276</v>
      </c>
      <c r="J23" s="77">
        <v>2.91</v>
      </c>
      <c r="K23" t="s">
        <v>102</v>
      </c>
      <c r="L23" s="78">
        <v>4.5999999999999999E-2</v>
      </c>
      <c r="M23" s="78">
        <v>7.8100000000000003E-2</v>
      </c>
      <c r="N23" s="77">
        <v>529268.30000000005</v>
      </c>
      <c r="O23" s="77">
        <v>92.6</v>
      </c>
      <c r="P23" s="77">
        <v>490.1024458</v>
      </c>
      <c r="Q23" s="78">
        <v>1E-3</v>
      </c>
      <c r="R23" s="78">
        <v>9.5999999999999992E-3</v>
      </c>
      <c r="S23" s="78">
        <v>4.0000000000000002E-4</v>
      </c>
    </row>
    <row r="24" spans="2:19">
      <c r="B24" t="s">
        <v>1277</v>
      </c>
      <c r="C24" t="s">
        <v>1278</v>
      </c>
      <c r="D24" t="s">
        <v>123</v>
      </c>
      <c r="E24" t="s">
        <v>1279</v>
      </c>
      <c r="F24" t="s">
        <v>439</v>
      </c>
      <c r="G24" t="s">
        <v>461</v>
      </c>
      <c r="H24" t="s">
        <v>210</v>
      </c>
      <c r="I24" t="s">
        <v>1280</v>
      </c>
      <c r="J24" s="77">
        <v>2.95</v>
      </c>
      <c r="K24" t="s">
        <v>102</v>
      </c>
      <c r="L24" s="78">
        <v>2.86E-2</v>
      </c>
      <c r="M24" s="78">
        <v>8.3000000000000004E-2</v>
      </c>
      <c r="N24" s="77">
        <v>1285714.3500000001</v>
      </c>
      <c r="O24" s="77">
        <v>86.15</v>
      </c>
      <c r="P24" s="77">
        <v>1107.6429125249999</v>
      </c>
      <c r="Q24" s="78">
        <v>9.4000000000000004E-3</v>
      </c>
      <c r="R24" s="78">
        <v>2.1700000000000001E-2</v>
      </c>
      <c r="S24" s="78">
        <v>8.0000000000000004E-4</v>
      </c>
    </row>
    <row r="25" spans="2:19">
      <c r="B25" t="s">
        <v>1281</v>
      </c>
      <c r="C25" t="s">
        <v>1282</v>
      </c>
      <c r="D25" t="s">
        <v>123</v>
      </c>
      <c r="E25" t="s">
        <v>1283</v>
      </c>
      <c r="F25" t="s">
        <v>466</v>
      </c>
      <c r="G25" t="s">
        <v>491</v>
      </c>
      <c r="H25" t="s">
        <v>210</v>
      </c>
      <c r="I25" t="s">
        <v>654</v>
      </c>
      <c r="K25" t="s">
        <v>102</v>
      </c>
      <c r="L25" s="78">
        <v>7.0000000000000007E-2</v>
      </c>
      <c r="M25" s="78">
        <v>0</v>
      </c>
      <c r="N25" s="77">
        <v>1854000</v>
      </c>
      <c r="O25" s="77">
        <v>101.41</v>
      </c>
      <c r="P25" s="77">
        <v>1880.1414</v>
      </c>
      <c r="Q25" s="78">
        <v>0</v>
      </c>
      <c r="R25" s="78">
        <v>3.6900000000000002E-2</v>
      </c>
      <c r="S25" s="78">
        <v>1.4E-3</v>
      </c>
    </row>
    <row r="26" spans="2:19">
      <c r="B26" t="s">
        <v>1284</v>
      </c>
      <c r="C26" t="s">
        <v>1285</v>
      </c>
      <c r="D26" t="s">
        <v>123</v>
      </c>
      <c r="E26" t="s">
        <v>1286</v>
      </c>
      <c r="F26" t="s">
        <v>486</v>
      </c>
      <c r="G26" t="s">
        <v>479</v>
      </c>
      <c r="H26" t="s">
        <v>150</v>
      </c>
      <c r="I26" t="s">
        <v>1287</v>
      </c>
      <c r="J26" s="77">
        <v>3.7</v>
      </c>
      <c r="K26" t="s">
        <v>102</v>
      </c>
      <c r="L26" s="78">
        <v>7.4999999999999997E-2</v>
      </c>
      <c r="M26" s="78">
        <v>0.11210000000000001</v>
      </c>
      <c r="N26" s="77">
        <v>7725000</v>
      </c>
      <c r="O26" s="77">
        <v>89.59</v>
      </c>
      <c r="P26" s="77">
        <v>6920.8275000000003</v>
      </c>
      <c r="Q26" s="78">
        <v>1.3299999999999999E-2</v>
      </c>
      <c r="R26" s="78">
        <v>0.1358</v>
      </c>
      <c r="S26" s="78">
        <v>5.1000000000000004E-3</v>
      </c>
    </row>
    <row r="27" spans="2:19">
      <c r="B27" t="s">
        <v>1288</v>
      </c>
      <c r="C27" t="s">
        <v>1289</v>
      </c>
      <c r="D27" t="s">
        <v>123</v>
      </c>
      <c r="E27" t="s">
        <v>1290</v>
      </c>
      <c r="F27" t="s">
        <v>478</v>
      </c>
      <c r="G27" t="s">
        <v>229</v>
      </c>
      <c r="H27" t="s">
        <v>512</v>
      </c>
      <c r="I27" t="s">
        <v>1291</v>
      </c>
      <c r="K27" t="s">
        <v>102</v>
      </c>
      <c r="L27" s="78">
        <v>5.6000000000000001E-2</v>
      </c>
      <c r="M27" s="78">
        <v>0</v>
      </c>
      <c r="N27" s="77">
        <v>7000000</v>
      </c>
      <c r="O27" s="77">
        <v>104.34</v>
      </c>
      <c r="P27" s="77">
        <v>7303.8</v>
      </c>
      <c r="Q27" s="78">
        <v>0</v>
      </c>
      <c r="R27" s="78">
        <v>0.14330000000000001</v>
      </c>
      <c r="S27" s="78">
        <v>5.4000000000000003E-3</v>
      </c>
    </row>
    <row r="28" spans="2:19">
      <c r="B28" t="s">
        <v>1292</v>
      </c>
      <c r="C28" t="s">
        <v>1293</v>
      </c>
      <c r="D28" t="s">
        <v>123</v>
      </c>
      <c r="E28" t="s">
        <v>1294</v>
      </c>
      <c r="F28" t="s">
        <v>447</v>
      </c>
      <c r="G28" t="s">
        <v>229</v>
      </c>
      <c r="H28" t="s">
        <v>512</v>
      </c>
      <c r="I28" t="s">
        <v>1295</v>
      </c>
      <c r="K28" t="s">
        <v>102</v>
      </c>
      <c r="L28" s="78">
        <v>5.45E-2</v>
      </c>
      <c r="M28" s="78">
        <v>0</v>
      </c>
      <c r="N28" s="77">
        <v>7500000</v>
      </c>
      <c r="O28" s="77">
        <v>104.49</v>
      </c>
      <c r="P28" s="77">
        <v>7836.75</v>
      </c>
      <c r="Q28" s="78">
        <v>0</v>
      </c>
      <c r="R28" s="78">
        <v>0.1537</v>
      </c>
      <c r="S28" s="78">
        <v>5.7999999999999996E-3</v>
      </c>
    </row>
    <row r="29" spans="2:19">
      <c r="B29" t="s">
        <v>1296</v>
      </c>
      <c r="C29" t="s">
        <v>1297</v>
      </c>
      <c r="D29" t="s">
        <v>123</v>
      </c>
      <c r="E29" t="s">
        <v>773</v>
      </c>
      <c r="F29" t="s">
        <v>774</v>
      </c>
      <c r="G29" t="s">
        <v>229</v>
      </c>
      <c r="H29" t="s">
        <v>512</v>
      </c>
      <c r="I29" t="s">
        <v>1298</v>
      </c>
      <c r="J29" s="77">
        <v>0.66</v>
      </c>
      <c r="K29" t="s">
        <v>102</v>
      </c>
      <c r="L29" s="78">
        <v>4.1500000000000002E-2</v>
      </c>
      <c r="M29" s="78">
        <v>0.1431</v>
      </c>
      <c r="N29" s="77">
        <v>1000000</v>
      </c>
      <c r="O29" s="77">
        <v>94.4</v>
      </c>
      <c r="P29" s="77">
        <v>944</v>
      </c>
      <c r="Q29" s="78">
        <v>1.2500000000000001E-2</v>
      </c>
      <c r="R29" s="78">
        <v>1.8499999999999999E-2</v>
      </c>
      <c r="S29" s="78">
        <v>6.9999999999999999E-4</v>
      </c>
    </row>
    <row r="30" spans="2:19">
      <c r="B30" s="79" t="s">
        <v>283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229</v>
      </c>
      <c r="C31" t="s">
        <v>229</v>
      </c>
      <c r="D31" s="16"/>
      <c r="E31" s="16"/>
      <c r="F31" t="s">
        <v>229</v>
      </c>
      <c r="G31" t="s">
        <v>229</v>
      </c>
      <c r="J31" s="77">
        <v>0</v>
      </c>
      <c r="K31" t="s">
        <v>229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790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229</v>
      </c>
      <c r="C33" t="s">
        <v>229</v>
      </c>
      <c r="D33" s="16"/>
      <c r="E33" s="16"/>
      <c r="F33" t="s">
        <v>229</v>
      </c>
      <c r="G33" t="s">
        <v>229</v>
      </c>
      <c r="J33" s="77">
        <v>0</v>
      </c>
      <c r="K33" t="s">
        <v>229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234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s="79" t="s">
        <v>284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229</v>
      </c>
      <c r="C36" t="s">
        <v>229</v>
      </c>
      <c r="D36" s="16"/>
      <c r="E36" s="16"/>
      <c r="F36" t="s">
        <v>229</v>
      </c>
      <c r="G36" t="s">
        <v>229</v>
      </c>
      <c r="J36" s="77">
        <v>0</v>
      </c>
      <c r="K36" t="s">
        <v>229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s="79" t="s">
        <v>285</v>
      </c>
      <c r="C37" s="16"/>
      <c r="D37" s="16"/>
      <c r="E37" s="16"/>
      <c r="J37" s="81">
        <v>0</v>
      </c>
      <c r="M37" s="80">
        <v>0</v>
      </c>
      <c r="N37" s="81">
        <v>0</v>
      </c>
      <c r="P37" s="81">
        <v>0</v>
      </c>
      <c r="R37" s="80">
        <v>0</v>
      </c>
      <c r="S37" s="80">
        <v>0</v>
      </c>
    </row>
    <row r="38" spans="2:19">
      <c r="B38" t="s">
        <v>229</v>
      </c>
      <c r="C38" t="s">
        <v>229</v>
      </c>
      <c r="D38" s="16"/>
      <c r="E38" s="16"/>
      <c r="F38" t="s">
        <v>229</v>
      </c>
      <c r="G38" t="s">
        <v>229</v>
      </c>
      <c r="J38" s="77">
        <v>0</v>
      </c>
      <c r="K38" t="s">
        <v>229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  <c r="S38" s="78">
        <v>0</v>
      </c>
    </row>
    <row r="39" spans="2:19">
      <c r="B39" t="s">
        <v>236</v>
      </c>
      <c r="C39" s="16"/>
      <c r="D39" s="16"/>
      <c r="E39" s="16"/>
    </row>
    <row r="40" spans="2:19">
      <c r="B40" t="s">
        <v>278</v>
      </c>
      <c r="C40" s="16"/>
      <c r="D40" s="16"/>
      <c r="E40" s="16"/>
    </row>
    <row r="41" spans="2:19">
      <c r="B41" t="s">
        <v>279</v>
      </c>
      <c r="C41" s="16"/>
      <c r="D41" s="16"/>
      <c r="E41" s="16"/>
    </row>
    <row r="42" spans="2:19">
      <c r="B42" t="s">
        <v>280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</row>
    <row r="7" spans="2:98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2423838</v>
      </c>
      <c r="I11" s="7"/>
      <c r="J11" s="75">
        <v>11962.23625</v>
      </c>
      <c r="K11" s="7"/>
      <c r="L11" s="76">
        <v>1</v>
      </c>
      <c r="M11" s="76">
        <v>8.8000000000000005E-3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2423838</v>
      </c>
      <c r="J12" s="81">
        <v>11962.23625</v>
      </c>
      <c r="L12" s="80">
        <v>1</v>
      </c>
      <c r="M12" s="80">
        <v>8.8000000000000005E-3</v>
      </c>
    </row>
    <row r="13" spans="2:98">
      <c r="B13" t="s">
        <v>1299</v>
      </c>
      <c r="C13" t="s">
        <v>1300</v>
      </c>
      <c r="D13" t="s">
        <v>123</v>
      </c>
      <c r="E13" t="s">
        <v>1301</v>
      </c>
      <c r="F13" t="s">
        <v>996</v>
      </c>
      <c r="G13" t="s">
        <v>102</v>
      </c>
      <c r="H13" s="77">
        <v>575</v>
      </c>
      <c r="I13" s="77">
        <v>500000</v>
      </c>
      <c r="J13" s="77">
        <v>2875</v>
      </c>
      <c r="K13" s="78">
        <v>1.1599999999999999E-2</v>
      </c>
      <c r="L13" s="78">
        <v>0.24030000000000001</v>
      </c>
      <c r="M13" s="78">
        <v>2.0999999999999999E-3</v>
      </c>
    </row>
    <row r="14" spans="2:98">
      <c r="B14" t="s">
        <v>1302</v>
      </c>
      <c r="C14" t="s">
        <v>1303</v>
      </c>
      <c r="D14" t="s">
        <v>123</v>
      </c>
      <c r="E14" t="s">
        <v>1304</v>
      </c>
      <c r="F14" t="s">
        <v>1052</v>
      </c>
      <c r="G14" t="s">
        <v>102</v>
      </c>
      <c r="H14" s="77">
        <v>2423263</v>
      </c>
      <c r="I14" s="77">
        <v>375</v>
      </c>
      <c r="J14" s="77">
        <v>9087.2362499999999</v>
      </c>
      <c r="K14" s="78">
        <v>1.6299999999999999E-2</v>
      </c>
      <c r="L14" s="78">
        <v>0.75970000000000004</v>
      </c>
      <c r="M14" s="78">
        <v>6.7000000000000002E-3</v>
      </c>
    </row>
    <row r="15" spans="2:98">
      <c r="B15" s="79" t="s">
        <v>234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284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229</v>
      </c>
      <c r="C17" t="s">
        <v>229</v>
      </c>
      <c r="D17" s="16"/>
      <c r="E17" s="16"/>
      <c r="F17" t="s">
        <v>229</v>
      </c>
      <c r="G17" t="s">
        <v>229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285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229</v>
      </c>
      <c r="C19" t="s">
        <v>229</v>
      </c>
      <c r="D19" s="16"/>
      <c r="E19" s="16"/>
      <c r="F19" t="s">
        <v>229</v>
      </c>
      <c r="G19" t="s">
        <v>229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236</v>
      </c>
      <c r="C20" s="16"/>
      <c r="D20" s="16"/>
      <c r="E20" s="16"/>
    </row>
    <row r="21" spans="2:13">
      <c r="B21" t="s">
        <v>278</v>
      </c>
      <c r="C21" s="16"/>
      <c r="D21" s="16"/>
      <c r="E21" s="16"/>
    </row>
    <row r="22" spans="2:13">
      <c r="B22" t="s">
        <v>279</v>
      </c>
      <c r="C22" s="16"/>
      <c r="D22" s="16"/>
      <c r="E22" s="16"/>
    </row>
    <row r="23" spans="2:13">
      <c r="B23" t="s">
        <v>280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55" ht="26.25" customHeight="1">
      <c r="B7" s="105" t="s">
        <v>139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1305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229</v>
      </c>
      <c r="C14" t="s">
        <v>229</v>
      </c>
      <c r="D14" t="s">
        <v>229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1306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229</v>
      </c>
      <c r="C16" t="s">
        <v>229</v>
      </c>
      <c r="D16" t="s">
        <v>229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1307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229</v>
      </c>
      <c r="C18" t="s">
        <v>229</v>
      </c>
      <c r="D18" t="s">
        <v>229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1308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229</v>
      </c>
      <c r="C20" t="s">
        <v>229</v>
      </c>
      <c r="D20" t="s">
        <v>229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1309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229</v>
      </c>
      <c r="C23" t="s">
        <v>229</v>
      </c>
      <c r="D23" t="s">
        <v>229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1310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229</v>
      </c>
      <c r="C25" t="s">
        <v>229</v>
      </c>
      <c r="D25" t="s">
        <v>229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1311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229</v>
      </c>
      <c r="C27" t="s">
        <v>229</v>
      </c>
      <c r="D27" t="s">
        <v>229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1312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229</v>
      </c>
      <c r="C29" t="s">
        <v>229</v>
      </c>
      <c r="D29" t="s">
        <v>229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236</v>
      </c>
      <c r="C30" s="16"/>
    </row>
    <row r="31" spans="2:11">
      <c r="B31" t="s">
        <v>278</v>
      </c>
      <c r="C31" s="16"/>
    </row>
    <row r="32" spans="2:11">
      <c r="B32" t="s">
        <v>279</v>
      </c>
      <c r="C32" s="16"/>
    </row>
    <row r="33" spans="2:3">
      <c r="B33" t="s">
        <v>280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9" ht="26.25" customHeight="1">
      <c r="B7" s="105" t="s">
        <v>141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314755</v>
      </c>
      <c r="H11" s="7"/>
      <c r="I11" s="75">
        <v>93.975673955009995</v>
      </c>
      <c r="J11" s="7"/>
      <c r="K11" s="76">
        <v>1</v>
      </c>
      <c r="L11" s="76">
        <v>1E-4</v>
      </c>
      <c r="M11" s="16"/>
      <c r="N11" s="16"/>
      <c r="O11" s="16"/>
      <c r="P11" s="16"/>
      <c r="BG11" s="16"/>
    </row>
    <row r="12" spans="2:59">
      <c r="B12" s="79" t="s">
        <v>1313</v>
      </c>
      <c r="C12" s="16"/>
      <c r="D12" s="16"/>
      <c r="G12" s="81">
        <v>314755</v>
      </c>
      <c r="I12" s="81">
        <v>93.975673955009995</v>
      </c>
      <c r="K12" s="80">
        <v>1</v>
      </c>
      <c r="L12" s="80">
        <v>1E-4</v>
      </c>
    </row>
    <row r="13" spans="2:59">
      <c r="B13" t="s">
        <v>1314</v>
      </c>
      <c r="C13" t="s">
        <v>1315</v>
      </c>
      <c r="D13" t="s">
        <v>1097</v>
      </c>
      <c r="E13" t="s">
        <v>106</v>
      </c>
      <c r="F13" t="s">
        <v>1316</v>
      </c>
      <c r="G13" s="77">
        <v>37000</v>
      </c>
      <c r="H13" s="77">
        <v>1E-4</v>
      </c>
      <c r="I13" s="77">
        <v>1.33755E-4</v>
      </c>
      <c r="J13" s="78">
        <v>0</v>
      </c>
      <c r="K13" s="78">
        <v>0</v>
      </c>
      <c r="L13" s="78">
        <v>0</v>
      </c>
    </row>
    <row r="14" spans="2:59">
      <c r="B14" t="s">
        <v>1106</v>
      </c>
      <c r="C14" t="s">
        <v>1107</v>
      </c>
      <c r="D14" t="s">
        <v>795</v>
      </c>
      <c r="E14" t="s">
        <v>106</v>
      </c>
      <c r="F14" t="s">
        <v>1317</v>
      </c>
      <c r="G14" s="77">
        <v>130000</v>
      </c>
      <c r="H14" s="77">
        <v>19.9969</v>
      </c>
      <c r="I14" s="77">
        <v>93.975431549999996</v>
      </c>
      <c r="J14" s="78">
        <v>0</v>
      </c>
      <c r="K14" s="78">
        <v>1</v>
      </c>
      <c r="L14" s="78">
        <v>1E-4</v>
      </c>
    </row>
    <row r="15" spans="2:59">
      <c r="B15" t="s">
        <v>1318</v>
      </c>
      <c r="C15" t="s">
        <v>1319</v>
      </c>
      <c r="D15" t="s">
        <v>962</v>
      </c>
      <c r="E15" t="s">
        <v>102</v>
      </c>
      <c r="F15" t="s">
        <v>686</v>
      </c>
      <c r="G15" s="77">
        <v>35519</v>
      </c>
      <c r="H15" s="77">
        <v>3.0000000000000001E-6</v>
      </c>
      <c r="I15" s="77">
        <v>1.06557E-6</v>
      </c>
      <c r="J15" s="78">
        <v>0</v>
      </c>
      <c r="K15" s="78">
        <v>0</v>
      </c>
      <c r="L15" s="78">
        <v>0</v>
      </c>
    </row>
    <row r="16" spans="2:59">
      <c r="B16" t="s">
        <v>1320</v>
      </c>
      <c r="C16" t="s">
        <v>1321</v>
      </c>
      <c r="D16" t="s">
        <v>620</v>
      </c>
      <c r="E16" t="s">
        <v>102</v>
      </c>
      <c r="F16" t="s">
        <v>1322</v>
      </c>
      <c r="G16" s="77">
        <v>72236</v>
      </c>
      <c r="H16" s="77">
        <v>1.2899999999999999E-4</v>
      </c>
      <c r="I16" s="77">
        <v>9.3184439999999998E-5</v>
      </c>
      <c r="J16" s="78">
        <v>0</v>
      </c>
      <c r="K16" s="78">
        <v>0</v>
      </c>
      <c r="L16" s="78">
        <v>0</v>
      </c>
    </row>
    <row r="17" spans="2:12">
      <c r="B17" t="s">
        <v>1323</v>
      </c>
      <c r="C17" t="s">
        <v>1324</v>
      </c>
      <c r="D17" t="s">
        <v>433</v>
      </c>
      <c r="E17" t="s">
        <v>102</v>
      </c>
      <c r="F17" t="s">
        <v>1325</v>
      </c>
      <c r="G17" s="77">
        <v>40000</v>
      </c>
      <c r="H17" s="77">
        <v>3.6000000000000001E-5</v>
      </c>
      <c r="I17" s="77">
        <v>1.4399999999999999E-5</v>
      </c>
      <c r="J17" s="78">
        <v>0</v>
      </c>
      <c r="K17" s="78">
        <v>0</v>
      </c>
      <c r="L17" s="78">
        <v>0</v>
      </c>
    </row>
    <row r="18" spans="2:12">
      <c r="B18" s="79" t="s">
        <v>1211</v>
      </c>
      <c r="C18" s="16"/>
      <c r="D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229</v>
      </c>
      <c r="C19" t="s">
        <v>229</v>
      </c>
      <c r="D19" t="s">
        <v>229</v>
      </c>
      <c r="E19" t="s">
        <v>229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236</v>
      </c>
      <c r="C20" s="16"/>
      <c r="D20" s="16"/>
    </row>
    <row r="21" spans="2:12">
      <c r="B21" t="s">
        <v>278</v>
      </c>
      <c r="C21" s="16"/>
      <c r="D21" s="16"/>
    </row>
    <row r="22" spans="2:12">
      <c r="B22" t="s">
        <v>279</v>
      </c>
      <c r="C22" s="16"/>
      <c r="D22" s="16"/>
    </row>
    <row r="23" spans="2:12">
      <c r="B23" t="s">
        <v>280</v>
      </c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2" ht="26.25" customHeight="1">
      <c r="B7" s="105" t="s">
        <v>142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1212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1213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1326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t="s">
        <v>229</v>
      </c>
      <c r="E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1214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790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1212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1215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1214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1216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790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236</v>
      </c>
      <c r="C34" s="16"/>
      <c r="D34" s="16"/>
    </row>
    <row r="35" spans="2:12">
      <c r="B35" t="s">
        <v>278</v>
      </c>
      <c r="C35" s="16"/>
      <c r="D35" s="16"/>
    </row>
    <row r="36" spans="2:12">
      <c r="B36" t="s">
        <v>279</v>
      </c>
      <c r="C36" s="16"/>
      <c r="D36" s="16"/>
    </row>
    <row r="37" spans="2:12">
      <c r="B37" t="s">
        <v>280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49" ht="26.25" customHeight="1">
      <c r="B7" s="105" t="s">
        <v>143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204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1212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1213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229</v>
      </c>
      <c r="C16" t="s">
        <v>229</v>
      </c>
      <c r="D16" t="s">
        <v>229</v>
      </c>
      <c r="E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1326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229</v>
      </c>
      <c r="C18" t="s">
        <v>229</v>
      </c>
      <c r="D18" t="s">
        <v>229</v>
      </c>
      <c r="E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1214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229</v>
      </c>
      <c r="C20" t="s">
        <v>229</v>
      </c>
      <c r="D20" t="s">
        <v>229</v>
      </c>
      <c r="E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790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1212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1215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1214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790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236</v>
      </c>
      <c r="C32" s="16"/>
      <c r="D32" s="16"/>
    </row>
    <row r="33" spans="2:4">
      <c r="B33" t="s">
        <v>278</v>
      </c>
      <c r="C33" s="16"/>
      <c r="D33" s="16"/>
    </row>
    <row r="34" spans="2:4">
      <c r="B34" t="s">
        <v>279</v>
      </c>
      <c r="C34" s="16"/>
      <c r="D34" s="16"/>
    </row>
    <row r="35" spans="2:4">
      <c r="B35" t="s">
        <v>280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78" ht="26.25" customHeight="1">
      <c r="B7" s="105" t="s">
        <v>145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1232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1233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1234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1235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229</v>
      </c>
      <c r="C19" t="s">
        <v>229</v>
      </c>
      <c r="D19" s="16"/>
      <c r="E19" t="s">
        <v>229</v>
      </c>
      <c r="H19" s="77">
        <v>0</v>
      </c>
      <c r="I19" t="s">
        <v>229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1236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D21" s="16"/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1237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D23" s="16"/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1238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D25" s="16"/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1232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D28" s="16"/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1233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D30" s="16"/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1234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1235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D33" s="16"/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1236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D35" s="16"/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1237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D37" s="16"/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1238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D39" s="16"/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  <c r="D40" s="16"/>
    </row>
    <row r="41" spans="2:17">
      <c r="B41" t="s">
        <v>278</v>
      </c>
      <c r="D41" s="16"/>
    </row>
    <row r="42" spans="2:17">
      <c r="B42" t="s">
        <v>279</v>
      </c>
      <c r="D42" s="16"/>
    </row>
    <row r="43" spans="2:17">
      <c r="B43" t="s">
        <v>280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5" t="s">
        <v>146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3.85</v>
      </c>
      <c r="J11" s="18"/>
      <c r="K11" s="18"/>
      <c r="L11" s="18"/>
      <c r="M11" s="76">
        <v>0</v>
      </c>
      <c r="N11" s="75">
        <v>24853778.313999999</v>
      </c>
      <c r="O11" s="7"/>
      <c r="P11" s="75">
        <v>32489.436459954701</v>
      </c>
      <c r="Q11" s="76">
        <v>1</v>
      </c>
      <c r="R11" s="76">
        <v>2.4E-2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3.85</v>
      </c>
      <c r="M12" s="80">
        <v>0</v>
      </c>
      <c r="N12" s="81">
        <v>24853778.313999999</v>
      </c>
      <c r="P12" s="81">
        <v>32489.436459954701</v>
      </c>
      <c r="Q12" s="80">
        <v>1</v>
      </c>
      <c r="R12" s="80">
        <v>2.4E-2</v>
      </c>
    </row>
    <row r="13" spans="2:60">
      <c r="B13" s="79" t="s">
        <v>1327</v>
      </c>
      <c r="I13" s="81">
        <v>3.85</v>
      </c>
      <c r="M13" s="80">
        <v>0</v>
      </c>
      <c r="N13" s="81">
        <v>24853778.313999999</v>
      </c>
      <c r="P13" s="81">
        <v>32489.436459954701</v>
      </c>
      <c r="Q13" s="80">
        <v>1</v>
      </c>
      <c r="R13" s="80">
        <v>2.4E-2</v>
      </c>
    </row>
    <row r="14" spans="2:60">
      <c r="B14" s="108" t="s">
        <v>1354</v>
      </c>
      <c r="C14" t="s">
        <v>1328</v>
      </c>
      <c r="D14" t="s">
        <v>1329</v>
      </c>
      <c r="F14" t="s">
        <v>1330</v>
      </c>
      <c r="G14" t="s">
        <v>1331</v>
      </c>
      <c r="H14" t="s">
        <v>1332</v>
      </c>
      <c r="I14" s="77">
        <v>3.85</v>
      </c>
      <c r="J14" t="s">
        <v>1333</v>
      </c>
      <c r="K14" t="s">
        <v>102</v>
      </c>
      <c r="L14" s="78">
        <v>0</v>
      </c>
      <c r="M14" s="78">
        <v>0</v>
      </c>
      <c r="N14" s="77">
        <v>24853778.313999999</v>
      </c>
      <c r="O14" s="77">
        <v>130.72232338072146</v>
      </c>
      <c r="P14" s="77">
        <v>32489.436459954701</v>
      </c>
      <c r="Q14" s="78">
        <v>1</v>
      </c>
      <c r="R14" s="78">
        <v>2.4E-2</v>
      </c>
    </row>
    <row r="15" spans="2:60">
      <c r="B15" s="79" t="s">
        <v>1334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229</v>
      </c>
      <c r="D16" t="s">
        <v>229</v>
      </c>
      <c r="F16" t="s">
        <v>229</v>
      </c>
      <c r="I16" s="77">
        <v>0</v>
      </c>
      <c r="J16" t="s">
        <v>229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1335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229</v>
      </c>
      <c r="D18" t="s">
        <v>229</v>
      </c>
      <c r="F18" t="s">
        <v>229</v>
      </c>
      <c r="I18" s="77">
        <v>0</v>
      </c>
      <c r="J18" t="s">
        <v>229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1336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229</v>
      </c>
      <c r="D20" t="s">
        <v>229</v>
      </c>
      <c r="F20" t="s">
        <v>229</v>
      </c>
      <c r="I20" s="77">
        <v>0</v>
      </c>
      <c r="J20" t="s">
        <v>229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1337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229</v>
      </c>
      <c r="D22" t="s">
        <v>229</v>
      </c>
      <c r="F22" t="s">
        <v>229</v>
      </c>
      <c r="I22" s="77">
        <v>0</v>
      </c>
      <c r="J22" t="s">
        <v>229</v>
      </c>
      <c r="K22" t="s">
        <v>229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1338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1339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229</v>
      </c>
      <c r="D25" t="s">
        <v>229</v>
      </c>
      <c r="F25" t="s">
        <v>229</v>
      </c>
      <c r="I25" s="77">
        <v>0</v>
      </c>
      <c r="J25" t="s">
        <v>229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1340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229</v>
      </c>
      <c r="D27" t="s">
        <v>229</v>
      </c>
      <c r="F27" t="s">
        <v>229</v>
      </c>
      <c r="I27" s="77">
        <v>0</v>
      </c>
      <c r="J27" t="s">
        <v>229</v>
      </c>
      <c r="K27" t="s">
        <v>229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1341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229</v>
      </c>
      <c r="D29" t="s">
        <v>229</v>
      </c>
      <c r="F29" t="s">
        <v>229</v>
      </c>
      <c r="I29" s="77">
        <v>0</v>
      </c>
      <c r="J29" t="s">
        <v>229</v>
      </c>
      <c r="K29" t="s">
        <v>229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1342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229</v>
      </c>
      <c r="D31" t="s">
        <v>229</v>
      </c>
      <c r="F31" t="s">
        <v>229</v>
      </c>
      <c r="I31" s="77">
        <v>0</v>
      </c>
      <c r="J31" t="s">
        <v>229</v>
      </c>
      <c r="K31" t="s">
        <v>229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1343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229</v>
      </c>
      <c r="D34" t="s">
        <v>229</v>
      </c>
      <c r="F34" t="s">
        <v>229</v>
      </c>
      <c r="I34" s="77">
        <v>0</v>
      </c>
      <c r="J34" t="s">
        <v>229</v>
      </c>
      <c r="K34" t="s">
        <v>229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1335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229</v>
      </c>
      <c r="D36" t="s">
        <v>229</v>
      </c>
      <c r="F36" t="s">
        <v>229</v>
      </c>
      <c r="I36" s="77">
        <v>0</v>
      </c>
      <c r="J36" t="s">
        <v>229</v>
      </c>
      <c r="K36" t="s">
        <v>229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1336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229</v>
      </c>
      <c r="D38" t="s">
        <v>229</v>
      </c>
      <c r="F38" t="s">
        <v>229</v>
      </c>
      <c r="I38" s="77">
        <v>0</v>
      </c>
      <c r="J38" t="s">
        <v>229</v>
      </c>
      <c r="K38" t="s">
        <v>229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1342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229</v>
      </c>
      <c r="D40" t="s">
        <v>229</v>
      </c>
      <c r="F40" t="s">
        <v>229</v>
      </c>
      <c r="I40" s="77">
        <v>0</v>
      </c>
      <c r="J40" t="s">
        <v>229</v>
      </c>
      <c r="K40" t="s">
        <v>229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236</v>
      </c>
    </row>
    <row r="42" spans="2:18">
      <c r="B42" t="s">
        <v>278</v>
      </c>
    </row>
    <row r="43" spans="2:18">
      <c r="B43" t="s">
        <v>279</v>
      </c>
    </row>
    <row r="44" spans="2:18">
      <c r="B44" t="s">
        <v>280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5" t="s">
        <v>153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1244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229</v>
      </c>
      <c r="C14" t="s">
        <v>229</v>
      </c>
      <c r="E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1245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229</v>
      </c>
      <c r="C16" t="s">
        <v>229</v>
      </c>
      <c r="E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1344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229</v>
      </c>
      <c r="C18" t="s">
        <v>229</v>
      </c>
      <c r="E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1345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E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790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229</v>
      </c>
      <c r="C22" t="s">
        <v>229</v>
      </c>
      <c r="E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229</v>
      </c>
      <c r="C24" t="s">
        <v>229</v>
      </c>
      <c r="E24" t="s">
        <v>229</v>
      </c>
      <c r="G24" s="77">
        <v>0</v>
      </c>
      <c r="H24" t="s">
        <v>229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236</v>
      </c>
    </row>
    <row r="26" spans="2:15">
      <c r="B26" t="s">
        <v>278</v>
      </c>
    </row>
    <row r="27" spans="2:15">
      <c r="B27" t="s">
        <v>279</v>
      </c>
    </row>
    <row r="28" spans="2:15">
      <c r="B28" t="s">
        <v>280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5" t="s">
        <v>156</v>
      </c>
      <c r="C7" s="106"/>
      <c r="D7" s="106"/>
      <c r="E7" s="106"/>
      <c r="F7" s="106"/>
      <c r="G7" s="106"/>
      <c r="H7" s="106"/>
      <c r="I7" s="106"/>
      <c r="J7" s="10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1346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229</v>
      </c>
      <c r="E14" s="78">
        <v>0</v>
      </c>
      <c r="F14" t="s">
        <v>229</v>
      </c>
      <c r="G14" s="77">
        <v>0</v>
      </c>
      <c r="H14" s="78">
        <v>0</v>
      </c>
      <c r="I14" s="78">
        <v>0</v>
      </c>
    </row>
    <row r="15" spans="2:55">
      <c r="B15" s="79" t="s">
        <v>1347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229</v>
      </c>
      <c r="E16" s="78">
        <v>0</v>
      </c>
      <c r="F16" t="s">
        <v>229</v>
      </c>
      <c r="G16" s="77">
        <v>0</v>
      </c>
      <c r="H16" s="78">
        <v>0</v>
      </c>
      <c r="I16" s="78">
        <v>0</v>
      </c>
    </row>
    <row r="17" spans="2:9">
      <c r="B17" s="79" t="s">
        <v>234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1346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229</v>
      </c>
      <c r="E19" s="78">
        <v>0</v>
      </c>
      <c r="F19" t="s">
        <v>229</v>
      </c>
      <c r="G19" s="77">
        <v>0</v>
      </c>
      <c r="H19" s="78">
        <v>0</v>
      </c>
      <c r="I19" s="78">
        <v>0</v>
      </c>
    </row>
    <row r="20" spans="2:9">
      <c r="B20" s="79" t="s">
        <v>1347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229</v>
      </c>
      <c r="E21" s="78">
        <v>0</v>
      </c>
      <c r="F21" t="s">
        <v>229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5" t="s">
        <v>162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229</v>
      </c>
      <c r="D15" t="s">
        <v>229</v>
      </c>
      <c r="E15" s="19"/>
      <c r="F15" s="78">
        <v>0</v>
      </c>
      <c r="G15" t="s">
        <v>229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5" t="s">
        <v>167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8365.9806847319996</v>
      </c>
      <c r="J11" s="76">
        <v>1</v>
      </c>
      <c r="K11" s="76">
        <v>6.1999999999999998E-3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C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8365.9806847319996</v>
      </c>
      <c r="J14" s="80">
        <v>1</v>
      </c>
      <c r="K14" s="80">
        <v>6.1999999999999998E-3</v>
      </c>
    </row>
    <row r="15" spans="2:60">
      <c r="B15" t="s">
        <v>1348</v>
      </c>
      <c r="C15" t="s">
        <v>1349</v>
      </c>
      <c r="D15" t="s">
        <v>229</v>
      </c>
      <c r="E15" t="s">
        <v>512</v>
      </c>
      <c r="F15" s="78">
        <v>0</v>
      </c>
      <c r="G15" t="s">
        <v>202</v>
      </c>
      <c r="H15" s="78">
        <v>0</v>
      </c>
      <c r="I15" s="77">
        <v>204.64303950799999</v>
      </c>
      <c r="J15" s="78">
        <v>2.4500000000000001E-2</v>
      </c>
      <c r="K15" s="78">
        <v>2.0000000000000001E-4</v>
      </c>
    </row>
    <row r="16" spans="2:60">
      <c r="B16" t="s">
        <v>1350</v>
      </c>
      <c r="C16" t="s">
        <v>1351</v>
      </c>
      <c r="D16" t="s">
        <v>229</v>
      </c>
      <c r="E16" t="s">
        <v>512</v>
      </c>
      <c r="F16" s="78">
        <v>0</v>
      </c>
      <c r="G16" t="s">
        <v>110</v>
      </c>
      <c r="H16" s="78">
        <v>0</v>
      </c>
      <c r="I16" s="77">
        <v>2554.0137209740001</v>
      </c>
      <c r="J16" s="78">
        <v>0.30530000000000002</v>
      </c>
      <c r="K16" s="78">
        <v>1.9E-3</v>
      </c>
    </row>
    <row r="17" spans="2:11">
      <c r="B17" t="s">
        <v>1352</v>
      </c>
      <c r="C17" t="s">
        <v>1353</v>
      </c>
      <c r="D17" t="s">
        <v>229</v>
      </c>
      <c r="E17" t="s">
        <v>512</v>
      </c>
      <c r="F17" s="78">
        <v>0</v>
      </c>
      <c r="G17" t="s">
        <v>106</v>
      </c>
      <c r="H17" s="78">
        <v>0</v>
      </c>
      <c r="I17" s="77">
        <v>5607.3239242500003</v>
      </c>
      <c r="J17" s="78">
        <v>0.67030000000000001</v>
      </c>
      <c r="K17" s="78">
        <v>4.1000000000000003E-3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5" t="s">
        <v>169</v>
      </c>
      <c r="C7" s="106"/>
      <c r="D7" s="10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0</v>
      </c>
    </row>
    <row r="13" spans="2:17">
      <c r="B13" t="s">
        <v>229</v>
      </c>
      <c r="C13" s="77">
        <v>0</v>
      </c>
    </row>
    <row r="14" spans="2:17">
      <c r="B14" s="79" t="s">
        <v>234</v>
      </c>
      <c r="C14" s="81">
        <v>0</v>
      </c>
    </row>
    <row r="15" spans="2:17">
      <c r="B15" t="s">
        <v>229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5" t="s">
        <v>173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790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278</v>
      </c>
      <c r="D27" s="16"/>
    </row>
    <row r="28" spans="2:16">
      <c r="B28" t="s">
        <v>280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5" t="s">
        <v>177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1244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1245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790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278</v>
      </c>
      <c r="D27" s="16"/>
    </row>
    <row r="28" spans="2:16">
      <c r="B28" t="s">
        <v>280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5" t="s">
        <v>179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1244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1245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790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236</v>
      </c>
      <c r="D26" s="16"/>
    </row>
    <row r="27" spans="2:23">
      <c r="B27" t="s">
        <v>278</v>
      </c>
      <c r="D27" s="16"/>
    </row>
    <row r="28" spans="2:23">
      <c r="B28" t="s">
        <v>279</v>
      </c>
      <c r="D28" s="16"/>
    </row>
    <row r="29" spans="2:23">
      <c r="B29" t="s">
        <v>280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9D6B6B8-425C-4E87-A564-8C35A8FEA3D8}"/>
</file>

<file path=customXml/itemProps2.xml><?xml version="1.0" encoding="utf-8"?>
<ds:datastoreItem xmlns:ds="http://schemas.openxmlformats.org/officeDocument/2006/customXml" ds:itemID="{9262298B-DFCB-45E6-9BB6-AC19DD9C3E6A}"/>
</file>

<file path=customXml/itemProps3.xml><?xml version="1.0" encoding="utf-8"?>
<ds:datastoreItem xmlns:ds="http://schemas.openxmlformats.org/officeDocument/2006/customXml" ds:itemID="{46236ACF-6669-4EE2-A2B3-C26D177C1B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2023-05-07T05:41:44Z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