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1\נכס בודד לשידור\"/>
    </mc:Choice>
  </mc:AlternateContent>
  <bookViews>
    <workbookView xWindow="0" yWindow="105" windowWidth="24240" windowHeight="12585" tabRatio="1000" firstSheet="17" activeTab="23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קונצרני'!$A$11:$BN$164</definedName>
    <definedName name="_xlnm._FilterDatabase" localSheetId="5" hidden="1">מניות!$A$11:$BJ$167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O13" i="5" l="1"/>
  <c r="O72" i="5"/>
  <c r="O12" i="5" s="1"/>
  <c r="O11" i="5" s="1"/>
  <c r="U64" i="5"/>
  <c r="T64" i="5"/>
  <c r="P64" i="5"/>
  <c r="R64" i="5"/>
  <c r="U118" i="5"/>
  <c r="T118" i="5"/>
  <c r="R118" i="5"/>
  <c r="P118" i="5" s="1"/>
  <c r="U109" i="5"/>
  <c r="R109" i="5"/>
  <c r="P109" i="5" s="1"/>
  <c r="U124" i="5"/>
  <c r="T124" i="5"/>
  <c r="R124" i="5"/>
  <c r="P124" i="5" s="1"/>
  <c r="R67" i="5"/>
  <c r="P67" i="5" s="1"/>
  <c r="R123" i="5"/>
  <c r="P123" i="5" s="1"/>
  <c r="R62" i="5"/>
  <c r="T62" i="5" s="1"/>
  <c r="R61" i="5"/>
  <c r="P61" i="5" s="1"/>
  <c r="R32" i="5"/>
  <c r="P32" i="5" s="1"/>
  <c r="I38" i="6"/>
  <c r="I12" i="6" s="1"/>
  <c r="I11" i="6" s="1"/>
  <c r="O44" i="6"/>
  <c r="O43" i="6"/>
  <c r="N44" i="6"/>
  <c r="N43" i="6"/>
  <c r="J44" i="6"/>
  <c r="J43" i="6"/>
  <c r="L44" i="6"/>
  <c r="L43" i="6"/>
  <c r="R96" i="5"/>
  <c r="U96" i="5" s="1"/>
  <c r="R113" i="5"/>
  <c r="P113" i="5" s="1"/>
  <c r="T109" i="5" l="1"/>
  <c r="T67" i="5"/>
  <c r="U67" i="5"/>
  <c r="T123" i="5"/>
  <c r="P62" i="5"/>
  <c r="U32" i="5"/>
  <c r="U62" i="5"/>
  <c r="U123" i="5"/>
  <c r="P96" i="5"/>
  <c r="T61" i="5"/>
  <c r="U61" i="5"/>
  <c r="T32" i="5"/>
  <c r="T96" i="5"/>
  <c r="T113" i="5"/>
  <c r="U113" i="5"/>
</calcChain>
</file>

<file path=xl/sharedStrings.xml><?xml version="1.0" encoding="utf-8"?>
<sst xmlns="http://schemas.openxmlformats.org/spreadsheetml/2006/main" count="5169" uniqueCount="1423">
  <si>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</si>
  <si>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</si>
  <si>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</si>
  <si>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</si>
  <si>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</si>
  <si>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</si>
  <si>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</si>
  <si>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</si>
  <si>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</si>
  <si>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</si>
  <si>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</si>
  <si>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</si>
  <si>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</si>
  <si>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</si>
  <si>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</si>
  <si>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</si>
  <si>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</si>
  <si>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</si>
  <si>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</si>
  <si>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</si>
  <si>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</si>
  <si>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</si>
  <si>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</si>
  <si>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</si>
  <si>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</si>
  <si>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</si>
  <si>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</si>
  <si>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</si>
  <si>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</si>
  <si>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</si>
  <si>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</si>
  <si>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</si>
  <si>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</si>
  <si>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</si>
  <si>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</si>
  <si>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</si>
  <si>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</si>
  <si>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</si>
  <si>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</si>
  <si>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</si>
  <si>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</si>
  <si>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</si>
  <si>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</si>
  <si>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</si>
  <si>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</si>
  <si>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</si>
  <si>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</si>
  <si>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</si>
  <si>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</si>
  <si>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</si>
  <si>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</si>
  <si>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</si>
  <si>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</si>
  <si>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</si>
  <si>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</si>
  <si>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</si>
  <si>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</si>
  <si>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</si>
  <si>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</si>
  <si>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</si>
  <si>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</si>
  <si>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</si>
  <si>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</si>
  <si>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</si>
  <si>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</si>
  <si>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</si>
  <si>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</si>
  <si>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</si>
  <si>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</si>
  <si>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</si>
  <si>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</si>
  <si>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</si>
  <si>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</si>
  <si>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</si>
  <si>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</si>
  <si>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</si>
  <si>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</si>
  <si>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</si>
  <si>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</si>
  <si>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</si>
  <si>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</si>
  <si>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</si>
  <si>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</si>
  <si>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</si>
  <si>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</si>
  <si>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</si>
  <si>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</si>
  <si>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</si>
  <si>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</si>
  <si>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</si>
  <si>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</si>
  <si>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</si>
  <si>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</si>
  <si>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</si>
  <si>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</si>
  <si>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</si>
  <si>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</si>
  <si>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</si>
  <si>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</si>
  <si>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</si>
  <si>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</si>
  <si>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</si>
  <si>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</si>
  <si>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</si>
  <si>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</si>
  <si>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</si>
  <si>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</si>
  <si>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</si>
  <si>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</si>
  <si>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</si>
  <si>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</si>
  <si>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</si>
  <si>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</si>
  <si>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</si>
  <si>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</si>
  <si>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</si>
  <si>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</si>
  <si>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</si>
  <si>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</si>
  <si>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</si>
  <si>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</si>
  <si>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</si>
  <si>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</si>
  <si>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</si>
  <si>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</si>
  <si>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</si>
  <si>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</si>
  <si>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</si>
  <si>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</si>
  <si>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</si>
  <si>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</si>
  <si>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</si>
  <si>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</si>
  <si>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</si>
  <si>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</si>
  <si>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</si>
  <si>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</si>
  <si>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</si>
  <si>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</si>
  <si>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</si>
  <si>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</si>
  <si>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</si>
  <si>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</si>
  <si>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</si>
  <si>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</si>
  <si>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</si>
  <si>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</si>
  <si>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</si>
  <si>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</si>
  <si>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</si>
  <si>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</si>
  <si>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</si>
  <si>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</si>
  <si>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</si>
  <si>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</si>
  <si>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</si>
  <si>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</si>
  <si>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</si>
  <si>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</si>
  <si>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</si>
  <si>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</si>
  <si>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</si>
  <si>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</si>
  <si>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</si>
  <si>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</si>
  <si>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</si>
  <si>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</si>
  <si>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</si>
  <si>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</si>
  <si>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</si>
  <si>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</si>
  <si>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</si>
  <si>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</si>
  <si>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</si>
  <si>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</si>
  <si>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</si>
  <si>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</si>
  <si>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</si>
  <si>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</si>
  <si>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</si>
  <si>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</si>
  <si>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</si>
  <si>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</si>
  <si>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</si>
  <si>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</si>
  <si>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</si>
  <si>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</si>
  <si>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</si>
  <si>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</si>
  <si>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</si>
  <si>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</si>
  <si>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</si>
  <si>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</si>
  <si>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</si>
  <si>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</si>
  <si>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</si>
  <si>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</si>
  <si>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</si>
  <si>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מור כללי</t>
  </si>
  <si>
    <t>בהתאם לשיטה שיושמה בדוח הכספי *</t>
  </si>
  <si>
    <t>פרנק שווצרי</t>
  </si>
  <si>
    <t>כתר דני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</si>
  <si>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</si>
  <si>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</si>
  <si>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</si>
  <si>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</si>
  <si>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</si>
  <si>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</si>
  <si>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</si>
  <si>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</si>
  <si>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</si>
  <si>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</si>
  <si>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</si>
  <si>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</si>
  <si>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סינגפורי-345- בנק מזרחי</t>
  </si>
  <si>
    <t>345- 20-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</si>
  <si>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</si>
  <si>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</si>
  <si>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</si>
  <si>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</si>
  <si>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</si>
  <si>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</si>
  <si>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</si>
  <si>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</si>
  <si>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</si>
  <si>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</si>
  <si>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</si>
  <si>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</si>
  <si>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</si>
  <si>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</si>
  <si>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</si>
  <si>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</si>
  <si>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</si>
  <si>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</si>
  <si>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</si>
  <si>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</si>
  <si>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13/04/21</t>
  </si>
  <si>
    <t>ממצמ 0536- האוצר - ממשלתית צמודה</t>
  </si>
  <si>
    <t>1097708</t>
  </si>
  <si>
    <t>13/12/21</t>
  </si>
  <si>
    <t>ממצמ0922- האוצר - ממשלתית צמודה</t>
  </si>
  <si>
    <t>1124056</t>
  </si>
  <si>
    <t>12/12/21</t>
  </si>
  <si>
    <t>ממצמ0923</t>
  </si>
  <si>
    <t>1128081</t>
  </si>
  <si>
    <t>ממשל צמודה 0726- האוצר - ממשלתית צמודה</t>
  </si>
  <si>
    <t>1169564</t>
  </si>
  <si>
    <t>25/10/21</t>
  </si>
  <si>
    <t>ממשל צמודה 1025- האוצר - ממשלתית צמודה</t>
  </si>
  <si>
    <t>1135912</t>
  </si>
  <si>
    <t>ממשלתי צמוד 0527- האוצר - ממשלתית צמודה</t>
  </si>
  <si>
    <t>1140847</t>
  </si>
  <si>
    <t>03/08/20</t>
  </si>
  <si>
    <t>ממשלתי צמוד 0545</t>
  </si>
  <si>
    <t>1134865</t>
  </si>
  <si>
    <t>16/11/21</t>
  </si>
  <si>
    <t>סה"כ לא צמודות</t>
  </si>
  <si>
    <t>סה"כ מלווה קצר מועד</t>
  </si>
  <si>
    <t>סה"כ שחר</t>
  </si>
  <si>
    <t>ממשל שקלי 0226</t>
  </si>
  <si>
    <t>1174697</t>
  </si>
  <si>
    <t>27/10/21</t>
  </si>
  <si>
    <t>ממשל שקלי 1024- האוצר - ממשלתית שקלית</t>
  </si>
  <si>
    <t>1175777</t>
  </si>
  <si>
    <t>02/11/21</t>
  </si>
  <si>
    <t>ממשל שקלית 0327</t>
  </si>
  <si>
    <t>1139344</t>
  </si>
  <si>
    <t>07/06/21</t>
  </si>
  <si>
    <t>ממשל שקלית 0330- האוצר - ממשלתית שקלית</t>
  </si>
  <si>
    <t>1160985</t>
  </si>
  <si>
    <t>14/06/21</t>
  </si>
  <si>
    <t>ממשל שקלית 0928</t>
  </si>
  <si>
    <t>1150879</t>
  </si>
  <si>
    <t>20/10/20</t>
  </si>
  <si>
    <t>ממשל שקלית 1123- האוצר - ממשלתית שקלית</t>
  </si>
  <si>
    <t>1155068</t>
  </si>
  <si>
    <t>12/08/21</t>
  </si>
  <si>
    <t>ממשלתי 0324- האוצר - ממשלתית שקלית</t>
  </si>
  <si>
    <t>1130848</t>
  </si>
  <si>
    <t>19/10/21</t>
  </si>
  <si>
    <t>ממשלתי 0825- האוצר - ממשלתית שקלית</t>
  </si>
  <si>
    <t>1135557</t>
  </si>
  <si>
    <t>11/07/21</t>
  </si>
  <si>
    <t>ממשלתי שקלי 0425- האוצר - ממשלתית שקלית</t>
  </si>
  <si>
    <t>1162668</t>
  </si>
  <si>
    <t>10/11/21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</si>
  <si>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</si>
  <si>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</si>
  <si>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</si>
  <si>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</si>
  <si>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</si>
  <si>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</si>
  <si>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</si>
  <si>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</si>
  <si>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</si>
  <si>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</si>
  <si>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</si>
  <si>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</si>
  <si>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</si>
  <si>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</si>
  <si>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</si>
  <si>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</si>
  <si>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17/02/21</t>
  </si>
  <si>
    <t>אלה פקדון אגח ה- אלה פקדונות</t>
  </si>
  <si>
    <t>1162577</t>
  </si>
  <si>
    <t>11/08/20</t>
  </si>
  <si>
    <t>בינל הנפק אגח יא- בינלאומי הנפקות</t>
  </si>
  <si>
    <t>1167048</t>
  </si>
  <si>
    <t>513141879</t>
  </si>
  <si>
    <t>בנקים</t>
  </si>
  <si>
    <t>23/06/20</t>
  </si>
  <si>
    <t>דיסק מנ אגח טו- דיסקונט מנפיקים</t>
  </si>
  <si>
    <t>7480304</t>
  </si>
  <si>
    <t>520029935</t>
  </si>
  <si>
    <t>02/12/21</t>
  </si>
  <si>
    <t>לאומי אג"ח 181- לאומי</t>
  </si>
  <si>
    <t>6040505</t>
  </si>
  <si>
    <t>520018078</t>
  </si>
  <si>
    <t>Aaa.il</t>
  </si>
  <si>
    <t>03/09/20</t>
  </si>
  <si>
    <t>מז טפ הנ אגח 62- מזרחי טפחות הנפק</t>
  </si>
  <si>
    <t>2310498</t>
  </si>
  <si>
    <t>520032046</t>
  </si>
  <si>
    <t>21/10/21</t>
  </si>
  <si>
    <t>מז טפ הנפ אגח 58- מזרחי טפחות הנפק</t>
  </si>
  <si>
    <t>2310431</t>
  </si>
  <si>
    <t>15/06/21</t>
  </si>
  <si>
    <t>מז טפ הנפק   46- מזרחי טפחות הנפק</t>
  </si>
  <si>
    <t>2310225</t>
  </si>
  <si>
    <t>30/12/21</t>
  </si>
  <si>
    <t>מז טפ הנפק 51- מזרחי טפחות הנפק</t>
  </si>
  <si>
    <t>2310324</t>
  </si>
  <si>
    <t>מזרחי טפחות  הנפקות אג"ח 44</t>
  </si>
  <si>
    <t>2310209</t>
  </si>
  <si>
    <t>02/02/21</t>
  </si>
  <si>
    <t>פועלים הנ אגח35- פועלים הנפקות</t>
  </si>
  <si>
    <t>1940618</t>
  </si>
  <si>
    <t>520032640</t>
  </si>
  <si>
    <t>28/07/20</t>
  </si>
  <si>
    <t>פועלים הנפ אג32- פועלים הנפקות</t>
  </si>
  <si>
    <t>1940535</t>
  </si>
  <si>
    <t>09/02/21</t>
  </si>
  <si>
    <t>פועלים הנפקות  אג"ח 36- פועלים הנפקות</t>
  </si>
  <si>
    <t>1940659</t>
  </si>
  <si>
    <t>30/09/20</t>
  </si>
  <si>
    <t>נמלי ישראל אג"ח ב- נמלי ישראל</t>
  </si>
  <si>
    <t>1145572</t>
  </si>
  <si>
    <t>513569780</t>
  </si>
  <si>
    <t>נדלן מניב בישראל</t>
  </si>
  <si>
    <t>Aa1.il</t>
  </si>
  <si>
    <t>25/10/20</t>
  </si>
  <si>
    <t>עזריאלי  אגח ז- קבוצת עזריאלי</t>
  </si>
  <si>
    <t>1178672</t>
  </si>
  <si>
    <t>510960719</t>
  </si>
  <si>
    <t>ilAA+</t>
  </si>
  <si>
    <t>22/12/21</t>
  </si>
  <si>
    <t>עזריאלי אג"ח ה- קבוצת עזריאלי</t>
  </si>
  <si>
    <t>1156603</t>
  </si>
  <si>
    <t>03/11/20</t>
  </si>
  <si>
    <t>עזריאלי אג2- קבוצת עזריאלי</t>
  </si>
  <si>
    <t>1134436</t>
  </si>
  <si>
    <t>31/12/20</t>
  </si>
  <si>
    <t>פועלים הנפקות אגח 15- פועלים הנפקות</t>
  </si>
  <si>
    <t>1940543</t>
  </si>
  <si>
    <t>11/02/21</t>
  </si>
  <si>
    <t>אמות  אגח ח- אמות</t>
  </si>
  <si>
    <t>520026683</t>
  </si>
  <si>
    <t>ilAA</t>
  </si>
  <si>
    <t>אמות אג2- אמות</t>
  </si>
  <si>
    <t>1126630</t>
  </si>
  <si>
    <t>29/07/20</t>
  </si>
  <si>
    <t>ביג אגח טז</t>
  </si>
  <si>
    <t>1168442</t>
  </si>
  <si>
    <t>513623314</t>
  </si>
  <si>
    <t>07/09/20</t>
  </si>
  <si>
    <t>ביג אגח יז</t>
  </si>
  <si>
    <t>1168459</t>
  </si>
  <si>
    <t>06/10/20</t>
  </si>
  <si>
    <t>גב ים אג"ח 6- גב-ים</t>
  </si>
  <si>
    <t>7590128</t>
  </si>
  <si>
    <t>520001736</t>
  </si>
  <si>
    <t>05/10/20</t>
  </si>
  <si>
    <t>מבנה אגח כה- מבנה נדל"ן</t>
  </si>
  <si>
    <t>2260636</t>
  </si>
  <si>
    <t>520024126</t>
  </si>
  <si>
    <t>01/11/21</t>
  </si>
  <si>
    <t>מבני תעש אגח יח</t>
  </si>
  <si>
    <t>2260479</t>
  </si>
  <si>
    <t>07/07/21</t>
  </si>
  <si>
    <t>מבני תעשיה אגח יט</t>
  </si>
  <si>
    <t>2260487</t>
  </si>
  <si>
    <t>10/09/20</t>
  </si>
  <si>
    <t>מבני תעשיה אגח כג- מבנה נדל"ן</t>
  </si>
  <si>
    <t>2260545</t>
  </si>
  <si>
    <t>17/09/20</t>
  </si>
  <si>
    <t>מליסרון  אגח יד</t>
  </si>
  <si>
    <t>3230232</t>
  </si>
  <si>
    <t>520037789</t>
  </si>
  <si>
    <t>מליסרון  אגח יט</t>
  </si>
  <si>
    <t>3230398</t>
  </si>
  <si>
    <t>18/08/20</t>
  </si>
  <si>
    <t>מליסרון  אגח16- מליסרון</t>
  </si>
  <si>
    <t>3230265</t>
  </si>
  <si>
    <t>30/08/20</t>
  </si>
  <si>
    <t>מליסרון אג10- מליסרון</t>
  </si>
  <si>
    <t>3230190</t>
  </si>
  <si>
    <t>12/08/20</t>
  </si>
  <si>
    <t>מליסרון אג8- מליסרון</t>
  </si>
  <si>
    <t>3230166</t>
  </si>
  <si>
    <t>31/05/21</t>
  </si>
  <si>
    <t>רבוע נדלן אגח ח- רבוע נדלן</t>
  </si>
  <si>
    <t>1157569</t>
  </si>
  <si>
    <t>513765859</t>
  </si>
  <si>
    <t>29/09/20</t>
  </si>
  <si>
    <t>ריט 1     אגח ו</t>
  </si>
  <si>
    <t>1138544</t>
  </si>
  <si>
    <t>513821488</t>
  </si>
  <si>
    <t>21/04/20</t>
  </si>
  <si>
    <t>ריט אג"ח 4- ריט1</t>
  </si>
  <si>
    <t>1129899</t>
  </si>
  <si>
    <t>03/06/20</t>
  </si>
  <si>
    <t>אלוני חץ אג8- אלוני חץ</t>
  </si>
  <si>
    <t>3900271</t>
  </si>
  <si>
    <t>520038506</t>
  </si>
  <si>
    <t>ilAA-</t>
  </si>
  <si>
    <t>אלרוב נדלן אגחו- אלרוב נדל"ן</t>
  </si>
  <si>
    <t>3870185</t>
  </si>
  <si>
    <t>520038894</t>
  </si>
  <si>
    <t>נדלן מניב בחו"ל</t>
  </si>
  <si>
    <t>28/11/21</t>
  </si>
  <si>
    <t>בזק אגח 14- בזק</t>
  </si>
  <si>
    <t>2300317</t>
  </si>
  <si>
    <t>520031931</t>
  </si>
  <si>
    <t>23/12/21</t>
  </si>
  <si>
    <t>ביג אג5- ביג</t>
  </si>
  <si>
    <t>1129279</t>
  </si>
  <si>
    <t>20/05/20</t>
  </si>
  <si>
    <t>סלע נדלן  אגח ד- סלע קפיטל נדל"ן</t>
  </si>
  <si>
    <t>1167147</t>
  </si>
  <si>
    <t>513992529</t>
  </si>
  <si>
    <t>Aa3.il</t>
  </si>
  <si>
    <t>רבוע נדלן אגח ז- רבוע נדלן</t>
  </si>
  <si>
    <t>1140615</t>
  </si>
  <si>
    <t>05/08/20</t>
  </si>
  <si>
    <t>אשטרום נכ אגח 12- אשטרום נכסים</t>
  </si>
  <si>
    <t>2510279</t>
  </si>
  <si>
    <t>520036617</t>
  </si>
  <si>
    <t>ilA+</t>
  </si>
  <si>
    <t>30/06/20</t>
  </si>
  <si>
    <t>ג'נרישן קפ אגח ב- ג'נריישן קפיטל</t>
  </si>
  <si>
    <t>1177526</t>
  </si>
  <si>
    <t>515846558</t>
  </si>
  <si>
    <t>אנרגיה</t>
  </si>
  <si>
    <t>21/06/21</t>
  </si>
  <si>
    <t>קיסטון ריט אגחא- קיסטון ריט</t>
  </si>
  <si>
    <t>1182187</t>
  </si>
  <si>
    <t>515983476</t>
  </si>
  <si>
    <t>השקעה ואחזקות</t>
  </si>
  <si>
    <t>05/12/21</t>
  </si>
  <si>
    <t>אפריקה נכס אגחח- אפי נכסים</t>
  </si>
  <si>
    <t>1142231</t>
  </si>
  <si>
    <t>510560188</t>
  </si>
  <si>
    <t>A2.il</t>
  </si>
  <si>
    <t>מימון ישיר אג ב- מימון ישיר קב</t>
  </si>
  <si>
    <t>1168145</t>
  </si>
  <si>
    <t>513893123</t>
  </si>
  <si>
    <t>אשראי חוץ בנקאי</t>
  </si>
  <si>
    <t>מגוריט אגח ב- מגוריט</t>
  </si>
  <si>
    <t>1168350</t>
  </si>
  <si>
    <t>515434074</t>
  </si>
  <si>
    <t>ilA-</t>
  </si>
  <si>
    <t>31/08/20</t>
  </si>
  <si>
    <t>מגוריט אגח ג- מגוריט</t>
  </si>
  <si>
    <t>21/12/21</t>
  </si>
  <si>
    <t>רני צים   אגח ב- רני צים</t>
  </si>
  <si>
    <t>1171834</t>
  </si>
  <si>
    <t>514353671</t>
  </si>
  <si>
    <t>20/01/21</t>
  </si>
  <si>
    <t>520033309</t>
  </si>
  <si>
    <t>בנייה</t>
  </si>
  <si>
    <t>ilBBB+</t>
  </si>
  <si>
    <t>חג'ג' אג9- חג'ג' נדלן</t>
  </si>
  <si>
    <t>רני צים אגח א- רני צים</t>
  </si>
  <si>
    <t>1159680</t>
  </si>
  <si>
    <t>Baa1.il</t>
  </si>
  <si>
    <t>26/10/20</t>
  </si>
  <si>
    <t>דיסקונט הש אג6- דיסקונט השקעות</t>
  </si>
  <si>
    <t>6390207</t>
  </si>
  <si>
    <t>520023896</t>
  </si>
  <si>
    <t>ilBBB</t>
  </si>
  <si>
    <t>15/11/20</t>
  </si>
  <si>
    <t>דוראל  אגח א- דוראל אנרגיה</t>
  </si>
  <si>
    <t>515364891</t>
  </si>
  <si>
    <t>אנרגיה מתחדשת</t>
  </si>
  <si>
    <t>לא מדורג</t>
  </si>
  <si>
    <t>12/10/21</t>
  </si>
  <si>
    <t>מניבים ריט אגחג- מניבים ריט</t>
  </si>
  <si>
    <t>1177658</t>
  </si>
  <si>
    <t>515327120</t>
  </si>
  <si>
    <t>22/06/21</t>
  </si>
  <si>
    <t>משק אנרג  אגח א</t>
  </si>
  <si>
    <t>1169531</t>
  </si>
  <si>
    <t>516167343</t>
  </si>
  <si>
    <t>01/11/20</t>
  </si>
  <si>
    <t>נופר אנרג אגח א- נופר אנרג'י</t>
  </si>
  <si>
    <t>1179340</t>
  </si>
  <si>
    <t>514599943</t>
  </si>
  <si>
    <t>ריט אזורים אגח א- ריט אזורים ליוי</t>
  </si>
  <si>
    <t>1175769</t>
  </si>
  <si>
    <t>516117181</t>
  </si>
  <si>
    <t>27/05/21</t>
  </si>
  <si>
    <t>דיסקונט מנפיקים אג"ח יג</t>
  </si>
  <si>
    <t>7480155</t>
  </si>
  <si>
    <t>לאומי   אגח 178- לאומי</t>
  </si>
  <si>
    <t>6040323</t>
  </si>
  <si>
    <t>לאומי אג"ח 180- לאומי</t>
  </si>
  <si>
    <t>6040422</t>
  </si>
  <si>
    <t>מז טפ הנפ אגח 60- מזרחי טפחות הנפק</t>
  </si>
  <si>
    <t>2310456</t>
  </si>
  <si>
    <t>מזרחי  טפ הנפק   40</t>
  </si>
  <si>
    <t>2310167</t>
  </si>
  <si>
    <t>מזרחי הנפקות אג"ח   41- מזרחי טפחות הנפק</t>
  </si>
  <si>
    <t>2310175</t>
  </si>
  <si>
    <t>מרכנתיל הנפקות אגח ב</t>
  </si>
  <si>
    <t>1138205</t>
  </si>
  <si>
    <t>513686154</t>
  </si>
  <si>
    <t>עמידר אגח א- עמידר</t>
  </si>
  <si>
    <t>1143585</t>
  </si>
  <si>
    <t>520017393</t>
  </si>
  <si>
    <t>25/05/21</t>
  </si>
  <si>
    <t>דיסקונט הת11- דיסקונט</t>
  </si>
  <si>
    <t>6910137</t>
  </si>
  <si>
    <t>520007030</t>
  </si>
  <si>
    <t>חשמל     אגח 26- חשמל</t>
  </si>
  <si>
    <t>6000202</t>
  </si>
  <si>
    <t>520000472</t>
  </si>
  <si>
    <t>נמלי ישראל אג"ח ג- נמלי ישראל</t>
  </si>
  <si>
    <t>1145580</t>
  </si>
  <si>
    <t>08/06/20</t>
  </si>
  <si>
    <t>שטראוס    אגח ה- שטראוס גרופ</t>
  </si>
  <si>
    <t>7460389</t>
  </si>
  <si>
    <t>520003781</t>
  </si>
  <si>
    <t>מזון</t>
  </si>
  <si>
    <t>06/07/20</t>
  </si>
  <si>
    <t>תעשיה אוירית אג"ח 4</t>
  </si>
  <si>
    <t>1133131</t>
  </si>
  <si>
    <t>520027194</t>
  </si>
  <si>
    <t>ביטחוניות</t>
  </si>
  <si>
    <t>05/02/20</t>
  </si>
  <si>
    <t>אקויטל אגח 3- אקויטל</t>
  </si>
  <si>
    <t>7550148</t>
  </si>
  <si>
    <t>520030859</t>
  </si>
  <si>
    <t>15/10/20</t>
  </si>
  <si>
    <t>וילאר אגח 7- וילאר</t>
  </si>
  <si>
    <t>4160149</t>
  </si>
  <si>
    <t>520038910</t>
  </si>
  <si>
    <t>27/01/21</t>
  </si>
  <si>
    <t>כיל       אגח ה</t>
  </si>
  <si>
    <t>2810299</t>
  </si>
  <si>
    <t>520027830</t>
  </si>
  <si>
    <t>כימיה, גומי ופלסטיק</t>
  </si>
  <si>
    <t>08/07/21</t>
  </si>
  <si>
    <t>שופרסל אג5- שופרסל</t>
  </si>
  <si>
    <t>7770209</t>
  </si>
  <si>
    <t>520022732</t>
  </si>
  <si>
    <t>רשתות שיווק</t>
  </si>
  <si>
    <t>אלוני חץ אג10- אלוני חץ</t>
  </si>
  <si>
    <t>3900362</t>
  </si>
  <si>
    <t>21/10/20</t>
  </si>
  <si>
    <t>בזק אגח 13- בזק</t>
  </si>
  <si>
    <t>2300309</t>
  </si>
  <si>
    <t>מליסרון אגח טו</t>
  </si>
  <si>
    <t>3230240</t>
  </si>
  <si>
    <t>נמקו      אגח א- נמקו ריאלטי</t>
  </si>
  <si>
    <t>1139575</t>
  </si>
  <si>
    <t>1665</t>
  </si>
  <si>
    <t>פורמולה אג"ח 1- פורמולה מערכות</t>
  </si>
  <si>
    <t>2560142</t>
  </si>
  <si>
    <t>520036690</t>
  </si>
  <si>
    <t>שרותי מידע</t>
  </si>
  <si>
    <t>פורמולה אג"ח ג'- פורמולה מערכות</t>
  </si>
  <si>
    <t>2560209</t>
  </si>
  <si>
    <t>23/07/20</t>
  </si>
  <si>
    <t>1900288</t>
  </si>
  <si>
    <t>07/11/21</t>
  </si>
  <si>
    <t>פסיפיק אגח ב- פסיפיק אוק</t>
  </si>
  <si>
    <t>אמ.ג'יג'י אגח ב- אמ.ג'י.ג'י</t>
  </si>
  <si>
    <t>1160811</t>
  </si>
  <si>
    <t>1761</t>
  </si>
  <si>
    <t>שרותים פיננסים</t>
  </si>
  <si>
    <t>01/06/21</t>
  </si>
  <si>
    <t>לייטסטון אג1- לייטסטון</t>
  </si>
  <si>
    <t>1133891</t>
  </si>
  <si>
    <t>1630</t>
  </si>
  <si>
    <t>15/11/21</t>
  </si>
  <si>
    <t>אלון רבוע אגח ו- אלון רבוע כחול</t>
  </si>
  <si>
    <t>1169127</t>
  </si>
  <si>
    <t>520042847</t>
  </si>
  <si>
    <t>ilA</t>
  </si>
  <si>
    <t>06/01/21</t>
  </si>
  <si>
    <t>אנרג'יקס אג ב</t>
  </si>
  <si>
    <t>1168483</t>
  </si>
  <si>
    <t>513901371</t>
  </si>
  <si>
    <t>אפי נכסים אגח י- אפי נכסים</t>
  </si>
  <si>
    <t>1160878</t>
  </si>
  <si>
    <t>04/11/20</t>
  </si>
  <si>
    <t>אפי נכסים אגח יב- אפי נכסים</t>
  </si>
  <si>
    <t>1173764</t>
  </si>
  <si>
    <t>09/03/21</t>
  </si>
  <si>
    <t>ג'נריישן קפ אגח א- ג'נריישן קפיטל</t>
  </si>
  <si>
    <t>1166222</t>
  </si>
  <si>
    <t>16/08/20</t>
  </si>
  <si>
    <t>520044322</t>
  </si>
  <si>
    <t>חיפושי נפט וגז</t>
  </si>
  <si>
    <t>יצוא אגח א</t>
  </si>
  <si>
    <t>7040082</t>
  </si>
  <si>
    <t>520025156</t>
  </si>
  <si>
    <t>פתאל אירו אגח ד- פתאל נכסים (אירופה)</t>
  </si>
  <si>
    <t>1168038</t>
  </si>
  <si>
    <t>515328250</t>
  </si>
  <si>
    <t>קופרליין  אגח ג- קופרליין</t>
  </si>
  <si>
    <t>1167881</t>
  </si>
  <si>
    <t>1648</t>
  </si>
  <si>
    <t>01/09/20</t>
  </si>
  <si>
    <t>אסאר אקורד אגח א- אס.אר אקורד</t>
  </si>
  <si>
    <t>4220349</t>
  </si>
  <si>
    <t>520038670</t>
  </si>
  <si>
    <t>A3.il</t>
  </si>
  <si>
    <t>11/05/21</t>
  </si>
  <si>
    <t>אקסטל  אגח ג- אקסטל לימיטד</t>
  </si>
  <si>
    <t>1175041</t>
  </si>
  <si>
    <t>1622</t>
  </si>
  <si>
    <t>08/06/21</t>
  </si>
  <si>
    <t>בזן   אגח יב- בזן (בתי זיקוק)</t>
  </si>
  <si>
    <t>520036658</t>
  </si>
  <si>
    <t>22/08/21</t>
  </si>
  <si>
    <t>מלרן אגח2- מלרן פרוייקטים</t>
  </si>
  <si>
    <t>1170323</t>
  </si>
  <si>
    <t>514097591</t>
  </si>
  <si>
    <t>29/06/21</t>
  </si>
  <si>
    <t>נאוויטס פטרו אגח ב- נאוויטס פטרו</t>
  </si>
  <si>
    <t>1169614</t>
  </si>
  <si>
    <t>550263107</t>
  </si>
  <si>
    <t>15/12/21</t>
  </si>
  <si>
    <t>פתאל החזק  אג 1</t>
  </si>
  <si>
    <t>1169721</t>
  </si>
  <si>
    <t>512607888</t>
  </si>
  <si>
    <t>מלונאות ותיירות</t>
  </si>
  <si>
    <t>12/11/20</t>
  </si>
  <si>
    <t>513957472</t>
  </si>
  <si>
    <t>28/10/21</t>
  </si>
  <si>
    <t>שלמה נדלן אגח ד- שלמה נדלן</t>
  </si>
  <si>
    <t>אאורה אגח טו- אאורה</t>
  </si>
  <si>
    <t>3730504</t>
  </si>
  <si>
    <t>520038274</t>
  </si>
  <si>
    <t>26/11/20</t>
  </si>
  <si>
    <t>חג'ג'    אגח יא- חג'ג' נדלן</t>
  </si>
  <si>
    <t>8230328</t>
  </si>
  <si>
    <t>27/12/21</t>
  </si>
  <si>
    <t>חג'ג'  אג י- חג'ג' נדלן</t>
  </si>
  <si>
    <t>8230294</t>
  </si>
  <si>
    <t>01/02/21</t>
  </si>
  <si>
    <t>שוהם ביזנס אגח ד- שוהם ביזנס</t>
  </si>
  <si>
    <t>1182047</t>
  </si>
  <si>
    <t>520043860</t>
  </si>
  <si>
    <t>25/11/21</t>
  </si>
  <si>
    <t>גיבוי אחזקות אגח 2- גיבוי אחזקות בע"מ</t>
  </si>
  <si>
    <t>520039314</t>
  </si>
  <si>
    <t>Baa2.il</t>
  </si>
  <si>
    <t>24/11/21</t>
  </si>
  <si>
    <t>גיבוי אחזקות אגח א- גיבוי אחזקות בע"מ</t>
  </si>
  <si>
    <t>4480133</t>
  </si>
  <si>
    <t>17/06/21</t>
  </si>
  <si>
    <t>דיסק השק  אגח י- דיסקונט השקעות</t>
  </si>
  <si>
    <t>6390348</t>
  </si>
  <si>
    <t>04/10/20</t>
  </si>
  <si>
    <t>לוזון קבוצה אג10</t>
  </si>
  <si>
    <t>4730206</t>
  </si>
  <si>
    <t>520039660</t>
  </si>
  <si>
    <t>בי קומיונק אגח ו- בי קומיוניקיישנס</t>
  </si>
  <si>
    <t>1178151</t>
  </si>
  <si>
    <t>512832742</t>
  </si>
  <si>
    <t>07/12/21</t>
  </si>
  <si>
    <t>דלק קב   אגח לה- דלק קבוצה</t>
  </si>
  <si>
    <t>דלק קב אגח לו- דלק קבוצה</t>
  </si>
  <si>
    <t>חנן מור אגח י- חנן מור</t>
  </si>
  <si>
    <t>1165299</t>
  </si>
  <si>
    <t>513605519</t>
  </si>
  <si>
    <t>25/02/20</t>
  </si>
  <si>
    <t>חנן מור אגח יג- חנן מור</t>
  </si>
  <si>
    <t>1181502</t>
  </si>
  <si>
    <t>09/11/21</t>
  </si>
  <si>
    <t>ספיר קור אג18- ספיר קורפ</t>
  </si>
  <si>
    <t>3650140</t>
  </si>
  <si>
    <t>520038340</t>
  </si>
  <si>
    <t>רותם שני  אגח א- רותם שני</t>
  </si>
  <si>
    <t>1173996</t>
  </si>
  <si>
    <t>512287517</t>
  </si>
  <si>
    <t>10/03/21</t>
  </si>
  <si>
    <t>חברה לישראל אג"ח 11</t>
  </si>
  <si>
    <t>5760244</t>
  </si>
  <si>
    <t>520028010</t>
  </si>
  <si>
    <t>25/08/20</t>
  </si>
  <si>
    <t>נאוויטס פט אג ד- נאוויטס פטרו</t>
  </si>
  <si>
    <t>1181627</t>
  </si>
  <si>
    <t>סה"כ אחר</t>
  </si>
  <si>
    <t>ISRELE 5 12/11/24</t>
  </si>
  <si>
    <t>IL0060001943</t>
  </si>
  <si>
    <t>בלומברג</t>
  </si>
  <si>
    <t>5241</t>
  </si>
  <si>
    <t>Utilities</t>
  </si>
  <si>
    <t>BBB</t>
  </si>
  <si>
    <t>S&amp;P</t>
  </si>
  <si>
    <t>09/09/20</t>
  </si>
  <si>
    <t>TEVA  4.75 09/05/2027- טבע</t>
  </si>
  <si>
    <t>US88167AAP66</t>
  </si>
  <si>
    <t>520013954</t>
  </si>
  <si>
    <t>Pharmaceuticals</t>
  </si>
  <si>
    <t>BB-</t>
  </si>
  <si>
    <t>TEVA  5.125 09/05/2029- טבע</t>
  </si>
  <si>
    <t>US88167AAQ40</t>
  </si>
  <si>
    <t>TEVA 3.75 09/05/2027- טבע</t>
  </si>
  <si>
    <t>XS2406607098</t>
  </si>
  <si>
    <t>TEVA 4.375 09/05/2030- טבע</t>
  </si>
  <si>
    <t>XS2406607171</t>
  </si>
  <si>
    <t>FVRR 0 01/11/25</t>
  </si>
  <si>
    <t>US33835LAA35</t>
  </si>
  <si>
    <t>5153</t>
  </si>
  <si>
    <t>Consumer Durables &amp; Apparel</t>
  </si>
  <si>
    <t>10/11/20</t>
  </si>
  <si>
    <t>NVMI 0 15/10/25</t>
  </si>
  <si>
    <t>US66980MAB28</t>
  </si>
  <si>
    <t>511812463</t>
  </si>
  <si>
    <t>Technology Hardware &amp; Equip</t>
  </si>
  <si>
    <t>17/11/20</t>
  </si>
  <si>
    <t>MSFT 2.875 06/02/24</t>
  </si>
  <si>
    <t>US594918BX11</t>
  </si>
  <si>
    <t>5083</t>
  </si>
  <si>
    <t>AAA</t>
  </si>
  <si>
    <t>22/01/20</t>
  </si>
  <si>
    <t>AAPL 2.85 23/02/23</t>
  </si>
  <si>
    <t>US037833BU32</t>
  </si>
  <si>
    <t>930</t>
  </si>
  <si>
    <t>AA+</t>
  </si>
  <si>
    <t>16/01/20</t>
  </si>
  <si>
    <t>BRK 3.125 15/03/26</t>
  </si>
  <si>
    <t>US084670BS67</t>
  </si>
  <si>
    <t>3045</t>
  </si>
  <si>
    <t>Diversified Financials</t>
  </si>
  <si>
    <t>AA</t>
  </si>
  <si>
    <t>06/04/20</t>
  </si>
  <si>
    <t>NESNVX 3.5 24/09/25</t>
  </si>
  <si>
    <t>USU74078BY87</t>
  </si>
  <si>
    <t>3125</t>
  </si>
  <si>
    <t>Food Beverage &amp; Tobacco</t>
  </si>
  <si>
    <t>AA-</t>
  </si>
  <si>
    <t>V 1.1 15/02/31</t>
  </si>
  <si>
    <t>US92826CAN20</t>
  </si>
  <si>
    <t>5089</t>
  </si>
  <si>
    <t>10/08/20</t>
  </si>
  <si>
    <t>V 2.8 14/12/22</t>
  </si>
  <si>
    <t>US92826CAC64</t>
  </si>
  <si>
    <t>23/01/20</t>
  </si>
  <si>
    <t>XOM 2.709 06/03/25</t>
  </si>
  <si>
    <t>US30231GAF90</t>
  </si>
  <si>
    <t>5186</t>
  </si>
  <si>
    <t>Energy</t>
  </si>
  <si>
    <t>PFIZER 2.95 15/03/24</t>
  </si>
  <si>
    <t>US717081ES88</t>
  </si>
  <si>
    <t>1190</t>
  </si>
  <si>
    <t>A2</t>
  </si>
  <si>
    <t>Moodys</t>
  </si>
  <si>
    <t>21/01/20</t>
  </si>
  <si>
    <t>PLD 1.25 15/10/30</t>
  </si>
  <si>
    <t>US74340XBR17</t>
  </si>
  <si>
    <t>NYSE</t>
  </si>
  <si>
    <t>5236</t>
  </si>
  <si>
    <t>Real Estate</t>
  </si>
  <si>
    <t>A-</t>
  </si>
  <si>
    <t>06/08/20</t>
  </si>
  <si>
    <t>GILD 1.65 01/10/2030</t>
  </si>
  <si>
    <t>US375558BY84</t>
  </si>
  <si>
    <t>5072</t>
  </si>
  <si>
    <t>BBB+</t>
  </si>
  <si>
    <t>23/09/20</t>
  </si>
  <si>
    <t>WFC 2.393 02/06/28</t>
  </si>
  <si>
    <t>US95000U2S19</t>
  </si>
  <si>
    <t>5085</t>
  </si>
  <si>
    <t>Banks</t>
  </si>
  <si>
    <t>26/05/20</t>
  </si>
  <si>
    <t>15/01/26 FSK 3.4- FS KKR</t>
  </si>
  <si>
    <t>US302635AG21</t>
  </si>
  <si>
    <t>5143</t>
  </si>
  <si>
    <t>Baa3</t>
  </si>
  <si>
    <t>03/12/20</t>
  </si>
  <si>
    <t>15/07/24 FS KKR 4.625</t>
  </si>
  <si>
    <t>US302635AD99</t>
  </si>
  <si>
    <t>PSEC 3.364 15.11.26</t>
  </si>
  <si>
    <t>US74348TAV44</t>
  </si>
  <si>
    <t>5268</t>
  </si>
  <si>
    <t>BBB-</t>
  </si>
  <si>
    <t>PSEC 3.706 22/01/26</t>
  </si>
  <si>
    <t>US74348TAU60</t>
  </si>
  <si>
    <t>12/02/21</t>
  </si>
  <si>
    <t>ENOGLN 6.50 30.04.2027- Energean</t>
  </si>
  <si>
    <t>USG3044DAA49</t>
  </si>
  <si>
    <t>5144</t>
  </si>
  <si>
    <t>B</t>
  </si>
  <si>
    <t>סה"כ תל אביב 35</t>
  </si>
  <si>
    <t>אורמת טכנו- אורמת טכנו</t>
  </si>
  <si>
    <t>1134402</t>
  </si>
  <si>
    <t>880326081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</si>
  <si>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</si>
  <si>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</si>
  <si>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</si>
  <si>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</si>
  <si>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</si>
  <si>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</si>
  <si>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</si>
  <si>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</si>
  <si>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</si>
  <si>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</si>
  <si>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</si>
  <si>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</si>
  <si>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</si>
  <si>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</si>
  <si>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</si>
  <si>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</si>
  <si>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</si>
  <si>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</si>
  <si>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</si>
  <si>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</si>
  <si>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</si>
  <si>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</si>
  <si>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</si>
  <si>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</si>
  <si>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</si>
  <si>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520000118</t>
  </si>
  <si>
    <t>חברה לישראל- חברה לישראל</t>
  </si>
  <si>
    <t>576017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</si>
  <si>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</si>
  <si>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</si>
  <si>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</si>
  <si>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</si>
  <si>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</si>
  <si>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</si>
  <si>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</si>
  <si>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</si>
  <si>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</si>
  <si>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</si>
  <si>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</si>
  <si>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</si>
  <si>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</si>
  <si>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</si>
  <si>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</si>
  <si>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</si>
  <si>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</si>
  <si>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 נדל"ן</t>
  </si>
  <si>
    <t>226019</t>
  </si>
  <si>
    <t>מליסרון- מליסרון</t>
  </si>
  <si>
    <t>323014</t>
  </si>
  <si>
    <t>עזריאלי קבוצה- קבוצת עזריאלי</t>
  </si>
  <si>
    <t>1119478</t>
  </si>
  <si>
    <t>שופרסל- שופרסל</t>
  </si>
  <si>
    <t>777037</t>
  </si>
  <si>
    <t>נייס- נייס</t>
  </si>
  <si>
    <t>273011</t>
  </si>
  <si>
    <t>520036872</t>
  </si>
  <si>
    <t>בזק- בזק</t>
  </si>
  <si>
    <t>230011</t>
  </si>
  <si>
    <t>סה"כ תל אביב 90</t>
  </si>
  <si>
    <t>אקוואריוס מנועים- אקוואריוס</t>
  </si>
  <si>
    <t>1170240</t>
  </si>
  <si>
    <t>515114429</t>
  </si>
  <si>
    <t>אלקטרוניקה ואופטיקה</t>
  </si>
  <si>
    <t>ג'נריישן קפיטל- ג'נריישן קפיטל</t>
  </si>
  <si>
    <t>1156926</t>
  </si>
  <si>
    <t>אנלייט אנרגיה- אנלייט אנרגיה</t>
  </si>
  <si>
    <t>720011</t>
  </si>
  <si>
    <t>520041146</t>
  </si>
  <si>
    <t>דוראל אנרגיה- דוראל אנרגיה</t>
  </si>
  <si>
    <t>1166768</t>
  </si>
  <si>
    <t>נופר אנרג'י- נופר אנרג'י</t>
  </si>
  <si>
    <t>מימון ישיר- מימון ישיר קב</t>
  </si>
  <si>
    <t>1168186</t>
  </si>
  <si>
    <t>כלל ביטוח- כלל עסקי ביטוח</t>
  </si>
  <si>
    <t>224014</t>
  </si>
  <si>
    <t>520036120</t>
  </si>
  <si>
    <t>ישראל קנדה- ישראל קנדה</t>
  </si>
  <si>
    <t>434019</t>
  </si>
  <si>
    <t>520039298</t>
  </si>
  <si>
    <t>קנון- קנון הולדינגס</t>
  </si>
  <si>
    <t>1134139</t>
  </si>
  <si>
    <t>1635</t>
  </si>
  <si>
    <t>קמטק- קמטק</t>
  </si>
  <si>
    <t>1095264</t>
  </si>
  <si>
    <t>511235434</t>
  </si>
  <si>
    <t>פתאל החזקות- פתאל החזקות</t>
  </si>
  <si>
    <t>1143429</t>
  </si>
  <si>
    <t>דיפלומט אחזקות- דיפלומט</t>
  </si>
  <si>
    <t>1173491</t>
  </si>
  <si>
    <t>510400740</t>
  </si>
  <si>
    <t>מסחר</t>
  </si>
  <si>
    <t>נטו מלינדה 1- נטו מלינדה</t>
  </si>
  <si>
    <t>1105097</t>
  </si>
  <si>
    <t>511725459</t>
  </si>
  <si>
    <t>תדיראן הולדינגס- תדיראן הולדינגס</t>
  </si>
  <si>
    <t>258012</t>
  </si>
  <si>
    <t>520036732</t>
  </si>
  <si>
    <t>אינרום- אינרום בניה</t>
  </si>
  <si>
    <t>1132356</t>
  </si>
  <si>
    <t>515001659</t>
  </si>
  <si>
    <t>מתכת ומוצרי בניה</t>
  </si>
  <si>
    <t>ארגו פרופרטיז- ארגו פרופרטיז</t>
  </si>
  <si>
    <t>1175371</t>
  </si>
  <si>
    <t>70252750</t>
  </si>
  <si>
    <t>סאמיט- סאמיט</t>
  </si>
  <si>
    <t>1081686</t>
  </si>
  <si>
    <t>520043720</t>
  </si>
  <si>
    <t>אייאיאס תעש- אייאיאס</t>
  </si>
  <si>
    <t>431015</t>
  </si>
  <si>
    <t>520039132</t>
  </si>
  <si>
    <t>סלע נדל"ן- סלע קפיטל נדל"ן</t>
  </si>
  <si>
    <t>1109644</t>
  </si>
  <si>
    <t>ריט 1- ריט1</t>
  </si>
  <si>
    <t>1098920</t>
  </si>
  <si>
    <t>נייר חדרה- נייר חדרה</t>
  </si>
  <si>
    <t>632018</t>
  </si>
  <si>
    <t>520018383</t>
  </si>
  <si>
    <t>עץ, נייר ודפוס</t>
  </si>
  <si>
    <t>אוגווינד- אוגווינד</t>
  </si>
  <si>
    <t>1105907</t>
  </si>
  <si>
    <t>513961334</t>
  </si>
  <si>
    <t>אלקטריאון- אלקטריאון וירלס</t>
  </si>
  <si>
    <t>368019</t>
  </si>
  <si>
    <t>520038126</t>
  </si>
  <si>
    <t>אפולו פאוור- אפולו פאוור</t>
  </si>
  <si>
    <t>1082114</t>
  </si>
  <si>
    <t>520043928</t>
  </si>
  <si>
    <t>ג'נסל- ג'נסל</t>
  </si>
  <si>
    <t>1169689</t>
  </si>
  <si>
    <t>514579887</t>
  </si>
  <si>
    <t>ורידיס- ורידיס</t>
  </si>
  <si>
    <t>1176387</t>
  </si>
  <si>
    <t>515935807</t>
  </si>
  <si>
    <t>אלקטרה צריכה- אלקטרה צריכה</t>
  </si>
  <si>
    <t>5010129</t>
  </si>
  <si>
    <t>520039967</t>
  </si>
  <si>
    <t>טרמינל איקס- טרמינל איקס</t>
  </si>
  <si>
    <t>1178714</t>
  </si>
  <si>
    <t>515722536</t>
  </si>
  <si>
    <t>יוחננוף- מ.יוחננוף ובניו (1988) בע"מ</t>
  </si>
  <si>
    <t>1161264</t>
  </si>
  <si>
    <t>511344186</t>
  </si>
  <si>
    <t>פוקס- פוקס</t>
  </si>
  <si>
    <t>1087022</t>
  </si>
  <si>
    <t>512157603</t>
  </si>
  <si>
    <t>ריטיילורס- ריטיילורס</t>
  </si>
  <si>
    <t>1175488</t>
  </si>
  <si>
    <t>514211457</t>
  </si>
  <si>
    <t>דנאל כא- דנאל כא</t>
  </si>
  <si>
    <t>314013</t>
  </si>
  <si>
    <t>520037565</t>
  </si>
  <si>
    <t>שרותים</t>
  </si>
  <si>
    <t>אלטשולר שחם גמל- אלטשולר שחם גמל ופנסיה בע"מ</t>
  </si>
  <si>
    <t>1159037</t>
  </si>
  <si>
    <t>513173393</t>
  </si>
  <si>
    <t>סלקום- 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</si>
  <si>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</si>
  <si>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</si>
  <si>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</si>
  <si>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</si>
  <si>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</si>
  <si>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</si>
  <si>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בליץ- בליץ</t>
  </si>
  <si>
    <t>424010</t>
  </si>
  <si>
    <t>520038779</t>
  </si>
  <si>
    <t>נור- נור אינק אינוביישנס בע"מ</t>
  </si>
  <si>
    <t>1175728</t>
  </si>
  <si>
    <t>515926475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</si>
  <si>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</si>
  <si>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</si>
  <si>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</si>
  <si>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</si>
  <si>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</si>
  <si>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</si>
  <si>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מלרן- מלרן פרוייקטים</t>
  </si>
  <si>
    <t>1170950</t>
  </si>
  <si>
    <t>מניף- מניף שירותים פיננסים</t>
  </si>
  <si>
    <t>1170893</t>
  </si>
  <si>
    <t>512764408</t>
  </si>
  <si>
    <t>ליברה- ליברה</t>
  </si>
  <si>
    <t>1176981</t>
  </si>
  <si>
    <t>515761625</t>
  </si>
  <si>
    <t>חג'ג' אירופה- חג'ג' אירופה</t>
  </si>
  <si>
    <t>1143635</t>
  </si>
  <si>
    <t>515682292</t>
  </si>
  <si>
    <t>חג'ג' נדל"ן- חג'ג' נדלן</t>
  </si>
  <si>
    <t>823013</t>
  </si>
  <si>
    <t>איי ספאק 1- איי ספאק</t>
  </si>
  <si>
    <t>1179589</t>
  </si>
  <si>
    <t>516247772</t>
  </si>
  <si>
    <t>אלומה תשתיות- אלומה תשתיות</t>
  </si>
  <si>
    <t>1181643</t>
  </si>
  <si>
    <t>516214871</t>
  </si>
  <si>
    <t>ביג-טק 50- ביג טק 50 מו"פ</t>
  </si>
  <si>
    <t>1172295</t>
  </si>
  <si>
    <t>540295417</t>
  </si>
  <si>
    <t>השקעות בהיי טק</t>
  </si>
  <si>
    <t>יוניקורן טכנולוגיות - יוניקורן טכנו</t>
  </si>
  <si>
    <t>1168657</t>
  </si>
  <si>
    <t>540294428</t>
  </si>
  <si>
    <t>אלמדה יהש- אלמדה ונצ'רס</t>
  </si>
  <si>
    <t>1168962</t>
  </si>
  <si>
    <t>540296795</t>
  </si>
  <si>
    <t>השקעות במדעי החיים</t>
  </si>
  <si>
    <t>סנו- סנו</t>
  </si>
  <si>
    <t>813014</t>
  </si>
  <si>
    <t>520032988</t>
  </si>
  <si>
    <t>פולירם- פולירם</t>
  </si>
  <si>
    <t>1170216</t>
  </si>
  <si>
    <t>515251593</t>
  </si>
  <si>
    <t>אפיטומי מדיקל- אפיטומי</t>
  </si>
  <si>
    <t>1182591</t>
  </si>
  <si>
    <t>513721803</t>
  </si>
  <si>
    <t>מכשור רפואי</t>
  </si>
  <si>
    <t>אריקה כרמל- אריקה כרמל</t>
  </si>
  <si>
    <t>1178912</t>
  </si>
  <si>
    <t>514034123</t>
  </si>
  <si>
    <t>יומן אקסטנשנס- יומן אקסטנשנס</t>
  </si>
  <si>
    <t>1170000</t>
  </si>
  <si>
    <t>514707736</t>
  </si>
  <si>
    <t>בכורי שדה- בכורי שדה</t>
  </si>
  <si>
    <t>1172618</t>
  </si>
  <si>
    <t>512402538</t>
  </si>
  <si>
    <t>גלוברנדס- גלוברנדס גרופ</t>
  </si>
  <si>
    <t>1147487</t>
  </si>
  <si>
    <t>515809499</t>
  </si>
  <si>
    <t>פרימוטק- פרימוטק</t>
  </si>
  <si>
    <t>1175496</t>
  </si>
  <si>
    <t>516292992</t>
  </si>
  <si>
    <t>חמת- חמת</t>
  </si>
  <si>
    <t>384016</t>
  </si>
  <si>
    <t>520038530</t>
  </si>
  <si>
    <t>בית שמש- מנועי בית שמש</t>
  </si>
  <si>
    <t>1081561</t>
  </si>
  <si>
    <t>520043480</t>
  </si>
  <si>
    <t>אדגר- אדגר השקעות</t>
  </si>
  <si>
    <t>1820083</t>
  </si>
  <si>
    <t>520035171</t>
  </si>
  <si>
    <t>אפריקה נכסים- אפי נכסים</t>
  </si>
  <si>
    <t>1091354</t>
  </si>
  <si>
    <t>מגוריט- מגוריט</t>
  </si>
  <si>
    <t>1139195</t>
  </si>
  <si>
    <t>רני צים- רני צים</t>
  </si>
  <si>
    <t>1143619</t>
  </si>
  <si>
    <t>טופ גאם- טופ גאם</t>
  </si>
  <si>
    <t>1179142</t>
  </si>
  <si>
    <t>פודטק</t>
  </si>
  <si>
    <t>סבוריט- סבוריט בע"מ</t>
  </si>
  <si>
    <t>1169978</t>
  </si>
  <si>
    <t>515933950</t>
  </si>
  <si>
    <t>פנאקסיה ישראל- פנאקסיה ישראל</t>
  </si>
  <si>
    <t>1104363</t>
  </si>
  <si>
    <t>513673970</t>
  </si>
  <si>
    <t>קנאביס</t>
  </si>
  <si>
    <t>הייקון מערכות- הייקון מערכות בע"מ</t>
  </si>
  <si>
    <t>1169945</t>
  </si>
  <si>
    <t>514347160</t>
  </si>
  <si>
    <t>רובוטיקה ותלת מימד</t>
  </si>
  <si>
    <t>מאסיבית- מאסיבית</t>
  </si>
  <si>
    <t>1172972</t>
  </si>
  <si>
    <t>514919810</t>
  </si>
  <si>
    <t>שלוש 3 דיאם- שלוש 3 דיאם</t>
  </si>
  <si>
    <t>1177518</t>
  </si>
  <si>
    <t>515512580</t>
  </si>
  <si>
    <t>אייס קמעונאות- אייס קפיטל קמעונאות</t>
  </si>
  <si>
    <t>1171669</t>
  </si>
  <si>
    <t>515546224</t>
  </si>
  <si>
    <t>איאלדי (ALD) - האב- האב אבטחת מידע</t>
  </si>
  <si>
    <t>1084003</t>
  </si>
  <si>
    <t>511029373</t>
  </si>
  <si>
    <t>אוריין- אוריין</t>
  </si>
  <si>
    <t>1103506</t>
  </si>
  <si>
    <t>511068256</t>
  </si>
  <si>
    <t>אי.טי.ג'י.איי- אי.טי.ג'י.איי</t>
  </si>
  <si>
    <t>1176114</t>
  </si>
  <si>
    <t>513764399</t>
  </si>
  <si>
    <t>הולמס פלייס- הולמס פלייס</t>
  </si>
  <si>
    <t>1142587</t>
  </si>
  <si>
    <t>512466723</t>
  </si>
  <si>
    <t>שגריר- שגריר רכב</t>
  </si>
  <si>
    <t>1138379</t>
  </si>
  <si>
    <t>515158665</t>
  </si>
  <si>
    <t>מגדלור- מגדלור</t>
  </si>
  <si>
    <t>1182567</t>
  </si>
  <si>
    <t>515514263</t>
  </si>
  <si>
    <t>אידומו- אידומו</t>
  </si>
  <si>
    <t>1176346</t>
  </si>
  <si>
    <t>513973727</t>
  </si>
  <si>
    <t>אימפקס- אימפקס אי או בע"מ</t>
  </si>
  <si>
    <t>1180306</t>
  </si>
  <si>
    <t>515272789</t>
  </si>
  <si>
    <t>טופ מערכות- טופ מערכות</t>
  </si>
  <si>
    <t>1083377</t>
  </si>
  <si>
    <t>520044231</t>
  </si>
  <si>
    <t>טראקנט- טראקנט אנטרפרייז</t>
  </si>
  <si>
    <t>1174093</t>
  </si>
  <si>
    <t>515446474</t>
  </si>
  <si>
    <t>פוםוום- פוםוום</t>
  </si>
  <si>
    <t>1173434</t>
  </si>
  <si>
    <t>515236735</t>
  </si>
  <si>
    <t>פיימנט- פיימנט</t>
  </si>
  <si>
    <t>1180876</t>
  </si>
  <si>
    <t>515166544</t>
  </si>
  <si>
    <t>קוויקליזארד- קוויקליזארד</t>
  </si>
  <si>
    <t>1172840</t>
  </si>
  <si>
    <t>514439785</t>
  </si>
  <si>
    <t>קונטיניואל- קונטיניואל</t>
  </si>
  <si>
    <t>1182260</t>
  </si>
  <si>
    <t>514949973</t>
  </si>
  <si>
    <t>שמיים- שמיים אימפרוב</t>
  </si>
  <si>
    <t>1176239</t>
  </si>
  <si>
    <t>515181014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</si>
  <si>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</si>
  <si>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</si>
  <si>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</si>
  <si>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</si>
  <si>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</si>
  <si>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</si>
  <si>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G WILLI FOOD INTERNATIONAL</t>
  </si>
  <si>
    <t>IL0010828585</t>
  </si>
  <si>
    <t>520043209</t>
  </si>
  <si>
    <t>Food &amp; Staples Retailing</t>
  </si>
  <si>
    <t>MITC US- MEATECH</t>
  </si>
  <si>
    <t>US5834351026</t>
  </si>
  <si>
    <t>520041955</t>
  </si>
  <si>
    <t>S H L Telemedicine Ltd</t>
  </si>
  <si>
    <t>IL0010855885</t>
  </si>
  <si>
    <t>5261</t>
  </si>
  <si>
    <t>Health Care Equip &amp; Services</t>
  </si>
  <si>
    <t>KORNIT DIGITAL-KRNT</t>
  </si>
  <si>
    <t>IL0011216723</t>
  </si>
  <si>
    <t>1564</t>
  </si>
  <si>
    <t>INDUSTRIAL</t>
  </si>
  <si>
    <t>Protalix Biotherapeutics Inc</t>
  </si>
  <si>
    <t>US74365A3095</t>
  </si>
  <si>
    <t>1554</t>
  </si>
  <si>
    <t>Pharma &amp; Biotechnology</t>
  </si>
  <si>
    <t>PALO ALTO NETWO</t>
  </si>
  <si>
    <t>US6974351057</t>
  </si>
  <si>
    <t>4723</t>
  </si>
  <si>
    <t>Software &amp; Services</t>
  </si>
  <si>
    <t>SimilarWeb- SimilarWeb</t>
  </si>
  <si>
    <t>IL0011751653</t>
  </si>
  <si>
    <t>5283</t>
  </si>
  <si>
    <t>ZIM INTEGRATED- ZIM</t>
  </si>
  <si>
    <t>IL0065100930</t>
  </si>
  <si>
    <t>SCOUTCAM- SCOUTCAM</t>
  </si>
  <si>
    <t>US81063V2043</t>
  </si>
  <si>
    <t>5287</t>
  </si>
  <si>
    <t>SOLAREDGE</t>
  </si>
  <si>
    <t>US83417M1045</t>
  </si>
  <si>
    <t>4744</t>
  </si>
  <si>
    <t>POOL CORP- Pool Corp</t>
  </si>
  <si>
    <t>US73278L1052</t>
  </si>
  <si>
    <t>5272</t>
  </si>
  <si>
    <t>SUNRUN INC</t>
  </si>
  <si>
    <t>US86771W1053</t>
  </si>
  <si>
    <t>NEOEN FP</t>
  </si>
  <si>
    <t>FR0011675362</t>
  </si>
  <si>
    <t>5175</t>
  </si>
  <si>
    <t>ORSTED A/S</t>
  </si>
  <si>
    <t>DK0060094928</t>
  </si>
  <si>
    <t>5232</t>
  </si>
  <si>
    <t>RWE GR</t>
  </si>
  <si>
    <t>DE0007037129</t>
  </si>
  <si>
    <t>5242</t>
  </si>
  <si>
    <t>RWE GY</t>
  </si>
  <si>
    <t>DARIOHEALTH</t>
  </si>
  <si>
    <t>US23725P2092</t>
  </si>
  <si>
    <t>5233</t>
  </si>
  <si>
    <t>ASTRAZENECA PLC</t>
  </si>
  <si>
    <t>US0463531089</t>
  </si>
  <si>
    <t>5238</t>
  </si>
  <si>
    <t>PFIZER INC-PFE- PFIZER</t>
  </si>
  <si>
    <t>US7170811035</t>
  </si>
  <si>
    <t>ABBVIE INC</t>
  </si>
  <si>
    <t>US00287Y1091</t>
  </si>
  <si>
    <t>5255</t>
  </si>
  <si>
    <t>SNY - SANOFI AVENTIS- SANOFI AVENTIS</t>
  </si>
  <si>
    <t>US80105N1054</t>
  </si>
  <si>
    <t>5311</t>
  </si>
  <si>
    <t>AROUNDTOWN PROP-ALATP- AROUNDTOWN</t>
  </si>
  <si>
    <t>LU1673108939</t>
  </si>
  <si>
    <t>FWB</t>
  </si>
  <si>
    <t>4845</t>
  </si>
  <si>
    <t>BOSTON PROPERTIES</t>
  </si>
  <si>
    <t>US1011211018</t>
  </si>
  <si>
    <t>5214</t>
  </si>
  <si>
    <t>PARK PLAZA  HOTEL</t>
  </si>
  <si>
    <t>GG00B1Z5FH87</t>
  </si>
  <si>
    <t>LSE</t>
  </si>
  <si>
    <t>5123</t>
  </si>
  <si>
    <t>PRIME US REIT</t>
  </si>
  <si>
    <t>SGXC75818630</t>
  </si>
  <si>
    <t>5197</t>
  </si>
  <si>
    <t>JUMBO S.A</t>
  </si>
  <si>
    <t>GRS282183003</t>
  </si>
  <si>
    <t>Retailing</t>
  </si>
  <si>
    <t>SOITEC FP</t>
  </si>
  <si>
    <t>FR0013227113</t>
  </si>
  <si>
    <t>5250</t>
  </si>
  <si>
    <t>Semiconductors &amp; Semicon Equip</t>
  </si>
  <si>
    <t>TSM - TAIWAN SEMICONDUCTOR- TAIWAN SEMI</t>
  </si>
  <si>
    <t>us8740391003</t>
  </si>
  <si>
    <t>5088</t>
  </si>
  <si>
    <t>DocuSign</t>
  </si>
  <si>
    <t>US2561631068</t>
  </si>
  <si>
    <t>5269</t>
  </si>
  <si>
    <t>Amadeus IT Group- Amadeus</t>
  </si>
  <si>
    <t>ES0109067019</t>
  </si>
  <si>
    <t>5273</t>
  </si>
  <si>
    <t>ENEL SPA</t>
  </si>
  <si>
    <t>IT0003128367</t>
  </si>
  <si>
    <t>5039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</si>
  <si>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</si>
  <si>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</si>
  <si>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</si>
  <si>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</si>
  <si>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</si>
  <si>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</si>
  <si>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CHINA-INVESCO</t>
  </si>
  <si>
    <t>LU1549405709</t>
  </si>
  <si>
    <t>EURONEXT</t>
  </si>
  <si>
    <t>1290</t>
  </si>
  <si>
    <t>מניות</t>
  </si>
  <si>
    <t>סה"כ שמחקות מדדים אחרים</t>
  </si>
  <si>
    <t>סה"כ אג"ח ממשלתי</t>
  </si>
  <si>
    <t>סה"כ אגח קונצרני</t>
  </si>
  <si>
    <t>Schroder International Selection Fund China</t>
  </si>
  <si>
    <t>LU2016214293</t>
  </si>
  <si>
    <t>5105</t>
  </si>
  <si>
    <t>סה"כ כתבי אופציות בישראל</t>
  </si>
  <si>
    <t>אייספאק 1  אפ 1_10/12/2023- איי ספאק</t>
  </si>
  <si>
    <t>1179613</t>
  </si>
  <si>
    <t>ביג-טק 50  אופציה 1 09/02/23- ביג טק 50 מו"פ</t>
  </si>
  <si>
    <t>1172303</t>
  </si>
  <si>
    <t>ביג-טק 50 אופציה 2 01/01/23- ביג טק 50 מו"פ</t>
  </si>
  <si>
    <t>1180819</t>
  </si>
  <si>
    <t>יוניקורן טכ אפ2 10/9/23- יוניקורן טכנו</t>
  </si>
  <si>
    <t>1168673</t>
  </si>
  <si>
    <t>יוניקורן טכ אפ3 15/11/22- יוניקורן טכנו</t>
  </si>
  <si>
    <t>1181544</t>
  </si>
  <si>
    <t>אלמדה  אופציה 1 5/4/22</t>
  </si>
  <si>
    <t>1168970</t>
  </si>
  <si>
    <t>אלמדה  אופציה 2 10/10/23</t>
  </si>
  <si>
    <t>1168988</t>
  </si>
  <si>
    <t>אלמדה אופציה 4 19/12/22- אלמדה ונצ'רס</t>
  </si>
  <si>
    <t>1180744</t>
  </si>
  <si>
    <t>פולירם אופציה 1 29/11/22- פולירם</t>
  </si>
  <si>
    <t>1170224</t>
  </si>
  <si>
    <t>אמות אופציה 1 22/12/22- אמות</t>
  </si>
  <si>
    <t>1180546</t>
  </si>
  <si>
    <t>אייס קמעונאות אופציה 1 15/01/23- אייס קפיטל קמעונאות</t>
  </si>
  <si>
    <t>1171677</t>
  </si>
  <si>
    <t>אידומו  אפ 1_ 10/12/2023- אידומו</t>
  </si>
  <si>
    <t>1176353</t>
  </si>
  <si>
    <t>טראקנט אופציה 1 02/03/25- טראקנט אנטרפרייז</t>
  </si>
  <si>
    <t>1174101</t>
  </si>
  <si>
    <t>פוםוום אופציה 1 28/02/22- פוםוום</t>
  </si>
  <si>
    <t>1173442</t>
  </si>
  <si>
    <t>פיימנט אופציה 1 15/10/24- פיימנט</t>
  </si>
  <si>
    <t>1180884</t>
  </si>
  <si>
    <t>קוויקליזארד אופציה 1 22/02/23- קוויקליזארד</t>
  </si>
  <si>
    <t>1172865</t>
  </si>
  <si>
    <t>קונטיניואל אפ 1 12/12/24- קונטיניואל</t>
  </si>
  <si>
    <t>1182278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</si>
  <si>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</si>
  <si>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</si>
  <si>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</si>
  <si>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</si>
  <si>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</si>
  <si>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</si>
  <si>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</si>
  <si>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</si>
  <si>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 DFWH2 - 18/03/2022</t>
  </si>
  <si>
    <t>DE000C6EV0A4</t>
  </si>
  <si>
    <t>Other</t>
  </si>
  <si>
    <t>DJIA  MINI-DMH2-18/03/22</t>
  </si>
  <si>
    <t>BBG00ZLJP358</t>
  </si>
  <si>
    <t>FTSE CHINA  A50 - XUF2 - 27/01/2022</t>
  </si>
  <si>
    <t>SGXDB0661783</t>
  </si>
  <si>
    <t>FUT VAL EUR HSBC - רוו"ה מחוזים</t>
  </si>
  <si>
    <t>333740</t>
  </si>
  <si>
    <t>FUT VAL USD - רוו"ה מחוזים</t>
  </si>
  <si>
    <t>415349</t>
  </si>
  <si>
    <t>MINI NASDAQ100-NQH2- 18/03/2022</t>
  </si>
  <si>
    <t>BBG00YGNQF87</t>
  </si>
  <si>
    <t>RUSSELL2000 -RTYH2- 18/03/22</t>
  </si>
  <si>
    <t>BBG00YGNQH74</t>
  </si>
  <si>
    <t>S&amp;P500 E-MINI -ESH2-18/03/2022</t>
  </si>
  <si>
    <t>BBG00YGNQDQ2</t>
  </si>
  <si>
    <t>STOXX 600- SXOH2-18/03/22</t>
  </si>
  <si>
    <t>DE000C6EV2S2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</si>
  <si>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</si>
  <si>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</si>
  <si>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</si>
  <si>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</si>
  <si>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</si>
  <si>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</si>
  <si>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</si>
  <si>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</si>
  <si>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</si>
  <si>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</si>
  <si>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</si>
  <si>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</si>
  <si>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</si>
  <si>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</si>
  <si>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</si>
  <si>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</si>
  <si>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אג3מ- רפאל</t>
  </si>
  <si>
    <t>1140276</t>
  </si>
  <si>
    <t>520042185</t>
  </si>
  <si>
    <t>04/05/21</t>
  </si>
  <si>
    <t>תשת אנרג אגא-רמ</t>
  </si>
  <si>
    <t>1168087</t>
  </si>
  <si>
    <t>520027293</t>
  </si>
  <si>
    <t>17/08/20</t>
  </si>
  <si>
    <t>מימון ישיר אג"ח א-רמ- מימון ישיר קב</t>
  </si>
  <si>
    <t>1139740</t>
  </si>
  <si>
    <t>13/04/20</t>
  </si>
  <si>
    <t>רפאל  אג4מ- רפאל</t>
  </si>
  <si>
    <t>1140284</t>
  </si>
  <si>
    <t>רפאל   אג5מ</t>
  </si>
  <si>
    <t>1140292</t>
  </si>
  <si>
    <t>אורמת אגח 4 - רמ</t>
  </si>
  <si>
    <t>1167212</t>
  </si>
  <si>
    <t>01/07/20</t>
  </si>
  <si>
    <t>לידר  אגח ח- רמ- לידר השקעות</t>
  </si>
  <si>
    <t>3180361</t>
  </si>
  <si>
    <t>520037664</t>
  </si>
  <si>
    <t>A1.il</t>
  </si>
  <si>
    <t>28/02/21</t>
  </si>
  <si>
    <t>ביטוח ישיר אג"ח 11</t>
  </si>
  <si>
    <t>1138825</t>
  </si>
  <si>
    <t>520044439</t>
  </si>
  <si>
    <t>27/04/20</t>
  </si>
  <si>
    <t>י.ח.ק אגח ב -רמ- י.ח.ק להשקעות</t>
  </si>
  <si>
    <t>1181783</t>
  </si>
  <si>
    <t>550016091</t>
  </si>
  <si>
    <t>ארפורט נעמ ח-ל- איירפורט סיטי</t>
  </si>
  <si>
    <t>1156496</t>
  </si>
  <si>
    <t>19/04/21</t>
  </si>
  <si>
    <t>וואליו אגח ב-רמ- וואליו קפיטל</t>
  </si>
  <si>
    <t>5990171</t>
  </si>
  <si>
    <t>520033804</t>
  </si>
  <si>
    <t>18/08/21</t>
  </si>
  <si>
    <t>אורמת אגח 3 -רמ</t>
  </si>
  <si>
    <t>1139179</t>
  </si>
  <si>
    <t>11/05/20</t>
  </si>
  <si>
    <t>גרופ 11- גרופ 11</t>
  </si>
  <si>
    <t>1181106</t>
  </si>
  <si>
    <t>1992</t>
  </si>
  <si>
    <t>וויו גרופ TASE UP- וויו גרופ</t>
  </si>
  <si>
    <t>1171107</t>
  </si>
  <si>
    <t>1837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</si>
  <si>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</si>
  <si>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</si>
  <si>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</si>
  <si>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</si>
  <si>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</si>
  <si>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</si>
  <si>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</si>
  <si>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</si>
  <si>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</si>
  <si>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MITC US-אופציה לא סחירה 18/05/2023- MEATECH</t>
  </si>
  <si>
    <t>320486391</t>
  </si>
  <si>
    <t>04/08/21</t>
  </si>
  <si>
    <t>18/03/20</t>
  </si>
  <si>
    <t>בליץ אופציה לא סחירה 01/06/24- בליץ</t>
  </si>
  <si>
    <t>42401011</t>
  </si>
  <si>
    <t>שיח מדיקל אופציה ב' לא סחירה 10/07/22- שיח מדיקל</t>
  </si>
  <si>
    <t>24901111</t>
  </si>
  <si>
    <t>פארמה</t>
  </si>
  <si>
    <t>10/06/20</t>
  </si>
  <si>
    <t>פנאקסיה ישראל אופציה לא סחירה 09/03/2022- פנאקסיה ישראל</t>
  </si>
  <si>
    <t>11043631</t>
  </si>
  <si>
    <t>11/03/20</t>
  </si>
  <si>
    <t>איאלדי (ALD) אופציה לא סחירה 15/02/24 - האב- האב אבטחת מידע</t>
  </si>
  <si>
    <t>10840031</t>
  </si>
  <si>
    <t>17/02/20</t>
  </si>
  <si>
    <t>שגריר- אופציה לא סחירה 22/02/23- שגריר רכב</t>
  </si>
  <si>
    <t>113837911</t>
  </si>
  <si>
    <t>22/02/21</t>
  </si>
  <si>
    <t>סאטקום אופציה לא סחירה 20/1/22- סאטקום מערכות</t>
  </si>
  <si>
    <t>10805971</t>
  </si>
  <si>
    <t>סה"כ מט"ח/מט"ח</t>
  </si>
  <si>
    <t>סה"כ כנגד חסכון עמיתים/מבוטחים</t>
  </si>
  <si>
    <t>לא</t>
  </si>
  <si>
    <t>1319</t>
  </si>
  <si>
    <t>29/12/21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</si>
  <si>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</si>
  <si>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</si>
  <si>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</si>
  <si>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</si>
  <si>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</si>
  <si>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</si>
  <si>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</si>
  <si>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</si>
  <si>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</si>
  <si>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</si>
  <si>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</si>
  <si>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</si>
  <si>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</si>
  <si>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</si>
  <si>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</si>
  <si>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</si>
  <si>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EUR HSBC - בטחונות</t>
  </si>
  <si>
    <t>327064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</si>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</sst>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workbookViewId="0">
      <selection activeCell="A27" sqref="A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326056.91660576075</v>
      </c>
      <c r="D11" s="76">
        <f>C11/$C$42</f>
        <v>0.17989661651555044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655320.60893260001</v>
      </c>
      <c r="D13" s="78">
        <f t="shared" ref="D13:D22" si="0">C13/$C$42</f>
        <v>0.36156251953528429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349772.30917162471</v>
      </c>
      <c r="D15" s="78">
        <f t="shared" si="0"/>
        <v>0.19298119980349038</v>
      </c>
    </row>
    <row r="16" spans="1:36">
      <c r="A16" s="10" t="s">
        <v>13</v>
      </c>
      <c r="B16" s="70" t="s">
        <v>19</v>
      </c>
      <c r="C16" s="77">
        <v>358745.9219606737</v>
      </c>
      <c r="D16" s="78">
        <f t="shared" si="0"/>
        <v>0.19793224514697094</v>
      </c>
    </row>
    <row r="17" spans="1:4">
      <c r="A17" s="10" t="s">
        <v>13</v>
      </c>
      <c r="B17" s="70" t="s">
        <v>195</v>
      </c>
      <c r="C17" s="77">
        <v>5225.5578460440001</v>
      </c>
      <c r="D17" s="78">
        <f t="shared" si="0"/>
        <v>2.8831168057883621E-3</v>
      </c>
    </row>
    <row r="18" spans="1:4">
      <c r="A18" s="10" t="s">
        <v>13</v>
      </c>
      <c r="B18" s="70" t="s">
        <v>20</v>
      </c>
      <c r="C18" s="77">
        <v>9818.9457778400993</v>
      </c>
      <c r="D18" s="78">
        <f t="shared" si="0"/>
        <v>5.417444112430384E-3</v>
      </c>
    </row>
    <row r="19" spans="1:4">
      <c r="A19" s="10" t="s">
        <v>13</v>
      </c>
      <c r="B19" s="70" t="s">
        <v>21</v>
      </c>
      <c r="C19" s="77">
        <v>3967.274226</v>
      </c>
      <c r="D19" s="78">
        <f t="shared" si="0"/>
        <v>2.1888792223036667E-3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4462.5802808385233</v>
      </c>
      <c r="D21" s="78">
        <f t="shared" si="0"/>
        <v>2.4621563063559971E-3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41762.654043278999</v>
      </c>
      <c r="D26" s="78">
        <f t="shared" si="1"/>
        <v>2.3041867160203115E-2</v>
      </c>
    </row>
    <row r="27" spans="1:4">
      <c r="A27" s="10" t="s">
        <v>13</v>
      </c>
      <c r="B27" s="70" t="s">
        <v>28</v>
      </c>
      <c r="C27" s="77">
        <v>12083.3994</v>
      </c>
      <c r="D27" s="78">
        <f t="shared" si="1"/>
        <v>6.6668196788916894E-3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243.46652781719999</v>
      </c>
      <c r="D29" s="78">
        <f t="shared" si="1"/>
        <v>1.3432870875749913E-4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18431.671741072401</v>
      </c>
      <c r="D33" s="78">
        <f t="shared" si="1"/>
        <v>1.0169376001777556E-2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26577.004015103001</v>
      </c>
      <c r="D37" s="78">
        <f t="shared" si="1"/>
        <v>1.4663431002195634E-2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1812468.3105286534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3.4045000000000001</v>
      </c>
    </row>
    <row r="48" spans="1:4">
      <c r="C48" t="s">
        <v>201</v>
      </c>
      <c r="D48">
        <v>0.47320000000000001</v>
      </c>
    </row>
    <row r="49" spans="3:4">
      <c r="C49" t="s">
        <v>110</v>
      </c>
      <c r="D49">
        <v>3.5198999999999998</v>
      </c>
    </row>
    <row r="50" spans="3:4">
      <c r="C50" t="s">
        <v>123</v>
      </c>
      <c r="D50">
        <v>2.3056999999999999</v>
      </c>
    </row>
    <row r="51" spans="3:4">
      <c r="C51" t="s">
        <v>123</v>
      </c>
      <c r="D51">
        <v>0.48930000000000001</v>
      </c>
    </row>
    <row r="52" spans="3:4">
      <c r="C52" t="s">
        <v>106</v>
      </c>
      <c r="D52">
        <v>3.11</v>
      </c>
    </row>
    <row r="53" spans="3:4">
      <c r="C53" t="s">
        <v>113</v>
      </c>
      <c r="D53">
        <v>4.2031000000000001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O18" sqref="O1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326056.91660576075</v>
      </c>
      <c r="K11" s="76">
        <f>J11/$J$11</f>
        <v>1</v>
      </c>
      <c r="L11" s="76">
        <f>J11/'סכום נכסי הקרן'!$C$42</f>
        <v>0.17989661651555044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326056.91660576075</v>
      </c>
      <c r="K12" s="80">
        <f t="shared" ref="K12:K23" si="0">J12/$J$11</f>
        <v>1</v>
      </c>
      <c r="L12" s="80">
        <f>J12/'סכום נכסי הקרן'!$C$42</f>
        <v>0.17989661651555044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251060.91276999973</v>
      </c>
      <c r="K13" s="80">
        <f t="shared" si="0"/>
        <v>0.76999106592656774</v>
      </c>
      <c r="L13" s="80">
        <f>J13/'סכום נכסי הקרן'!$C$42</f>
        <v>0.13851878750739166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f>249109.75197+1951.16079999972</f>
        <v>251060.91276999973</v>
      </c>
      <c r="K14" s="78">
        <f t="shared" si="0"/>
        <v>0.76999106592656774</v>
      </c>
      <c r="L14" s="78">
        <f>J14/'סכום נכסי הקרן'!$C$42</f>
        <v>0.13851878750739166</v>
      </c>
    </row>
    <row r="15" spans="2:13">
      <c r="B15" s="79" t="s">
        <v>209</v>
      </c>
      <c r="C15" s="26"/>
      <c r="D15" s="27"/>
      <c r="E15" s="27"/>
      <c r="F15" s="27"/>
      <c r="G15" s="27"/>
      <c r="H15" s="27"/>
      <c r="I15" s="80">
        <v>0</v>
      </c>
      <c r="J15" s="81">
        <v>74996.003835761003</v>
      </c>
      <c r="K15" s="80">
        <f t="shared" si="0"/>
        <v>0.2300089340734322</v>
      </c>
      <c r="L15" s="80">
        <f>J15/'סכום נכסי הקרן'!$C$42</f>
        <v>4.1377829008158756E-2</v>
      </c>
    </row>
    <row r="16" spans="2:13">
      <c r="B16" t="s">
        <v>210</v>
      </c>
      <c r="C16" t="s">
        <v>211</v>
      </c>
      <c r="D16" t="s">
        <v>206</v>
      </c>
      <c r="E16" t="s">
        <v>207</v>
      </c>
      <c r="F16" t="s">
        <v>208</v>
      </c>
      <c r="G16" t="s">
        <v>110</v>
      </c>
      <c r="H16" s="78">
        <v>0</v>
      </c>
      <c r="I16" s="78">
        <v>0</v>
      </c>
      <c r="J16" s="77">
        <v>2805.823624437</v>
      </c>
      <c r="K16" s="78">
        <f t="shared" si="0"/>
        <v>8.605318524279473E-3</v>
      </c>
      <c r="L16" s="78">
        <f>J16/'סכום נכסי הקרן'!$C$42</f>
        <v>1.5480676865564666E-3</v>
      </c>
    </row>
    <row r="17" spans="2:12">
      <c r="B17" t="s">
        <v>212</v>
      </c>
      <c r="C17" t="s">
        <v>213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71920.843869699995</v>
      </c>
      <c r="K17" s="78">
        <f t="shared" si="0"/>
        <v>0.22057757467129682</v>
      </c>
      <c r="L17" s="78">
        <f>J17/'סכום נכסי הקרן'!$C$42</f>
        <v>3.968115936257248E-2</v>
      </c>
    </row>
    <row r="18" spans="2:12">
      <c r="B18" t="s">
        <v>214</v>
      </c>
      <c r="C18" t="s">
        <v>215</v>
      </c>
      <c r="D18" t="s">
        <v>206</v>
      </c>
      <c r="E18" t="s">
        <v>207</v>
      </c>
      <c r="F18" t="s">
        <v>208</v>
      </c>
      <c r="G18" t="s">
        <v>123</v>
      </c>
      <c r="H18" s="78">
        <v>0</v>
      </c>
      <c r="I18" s="78">
        <v>0</v>
      </c>
      <c r="J18" s="77">
        <v>42.470717315999998</v>
      </c>
      <c r="K18" s="78">
        <f t="shared" si="0"/>
        <v>1.3025553255584466E-4</v>
      </c>
      <c r="L18" s="78">
        <f>J18/'סכום נכסי הקרן'!$C$42</f>
        <v>2.3432529589227583E-5</v>
      </c>
    </row>
    <row r="19" spans="2:12">
      <c r="B19" t="s">
        <v>216</v>
      </c>
      <c r="C19" t="s">
        <v>217</v>
      </c>
      <c r="D19" t="s">
        <v>206</v>
      </c>
      <c r="E19" t="s">
        <v>207</v>
      </c>
      <c r="F19" t="s">
        <v>208</v>
      </c>
      <c r="G19" t="s">
        <v>201</v>
      </c>
      <c r="H19" s="78">
        <v>0</v>
      </c>
      <c r="I19" s="78">
        <v>0</v>
      </c>
      <c r="J19" s="77">
        <v>42.929532100000003</v>
      </c>
      <c r="K19" s="78">
        <f t="shared" si="0"/>
        <v>1.3166269419123106E-4</v>
      </c>
      <c r="L19" s="78">
        <f>J19/'סכום נכסי הקרן'!$C$42</f>
        <v>2.3685673206324082E-5</v>
      </c>
    </row>
    <row r="20" spans="2:12">
      <c r="B20" t="s">
        <v>218</v>
      </c>
      <c r="C20" t="s">
        <v>219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149.25451879799999</v>
      </c>
      <c r="K20" s="78">
        <f t="shared" si="0"/>
        <v>4.5775602723516332E-4</v>
      </c>
      <c r="L20" s="78">
        <f>J20/'סכום נכסי הקרן'!$C$42</f>
        <v>8.2348760489206038E-5</v>
      </c>
    </row>
    <row r="21" spans="2:12">
      <c r="B21" t="s">
        <v>220</v>
      </c>
      <c r="C21" t="s">
        <v>221</v>
      </c>
      <c r="D21" t="s">
        <v>206</v>
      </c>
      <c r="E21" t="s">
        <v>207</v>
      </c>
      <c r="F21" t="s">
        <v>208</v>
      </c>
      <c r="G21" t="s">
        <v>200</v>
      </c>
      <c r="H21" s="78">
        <v>0</v>
      </c>
      <c r="I21" s="78">
        <v>0</v>
      </c>
      <c r="J21" s="77">
        <v>34.681573409999999</v>
      </c>
      <c r="K21" s="78">
        <f t="shared" si="0"/>
        <v>1.0636662387362848E-4</v>
      </c>
      <c r="L21" s="78">
        <f>J21/'סכום נכסי הקרן'!$C$42</f>
        <v>1.9134995745047933E-5</v>
      </c>
    </row>
    <row r="22" spans="2:12">
      <c r="B22" s="79" t="s">
        <v>222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223</v>
      </c>
      <c r="C23" t="s">
        <v>223</v>
      </c>
      <c r="D23" s="16"/>
      <c r="E23" t="s">
        <v>223</v>
      </c>
      <c r="G23" t="s">
        <v>223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224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s="16"/>
      <c r="E25" t="s">
        <v>223</v>
      </c>
      <c r="G25" t="s">
        <v>223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225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G27" t="s">
        <v>223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226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G29" t="s">
        <v>223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227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s="16"/>
      <c r="E31" t="s">
        <v>223</v>
      </c>
      <c r="G31" t="s">
        <v>223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229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223</v>
      </c>
      <c r="C34" t="s">
        <v>223</v>
      </c>
      <c r="D34" s="16"/>
      <c r="E34" t="s">
        <v>223</v>
      </c>
      <c r="G34" t="s">
        <v>223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227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223</v>
      </c>
      <c r="C36" t="s">
        <v>223</v>
      </c>
      <c r="D36" s="16"/>
      <c r="E36" t="s">
        <v>223</v>
      </c>
      <c r="G36" t="s">
        <v>223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3.73</v>
      </c>
      <c r="I11" s="7"/>
      <c r="J11" s="7"/>
      <c r="K11" s="76">
        <v>-6.6E-3</v>
      </c>
      <c r="L11" s="75">
        <v>603283721</v>
      </c>
      <c r="M11" s="7"/>
      <c r="N11" s="75">
        <v>0</v>
      </c>
      <c r="O11" s="75">
        <v>655320.60893260001</v>
      </c>
      <c r="P11" s="7"/>
      <c r="Q11" s="76">
        <v>1</v>
      </c>
      <c r="R11" s="76">
        <v>0.36199999999999999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3.73</v>
      </c>
      <c r="K12" s="80">
        <v>-6.6E-3</v>
      </c>
      <c r="L12" s="81">
        <v>603283721</v>
      </c>
      <c r="N12" s="81">
        <v>0</v>
      </c>
      <c r="O12" s="81">
        <v>655320.60893260001</v>
      </c>
      <c r="Q12" s="80">
        <v>1</v>
      </c>
      <c r="R12" s="80">
        <v>0.36199999999999999</v>
      </c>
    </row>
    <row r="13" spans="2:53">
      <c r="B13" s="79" t="s">
        <v>231</v>
      </c>
      <c r="C13" s="16"/>
      <c r="D13" s="16"/>
      <c r="H13" s="81">
        <v>4.24</v>
      </c>
      <c r="K13" s="80">
        <v>-2.1999999999999999E-2</v>
      </c>
      <c r="L13" s="81">
        <v>208574961</v>
      </c>
      <c r="N13" s="81">
        <v>0</v>
      </c>
      <c r="O13" s="81">
        <v>249560.9877724</v>
      </c>
      <c r="Q13" s="80">
        <v>0.38080000000000003</v>
      </c>
      <c r="R13" s="80">
        <v>0.13780000000000001</v>
      </c>
    </row>
    <row r="14" spans="2:53">
      <c r="B14" s="79" t="s">
        <v>232</v>
      </c>
      <c r="C14" s="16"/>
      <c r="D14" s="16"/>
      <c r="H14" s="81">
        <v>4.24</v>
      </c>
      <c r="K14" s="80">
        <v>-2.1999999999999999E-2</v>
      </c>
      <c r="L14" s="81">
        <v>208574961</v>
      </c>
      <c r="N14" s="81">
        <v>0</v>
      </c>
      <c r="O14" s="81">
        <v>249560.9877724</v>
      </c>
      <c r="Q14" s="80">
        <v>0.38080000000000003</v>
      </c>
      <c r="R14" s="80">
        <v>0.13780000000000001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2.48</v>
      </c>
      <c r="I15" t="s">
        <v>102</v>
      </c>
      <c r="J15" s="78">
        <v>0.04</v>
      </c>
      <c r="K15" s="78">
        <v>-2.46E-2</v>
      </c>
      <c r="L15" s="77">
        <v>18366993</v>
      </c>
      <c r="M15" s="77">
        <v>150.76</v>
      </c>
      <c r="N15" s="77">
        <v>0</v>
      </c>
      <c r="O15" s="77">
        <v>27690.078646800001</v>
      </c>
      <c r="P15" s="78">
        <v>1.2999999999999999E-3</v>
      </c>
      <c r="Q15" s="78">
        <v>4.2299999999999997E-2</v>
      </c>
      <c r="R15" s="78">
        <v>1.5299999999999999E-2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11.94</v>
      </c>
      <c r="I16" t="s">
        <v>102</v>
      </c>
      <c r="J16" s="78">
        <v>0.04</v>
      </c>
      <c r="K16" s="78">
        <v>-8.0999999999999996E-3</v>
      </c>
      <c r="L16" s="77">
        <v>3818000</v>
      </c>
      <c r="M16" s="77">
        <v>214.75</v>
      </c>
      <c r="N16" s="77">
        <v>0</v>
      </c>
      <c r="O16" s="77">
        <v>8199.1550000000007</v>
      </c>
      <c r="P16" s="78">
        <v>2.0000000000000001E-4</v>
      </c>
      <c r="Q16" s="78">
        <v>1.2500000000000001E-2</v>
      </c>
      <c r="R16" s="78">
        <v>4.4999999999999997E-3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0.75</v>
      </c>
      <c r="I17" t="s">
        <v>102</v>
      </c>
      <c r="J17" s="78">
        <v>2.75E-2</v>
      </c>
      <c r="K17" s="78">
        <v>-2.4899999999999999E-2</v>
      </c>
      <c r="L17" s="77">
        <v>8200000</v>
      </c>
      <c r="M17" s="77">
        <v>111.15</v>
      </c>
      <c r="N17" s="77">
        <v>0</v>
      </c>
      <c r="O17" s="77">
        <v>9114.2999999999993</v>
      </c>
      <c r="P17" s="78">
        <v>5.0000000000000001E-4</v>
      </c>
      <c r="Q17" s="78">
        <v>1.3899999999999999E-2</v>
      </c>
      <c r="R17" s="78">
        <v>5.0000000000000001E-3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242</v>
      </c>
      <c r="H18" s="77">
        <v>1.73</v>
      </c>
      <c r="I18" t="s">
        <v>102</v>
      </c>
      <c r="J18" s="78">
        <v>1.7500000000000002E-2</v>
      </c>
      <c r="K18" s="78">
        <v>-2.5100000000000001E-2</v>
      </c>
      <c r="L18" s="77">
        <v>64044100</v>
      </c>
      <c r="M18" s="77">
        <v>112.74</v>
      </c>
      <c r="N18" s="77">
        <v>0</v>
      </c>
      <c r="O18" s="77">
        <v>72203.318339999998</v>
      </c>
      <c r="P18" s="78">
        <v>3.3E-3</v>
      </c>
      <c r="Q18" s="78">
        <v>0.11020000000000001</v>
      </c>
      <c r="R18" s="78">
        <v>3.9899999999999998E-2</v>
      </c>
    </row>
    <row r="19" spans="2:18">
      <c r="B19" t="s">
        <v>245</v>
      </c>
      <c r="C19" t="s">
        <v>246</v>
      </c>
      <c r="D19" t="s">
        <v>100</v>
      </c>
      <c r="E19" t="s">
        <v>235</v>
      </c>
      <c r="G19" t="s">
        <v>247</v>
      </c>
      <c r="H19" s="77">
        <v>4.57</v>
      </c>
      <c r="I19" t="s">
        <v>102</v>
      </c>
      <c r="J19" s="78">
        <v>1E-3</v>
      </c>
      <c r="K19" s="78">
        <v>-2.0899999999999998E-2</v>
      </c>
      <c r="L19" s="77">
        <v>65226322</v>
      </c>
      <c r="M19" s="77">
        <v>113.49</v>
      </c>
      <c r="N19" s="77">
        <v>0</v>
      </c>
      <c r="O19" s="77">
        <v>74025.352837800005</v>
      </c>
      <c r="P19" s="78">
        <v>5.5999999999999999E-3</v>
      </c>
      <c r="Q19" s="78">
        <v>0.113</v>
      </c>
      <c r="R19" s="78">
        <v>4.0899999999999999E-2</v>
      </c>
    </row>
    <row r="20" spans="2:18">
      <c r="B20" t="s">
        <v>248</v>
      </c>
      <c r="C20" t="s">
        <v>249</v>
      </c>
      <c r="D20" t="s">
        <v>100</v>
      </c>
      <c r="E20" t="s">
        <v>235</v>
      </c>
      <c r="G20" t="s">
        <v>239</v>
      </c>
      <c r="H20" s="77">
        <v>3.79</v>
      </c>
      <c r="I20" t="s">
        <v>102</v>
      </c>
      <c r="J20" s="78">
        <v>7.4999999999999997E-3</v>
      </c>
      <c r="K20" s="78">
        <v>-2.23E-2</v>
      </c>
      <c r="L20" s="77">
        <v>29035000</v>
      </c>
      <c r="M20" s="77">
        <v>115.45</v>
      </c>
      <c r="N20" s="77">
        <v>0</v>
      </c>
      <c r="O20" s="77">
        <v>33520.907500000001</v>
      </c>
      <c r="P20" s="78">
        <v>1.2999999999999999E-3</v>
      </c>
      <c r="Q20" s="78">
        <v>5.1200000000000002E-2</v>
      </c>
      <c r="R20" s="78">
        <v>1.8499999999999999E-2</v>
      </c>
    </row>
    <row r="21" spans="2:18">
      <c r="B21" t="s">
        <v>250</v>
      </c>
      <c r="C21" t="s">
        <v>251</v>
      </c>
      <c r="D21" t="s">
        <v>100</v>
      </c>
      <c r="E21" t="s">
        <v>235</v>
      </c>
      <c r="G21" t="s">
        <v>252</v>
      </c>
      <c r="H21" s="77">
        <v>5.32</v>
      </c>
      <c r="I21" t="s">
        <v>102</v>
      </c>
      <c r="J21" s="78">
        <v>7.4999999999999997E-3</v>
      </c>
      <c r="K21" s="78">
        <v>-2.63E-2</v>
      </c>
      <c r="L21" s="77">
        <v>12121546</v>
      </c>
      <c r="M21" s="77">
        <v>120.43</v>
      </c>
      <c r="N21" s="77">
        <v>0</v>
      </c>
      <c r="O21" s="77">
        <v>14597.977847800001</v>
      </c>
      <c r="P21" s="78">
        <v>5.9999999999999995E-4</v>
      </c>
      <c r="Q21" s="78">
        <v>2.23E-2</v>
      </c>
      <c r="R21" s="78">
        <v>8.0999999999999996E-3</v>
      </c>
    </row>
    <row r="22" spans="2:18">
      <c r="B22" t="s">
        <v>253</v>
      </c>
      <c r="C22" t="s">
        <v>254</v>
      </c>
      <c r="D22" t="s">
        <v>100</v>
      </c>
      <c r="E22" t="s">
        <v>235</v>
      </c>
      <c r="G22" t="s">
        <v>255</v>
      </c>
      <c r="H22" s="77">
        <v>21.24</v>
      </c>
      <c r="I22" t="s">
        <v>102</v>
      </c>
      <c r="J22" s="78">
        <v>0.01</v>
      </c>
      <c r="K22" s="78">
        <v>-1.1999999999999999E-3</v>
      </c>
      <c r="L22" s="77">
        <v>7763000</v>
      </c>
      <c r="M22" s="77">
        <v>131.52000000000001</v>
      </c>
      <c r="N22" s="77">
        <v>0</v>
      </c>
      <c r="O22" s="77">
        <v>10209.8976</v>
      </c>
      <c r="P22" s="78">
        <v>4.0000000000000002E-4</v>
      </c>
      <c r="Q22" s="78">
        <v>1.5599999999999999E-2</v>
      </c>
      <c r="R22" s="78">
        <v>5.5999999999999999E-3</v>
      </c>
    </row>
    <row r="23" spans="2:18">
      <c r="B23" s="79" t="s">
        <v>256</v>
      </c>
      <c r="C23" s="16"/>
      <c r="D23" s="16"/>
      <c r="H23" s="81">
        <v>3.41</v>
      </c>
      <c r="K23" s="80">
        <v>2.8E-3</v>
      </c>
      <c r="L23" s="81">
        <v>394708760</v>
      </c>
      <c r="N23" s="81">
        <v>0</v>
      </c>
      <c r="O23" s="81">
        <v>405759.62116019998</v>
      </c>
      <c r="Q23" s="80">
        <v>0.61919999999999997</v>
      </c>
      <c r="R23" s="80">
        <v>0.22409999999999999</v>
      </c>
    </row>
    <row r="24" spans="2:18">
      <c r="B24" s="79" t="s">
        <v>257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223</v>
      </c>
      <c r="C25" t="s">
        <v>223</v>
      </c>
      <c r="D25" s="16"/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258</v>
      </c>
      <c r="C26" s="16"/>
      <c r="D26" s="16"/>
      <c r="H26" s="81">
        <v>3.41</v>
      </c>
      <c r="K26" s="80">
        <v>2.8E-3</v>
      </c>
      <c r="L26" s="81">
        <v>394708760</v>
      </c>
      <c r="N26" s="81">
        <v>0</v>
      </c>
      <c r="O26" s="81">
        <v>405759.62116019998</v>
      </c>
      <c r="Q26" s="80">
        <v>0.61919999999999997</v>
      </c>
      <c r="R26" s="80">
        <v>0.22409999999999999</v>
      </c>
    </row>
    <row r="27" spans="2:18">
      <c r="B27" t="s">
        <v>259</v>
      </c>
      <c r="C27" t="s">
        <v>260</v>
      </c>
      <c r="D27" t="s">
        <v>100</v>
      </c>
      <c r="E27" t="s">
        <v>235</v>
      </c>
      <c r="G27" t="s">
        <v>261</v>
      </c>
      <c r="H27" s="77">
        <v>4.1100000000000003</v>
      </c>
      <c r="I27" t="s">
        <v>102</v>
      </c>
      <c r="J27" s="78">
        <v>5.0000000000000001E-3</v>
      </c>
      <c r="K27" s="78">
        <v>4.1000000000000003E-3</v>
      </c>
      <c r="L27" s="77">
        <v>46198009</v>
      </c>
      <c r="M27" s="77">
        <v>100.74</v>
      </c>
      <c r="N27" s="77">
        <v>0</v>
      </c>
      <c r="O27" s="77">
        <v>46539.874266600003</v>
      </c>
      <c r="P27" s="78">
        <v>4.4000000000000003E-3</v>
      </c>
      <c r="Q27" s="78">
        <v>7.0999999999999994E-2</v>
      </c>
      <c r="R27" s="78">
        <v>2.5700000000000001E-2</v>
      </c>
    </row>
    <row r="28" spans="2:18">
      <c r="B28" t="s">
        <v>262</v>
      </c>
      <c r="C28" t="s">
        <v>263</v>
      </c>
      <c r="D28" t="s">
        <v>100</v>
      </c>
      <c r="E28" t="s">
        <v>235</v>
      </c>
      <c r="G28" t="s">
        <v>264</v>
      </c>
      <c r="H28" s="77">
        <v>2.82</v>
      </c>
      <c r="I28" t="s">
        <v>102</v>
      </c>
      <c r="J28" s="78">
        <v>4.0000000000000001E-3</v>
      </c>
      <c r="K28" s="78">
        <v>1.6000000000000001E-3</v>
      </c>
      <c r="L28" s="77">
        <v>116217016</v>
      </c>
      <c r="M28" s="77">
        <v>100.73</v>
      </c>
      <c r="N28" s="77">
        <v>0</v>
      </c>
      <c r="O28" s="77">
        <v>117065.4002168</v>
      </c>
      <c r="P28" s="78">
        <v>1.5800000000000002E-2</v>
      </c>
      <c r="Q28" s="78">
        <v>0.17860000000000001</v>
      </c>
      <c r="R28" s="78">
        <v>6.4699999999999994E-2</v>
      </c>
    </row>
    <row r="29" spans="2:18">
      <c r="B29" t="s">
        <v>265</v>
      </c>
      <c r="C29" t="s">
        <v>266</v>
      </c>
      <c r="D29" t="s">
        <v>100</v>
      </c>
      <c r="E29" t="s">
        <v>235</v>
      </c>
      <c r="G29" t="s">
        <v>267</v>
      </c>
      <c r="H29" s="77">
        <v>4.9800000000000004</v>
      </c>
      <c r="I29" t="s">
        <v>102</v>
      </c>
      <c r="J29" s="78">
        <v>0.02</v>
      </c>
      <c r="K29" s="78">
        <v>5.7000000000000002E-3</v>
      </c>
      <c r="L29" s="77">
        <v>38470086</v>
      </c>
      <c r="M29" s="77">
        <v>108.88</v>
      </c>
      <c r="N29" s="77">
        <v>0</v>
      </c>
      <c r="O29" s="77">
        <v>41886.229636800002</v>
      </c>
      <c r="P29" s="78">
        <v>1.9E-3</v>
      </c>
      <c r="Q29" s="78">
        <v>6.3899999999999998E-2</v>
      </c>
      <c r="R29" s="78">
        <v>2.3099999999999999E-2</v>
      </c>
    </row>
    <row r="30" spans="2:18">
      <c r="B30" t="s">
        <v>268</v>
      </c>
      <c r="C30" t="s">
        <v>269</v>
      </c>
      <c r="D30" t="s">
        <v>100</v>
      </c>
      <c r="E30" t="s">
        <v>235</v>
      </c>
      <c r="G30" t="s">
        <v>270</v>
      </c>
      <c r="H30" s="77">
        <v>7.9</v>
      </c>
      <c r="I30" t="s">
        <v>102</v>
      </c>
      <c r="J30" s="78">
        <v>0.01</v>
      </c>
      <c r="K30" s="78">
        <v>1.04E-2</v>
      </c>
      <c r="L30" s="77">
        <v>7800500</v>
      </c>
      <c r="M30" s="77">
        <v>100.56</v>
      </c>
      <c r="N30" s="77">
        <v>0</v>
      </c>
      <c r="O30" s="77">
        <v>7844.1827999999996</v>
      </c>
      <c r="P30" s="78">
        <v>2.9999999999999997E-4</v>
      </c>
      <c r="Q30" s="78">
        <v>1.2E-2</v>
      </c>
      <c r="R30" s="78">
        <v>4.3E-3</v>
      </c>
    </row>
    <row r="31" spans="2:18">
      <c r="B31" t="s">
        <v>271</v>
      </c>
      <c r="C31" t="s">
        <v>272</v>
      </c>
      <c r="D31" t="s">
        <v>100</v>
      </c>
      <c r="E31" t="s">
        <v>235</v>
      </c>
      <c r="G31" t="s">
        <v>273</v>
      </c>
      <c r="H31" s="77">
        <v>6.33</v>
      </c>
      <c r="I31" t="s">
        <v>102</v>
      </c>
      <c r="J31" s="78">
        <v>2.2499999999999999E-2</v>
      </c>
      <c r="K31" s="78">
        <v>7.6E-3</v>
      </c>
      <c r="L31" s="77">
        <v>2580000</v>
      </c>
      <c r="M31" s="77">
        <v>110.3</v>
      </c>
      <c r="N31" s="77">
        <v>0</v>
      </c>
      <c r="O31" s="77">
        <v>2845.74</v>
      </c>
      <c r="P31" s="78">
        <v>2.0000000000000001E-4</v>
      </c>
      <c r="Q31" s="78">
        <v>4.3E-3</v>
      </c>
      <c r="R31" s="78">
        <v>1.6000000000000001E-3</v>
      </c>
    </row>
    <row r="32" spans="2:18">
      <c r="B32" t="s">
        <v>274</v>
      </c>
      <c r="C32" t="s">
        <v>275</v>
      </c>
      <c r="D32" t="s">
        <v>100</v>
      </c>
      <c r="E32" t="s">
        <v>235</v>
      </c>
      <c r="G32" t="s">
        <v>276</v>
      </c>
      <c r="H32" s="77">
        <v>1.9</v>
      </c>
      <c r="I32" t="s">
        <v>102</v>
      </c>
      <c r="J32" s="78">
        <v>1.4999999999999999E-2</v>
      </c>
      <c r="K32" s="78">
        <v>5.9999999999999995E-4</v>
      </c>
      <c r="L32" s="77">
        <v>35140000</v>
      </c>
      <c r="M32" s="77">
        <v>102.89</v>
      </c>
      <c r="N32" s="77">
        <v>0</v>
      </c>
      <c r="O32" s="77">
        <v>36155.546000000002</v>
      </c>
      <c r="P32" s="78">
        <v>1.9E-3</v>
      </c>
      <c r="Q32" s="78">
        <v>5.5199999999999999E-2</v>
      </c>
      <c r="R32" s="78">
        <v>0.02</v>
      </c>
    </row>
    <row r="33" spans="2:18">
      <c r="B33" t="s">
        <v>277</v>
      </c>
      <c r="C33" t="s">
        <v>278</v>
      </c>
      <c r="D33" t="s">
        <v>100</v>
      </c>
      <c r="E33" t="s">
        <v>235</v>
      </c>
      <c r="G33" t="s">
        <v>279</v>
      </c>
      <c r="H33" s="77">
        <v>2.15</v>
      </c>
      <c r="I33" t="s">
        <v>102</v>
      </c>
      <c r="J33" s="78">
        <v>3.7499999999999999E-2</v>
      </c>
      <c r="K33" s="78">
        <v>5.9999999999999995E-4</v>
      </c>
      <c r="L33" s="77">
        <v>11321014</v>
      </c>
      <c r="M33" s="77">
        <v>111.1</v>
      </c>
      <c r="N33" s="77">
        <v>0</v>
      </c>
      <c r="O33" s="77">
        <v>12577.646554000001</v>
      </c>
      <c r="P33" s="78">
        <v>5.0000000000000001E-4</v>
      </c>
      <c r="Q33" s="78">
        <v>1.9199999999999998E-2</v>
      </c>
      <c r="R33" s="78">
        <v>6.8999999999999999E-3</v>
      </c>
    </row>
    <row r="34" spans="2:18">
      <c r="B34" t="s">
        <v>280</v>
      </c>
      <c r="C34" t="s">
        <v>281</v>
      </c>
      <c r="D34" t="s">
        <v>100</v>
      </c>
      <c r="E34" t="s">
        <v>235</v>
      </c>
      <c r="G34" t="s">
        <v>282</v>
      </c>
      <c r="H34" s="77">
        <v>3.57</v>
      </c>
      <c r="I34" t="s">
        <v>102</v>
      </c>
      <c r="J34" s="78">
        <v>1.7500000000000002E-2</v>
      </c>
      <c r="K34" s="78">
        <v>3.0999999999999999E-3</v>
      </c>
      <c r="L34" s="77">
        <v>49971390</v>
      </c>
      <c r="M34" s="77">
        <v>105.78</v>
      </c>
      <c r="N34" s="77">
        <v>0</v>
      </c>
      <c r="O34" s="77">
        <v>52859.736341999997</v>
      </c>
      <c r="P34" s="78">
        <v>2.5999999999999999E-3</v>
      </c>
      <c r="Q34" s="78">
        <v>8.0699999999999994E-2</v>
      </c>
      <c r="R34" s="78">
        <v>2.92E-2</v>
      </c>
    </row>
    <row r="35" spans="2:18">
      <c r="B35" t="s">
        <v>283</v>
      </c>
      <c r="C35" t="s">
        <v>284</v>
      </c>
      <c r="D35" t="s">
        <v>100</v>
      </c>
      <c r="E35" t="s">
        <v>235</v>
      </c>
      <c r="G35" t="s">
        <v>285</v>
      </c>
      <c r="H35" s="77">
        <v>3.3</v>
      </c>
      <c r="I35" t="s">
        <v>102</v>
      </c>
      <c r="J35" s="78">
        <v>5.0000000000000001E-3</v>
      </c>
      <c r="K35" s="78">
        <v>2.5999999999999999E-3</v>
      </c>
      <c r="L35" s="77">
        <v>87010745</v>
      </c>
      <c r="M35" s="77">
        <v>101.12</v>
      </c>
      <c r="N35" s="77">
        <v>0</v>
      </c>
      <c r="O35" s="77">
        <v>87985.265343999999</v>
      </c>
      <c r="P35" s="78">
        <v>4.1999999999999997E-3</v>
      </c>
      <c r="Q35" s="78">
        <v>0.1343</v>
      </c>
      <c r="R35" s="78">
        <v>4.8599999999999997E-2</v>
      </c>
    </row>
    <row r="36" spans="2:18">
      <c r="B36" s="79" t="s">
        <v>286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223</v>
      </c>
      <c r="C37" t="s">
        <v>223</v>
      </c>
      <c r="D37" s="16"/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287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223</v>
      </c>
      <c r="C39" t="s">
        <v>223</v>
      </c>
      <c r="D39" s="16"/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228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288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223</v>
      </c>
      <c r="C42" t="s">
        <v>223</v>
      </c>
      <c r="D42" s="16"/>
      <c r="E42" t="s">
        <v>223</v>
      </c>
      <c r="H42" s="77">
        <v>0</v>
      </c>
      <c r="I42" t="s">
        <v>223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289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223</v>
      </c>
      <c r="C44" t="s">
        <v>223</v>
      </c>
      <c r="D44" s="16"/>
      <c r="E44" t="s">
        <v>223</v>
      </c>
      <c r="H44" s="77">
        <v>0</v>
      </c>
      <c r="I44" t="s">
        <v>223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290</v>
      </c>
      <c r="C45" s="16"/>
      <c r="D45" s="16"/>
    </row>
    <row r="46" spans="2:18">
      <c r="B46" t="s">
        <v>291</v>
      </c>
      <c r="C46" s="16"/>
      <c r="D46" s="16"/>
    </row>
    <row r="47" spans="2:18">
      <c r="B47" t="s">
        <v>292</v>
      </c>
      <c r="C47" s="16"/>
      <c r="D47" s="16"/>
    </row>
    <row r="48" spans="2:18">
      <c r="B48" t="s">
        <v>293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7">
        <v>0</v>
      </c>
      <c r="L14" t="s">
        <v>223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7">
        <v>0</v>
      </c>
      <c r="L16" t="s">
        <v>223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7">
        <v>0</v>
      </c>
      <c r="L18" t="s">
        <v>223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7">
        <v>0</v>
      </c>
      <c r="L21" t="s">
        <v>223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7">
        <v>0</v>
      </c>
      <c r="L23" t="s">
        <v>223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290</v>
      </c>
      <c r="C25" s="16"/>
      <c r="D25" s="16"/>
      <c r="E25" s="16"/>
      <c r="F25" s="16"/>
      <c r="G25" s="16"/>
    </row>
    <row r="26" spans="2:21">
      <c r="B26" t="s">
        <v>291</v>
      </c>
      <c r="C26" s="16"/>
      <c r="D26" s="16"/>
      <c r="E26" s="16"/>
      <c r="F26" s="16"/>
      <c r="G26" s="16"/>
    </row>
    <row r="27" spans="2:21">
      <c r="B27" t="s">
        <v>292</v>
      </c>
      <c r="C27" s="16"/>
      <c r="D27" s="16"/>
      <c r="E27" s="16"/>
      <c r="F27" s="16"/>
      <c r="G27" s="16"/>
    </row>
    <row r="28" spans="2:21">
      <c r="B28" t="s">
        <v>293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798"/>
  <sheetViews>
    <sheetView rightToLeft="1" topLeftCell="A163" workbookViewId="0">
      <selection activeCell="A113" sqref="A113:XFD12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3.42</v>
      </c>
      <c r="L11" s="7"/>
      <c r="M11" s="7"/>
      <c r="N11" s="76">
        <v>2.8999999999999998E-3</v>
      </c>
      <c r="O11" s="75">
        <f>O12+O134</f>
        <v>296273028.98999995</v>
      </c>
      <c r="P11" s="33"/>
      <c r="Q11" s="75">
        <v>507.51805000000002</v>
      </c>
      <c r="R11" s="75">
        <v>349772.30917162471</v>
      </c>
      <c r="S11" s="7"/>
      <c r="T11" s="76">
        <v>1</v>
      </c>
      <c r="U11" s="76">
        <v>0.19320000000000001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3.23</v>
      </c>
      <c r="N12" s="80">
        <v>5.0000000000000001E-4</v>
      </c>
      <c r="O12" s="81">
        <f>O13+O72+O129+O132</f>
        <v>283589028.98999995</v>
      </c>
      <c r="Q12" s="81">
        <v>507.51805000000002</v>
      </c>
      <c r="R12" s="81">
        <v>307760.12105867459</v>
      </c>
      <c r="T12" s="80">
        <v>0.87990000000000002</v>
      </c>
      <c r="U12" s="80">
        <v>0.17</v>
      </c>
    </row>
    <row r="13" spans="2:66">
      <c r="B13" s="79" t="s">
        <v>294</v>
      </c>
      <c r="C13" s="16"/>
      <c r="D13" s="16"/>
      <c r="E13" s="16"/>
      <c r="F13" s="16"/>
      <c r="K13" s="81">
        <v>3.59</v>
      </c>
      <c r="N13" s="80">
        <v>-0.01</v>
      </c>
      <c r="O13" s="81">
        <f>SUM(O14:O71)</f>
        <v>155049834.49999994</v>
      </c>
      <c r="Q13" s="81">
        <v>329.16537</v>
      </c>
      <c r="R13" s="81">
        <v>172324.82004586107</v>
      </c>
      <c r="T13" s="80">
        <v>0.49270000000000003</v>
      </c>
      <c r="U13" s="80">
        <v>9.5200000000000007E-2</v>
      </c>
    </row>
    <row r="14" spans="2:66">
      <c r="B14" t="s">
        <v>298</v>
      </c>
      <c r="C14" t="s">
        <v>299</v>
      </c>
      <c r="D14" t="s">
        <v>100</v>
      </c>
      <c r="E14" t="s">
        <v>123</v>
      </c>
      <c r="F14" t="s">
        <v>300</v>
      </c>
      <c r="G14" t="s">
        <v>301</v>
      </c>
      <c r="H14" t="s">
        <v>207</v>
      </c>
      <c r="I14" t="s">
        <v>208</v>
      </c>
      <c r="J14" t="s">
        <v>302</v>
      </c>
      <c r="K14" s="77">
        <v>0.84</v>
      </c>
      <c r="L14" t="s">
        <v>102</v>
      </c>
      <c r="M14" s="78">
        <v>6.1999999999999998E-3</v>
      </c>
      <c r="N14" s="78">
        <v>-5.2999999999999999E-2</v>
      </c>
      <c r="O14" s="77">
        <v>3975113</v>
      </c>
      <c r="P14" s="77">
        <v>105.3</v>
      </c>
      <c r="Q14" s="77">
        <v>0</v>
      </c>
      <c r="R14" s="77">
        <v>4185.7939889999998</v>
      </c>
      <c r="S14" s="78">
        <v>8.0000000000000004E-4</v>
      </c>
      <c r="T14" s="78">
        <v>1.2E-2</v>
      </c>
      <c r="U14" s="78">
        <v>2.3E-3</v>
      </c>
    </row>
    <row r="15" spans="2:66">
      <c r="B15" t="s">
        <v>303</v>
      </c>
      <c r="C15" t="s">
        <v>304</v>
      </c>
      <c r="D15" t="s">
        <v>100</v>
      </c>
      <c r="E15" t="s">
        <v>123</v>
      </c>
      <c r="F15" t="s">
        <v>300</v>
      </c>
      <c r="G15" t="s">
        <v>301</v>
      </c>
      <c r="H15" t="s">
        <v>207</v>
      </c>
      <c r="I15" t="s">
        <v>208</v>
      </c>
      <c r="J15" t="s">
        <v>305</v>
      </c>
      <c r="K15" s="77">
        <v>4.71</v>
      </c>
      <c r="L15" t="s">
        <v>102</v>
      </c>
      <c r="M15" s="78">
        <v>5.0000000000000001E-4</v>
      </c>
      <c r="N15" s="78">
        <v>-1.2200000000000001E-2</v>
      </c>
      <c r="O15" s="77">
        <v>1818182</v>
      </c>
      <c r="P15" s="77">
        <v>108.06</v>
      </c>
      <c r="Q15" s="77">
        <v>0</v>
      </c>
      <c r="R15" s="77">
        <v>1964.7274692000001</v>
      </c>
      <c r="S15" s="78">
        <v>2.5000000000000001E-3</v>
      </c>
      <c r="T15" s="78">
        <v>5.5999999999999999E-3</v>
      </c>
      <c r="U15" s="78">
        <v>1.1000000000000001E-3</v>
      </c>
    </row>
    <row r="16" spans="2:66">
      <c r="B16" t="s">
        <v>306</v>
      </c>
      <c r="C16" t="s">
        <v>307</v>
      </c>
      <c r="D16" t="s">
        <v>100</v>
      </c>
      <c r="E16" t="s">
        <v>123</v>
      </c>
      <c r="F16" t="s">
        <v>308</v>
      </c>
      <c r="G16" t="s">
        <v>309</v>
      </c>
      <c r="H16" t="s">
        <v>207</v>
      </c>
      <c r="I16" t="s">
        <v>208</v>
      </c>
      <c r="J16" t="s">
        <v>310</v>
      </c>
      <c r="K16" s="77">
        <v>1.49</v>
      </c>
      <c r="L16" t="s">
        <v>102</v>
      </c>
      <c r="M16" s="78">
        <v>5.0000000000000001E-3</v>
      </c>
      <c r="N16" s="78">
        <v>-1.95E-2</v>
      </c>
      <c r="O16" s="77">
        <v>2588000</v>
      </c>
      <c r="P16" s="77">
        <v>106.6</v>
      </c>
      <c r="Q16" s="77">
        <v>0</v>
      </c>
      <c r="R16" s="77">
        <v>2758.808</v>
      </c>
      <c r="S16" s="78">
        <v>7.6E-3</v>
      </c>
      <c r="T16" s="78">
        <v>7.9000000000000008E-3</v>
      </c>
      <c r="U16" s="78">
        <v>1.5E-3</v>
      </c>
    </row>
    <row r="17" spans="2:21">
      <c r="B17" t="s">
        <v>311</v>
      </c>
      <c r="C17" t="s">
        <v>312</v>
      </c>
      <c r="D17" t="s">
        <v>100</v>
      </c>
      <c r="E17" t="s">
        <v>123</v>
      </c>
      <c r="F17" t="s">
        <v>313</v>
      </c>
      <c r="G17" t="s">
        <v>309</v>
      </c>
      <c r="H17" t="s">
        <v>207</v>
      </c>
      <c r="I17" t="s">
        <v>208</v>
      </c>
      <c r="J17" t="s">
        <v>314</v>
      </c>
      <c r="K17" s="77">
        <v>5.95</v>
      </c>
      <c r="L17" t="s">
        <v>102</v>
      </c>
      <c r="M17" s="78">
        <v>2E-3</v>
      </c>
      <c r="N17" s="78">
        <v>-1.1299999999999999E-2</v>
      </c>
      <c r="O17" s="77">
        <v>3600000</v>
      </c>
      <c r="P17" s="77">
        <v>108.08</v>
      </c>
      <c r="Q17" s="77">
        <v>0</v>
      </c>
      <c r="R17" s="77">
        <v>3890.88</v>
      </c>
      <c r="S17" s="78">
        <v>1.2999999999999999E-3</v>
      </c>
      <c r="T17" s="78">
        <v>1.11E-2</v>
      </c>
      <c r="U17" s="78">
        <v>2.0999999999999999E-3</v>
      </c>
    </row>
    <row r="18" spans="2:21">
      <c r="B18" t="s">
        <v>315</v>
      </c>
      <c r="C18" t="s">
        <v>316</v>
      </c>
      <c r="D18" t="s">
        <v>100</v>
      </c>
      <c r="E18" t="s">
        <v>123</v>
      </c>
      <c r="F18" t="s">
        <v>317</v>
      </c>
      <c r="G18" t="s">
        <v>309</v>
      </c>
      <c r="H18" t="s">
        <v>318</v>
      </c>
      <c r="I18" t="s">
        <v>150</v>
      </c>
      <c r="J18" t="s">
        <v>319</v>
      </c>
      <c r="K18" s="77">
        <v>1.67</v>
      </c>
      <c r="L18" t="s">
        <v>102</v>
      </c>
      <c r="M18" s="78">
        <v>0.01</v>
      </c>
      <c r="N18" s="78">
        <v>-1.9599999999999999E-2</v>
      </c>
      <c r="O18" s="77">
        <v>4561800</v>
      </c>
      <c r="P18" s="77">
        <v>107.74</v>
      </c>
      <c r="Q18" s="77">
        <v>0</v>
      </c>
      <c r="R18" s="77">
        <v>4914.8833199999999</v>
      </c>
      <c r="S18" s="78">
        <v>2E-3</v>
      </c>
      <c r="T18" s="78">
        <v>1.41E-2</v>
      </c>
      <c r="U18" s="78">
        <v>2.7000000000000001E-3</v>
      </c>
    </row>
    <row r="19" spans="2:21">
      <c r="B19" t="s">
        <v>320</v>
      </c>
      <c r="C19" t="s">
        <v>321</v>
      </c>
      <c r="D19" t="s">
        <v>100</v>
      </c>
      <c r="E19" t="s">
        <v>123</v>
      </c>
      <c r="F19" t="s">
        <v>322</v>
      </c>
      <c r="G19" t="s">
        <v>309</v>
      </c>
      <c r="H19" t="s">
        <v>207</v>
      </c>
      <c r="I19" t="s">
        <v>208</v>
      </c>
      <c r="J19" t="s">
        <v>323</v>
      </c>
      <c r="K19" s="77">
        <v>6.79</v>
      </c>
      <c r="L19" t="s">
        <v>102</v>
      </c>
      <c r="M19" s="78">
        <v>1E-3</v>
      </c>
      <c r="N19" s="78">
        <v>-0.01</v>
      </c>
      <c r="O19" s="77">
        <v>6000000</v>
      </c>
      <c r="P19" s="77">
        <v>107.79</v>
      </c>
      <c r="Q19" s="77">
        <v>0</v>
      </c>
      <c r="R19" s="77">
        <v>6467.4</v>
      </c>
      <c r="S19" s="78">
        <v>1.8E-3</v>
      </c>
      <c r="T19" s="78">
        <v>1.8499999999999999E-2</v>
      </c>
      <c r="U19" s="78">
        <v>3.5999999999999999E-3</v>
      </c>
    </row>
    <row r="20" spans="2:21">
      <c r="B20" t="s">
        <v>324</v>
      </c>
      <c r="C20" t="s">
        <v>325</v>
      </c>
      <c r="D20" t="s">
        <v>100</v>
      </c>
      <c r="E20" t="s">
        <v>123</v>
      </c>
      <c r="F20" t="s">
        <v>322</v>
      </c>
      <c r="G20" t="s">
        <v>309</v>
      </c>
      <c r="H20" t="s">
        <v>318</v>
      </c>
      <c r="I20" t="s">
        <v>150</v>
      </c>
      <c r="J20" t="s">
        <v>326</v>
      </c>
      <c r="K20" s="77">
        <v>0.71</v>
      </c>
      <c r="L20" t="s">
        <v>102</v>
      </c>
      <c r="M20" s="78">
        <v>2.8E-3</v>
      </c>
      <c r="N20" s="78">
        <v>5.0000000000000001E-4</v>
      </c>
      <c r="O20" s="77">
        <v>984513</v>
      </c>
      <c r="P20" s="77">
        <v>103.89</v>
      </c>
      <c r="Q20" s="77">
        <v>0</v>
      </c>
      <c r="R20" s="77">
        <v>1022.8105557</v>
      </c>
      <c r="S20" s="78">
        <v>2.3E-3</v>
      </c>
      <c r="T20" s="78">
        <v>2.8999999999999998E-3</v>
      </c>
      <c r="U20" s="78">
        <v>5.9999999999999995E-4</v>
      </c>
    </row>
    <row r="21" spans="2:21">
      <c r="B21" t="s">
        <v>327</v>
      </c>
      <c r="C21" t="s">
        <v>328</v>
      </c>
      <c r="D21" t="s">
        <v>100</v>
      </c>
      <c r="E21" t="s">
        <v>123</v>
      </c>
      <c r="F21" t="s">
        <v>322</v>
      </c>
      <c r="G21" t="s">
        <v>309</v>
      </c>
      <c r="H21" t="s">
        <v>207</v>
      </c>
      <c r="I21" t="s">
        <v>208</v>
      </c>
      <c r="J21" t="s">
        <v>329</v>
      </c>
      <c r="K21" s="77">
        <v>5.58</v>
      </c>
      <c r="L21" t="s">
        <v>102</v>
      </c>
      <c r="M21" s="78">
        <v>1.2200000000000001E-2</v>
      </c>
      <c r="N21" s="78">
        <v>-1.21E-2</v>
      </c>
      <c r="O21" s="77">
        <v>4000000</v>
      </c>
      <c r="P21" s="77">
        <v>118.8</v>
      </c>
      <c r="Q21" s="77">
        <v>0</v>
      </c>
      <c r="R21" s="77">
        <v>4752</v>
      </c>
      <c r="S21" s="78">
        <v>1.2999999999999999E-3</v>
      </c>
      <c r="T21" s="78">
        <v>1.3599999999999999E-2</v>
      </c>
      <c r="U21" s="78">
        <v>2.5999999999999999E-3</v>
      </c>
    </row>
    <row r="22" spans="2:21">
      <c r="B22" t="s">
        <v>330</v>
      </c>
      <c r="C22" t="s">
        <v>331</v>
      </c>
      <c r="D22" t="s">
        <v>100</v>
      </c>
      <c r="E22" t="s">
        <v>123</v>
      </c>
      <c r="F22" t="s">
        <v>322</v>
      </c>
      <c r="G22" t="s">
        <v>309</v>
      </c>
      <c r="H22" t="s">
        <v>207</v>
      </c>
      <c r="I22" t="s">
        <v>208</v>
      </c>
      <c r="J22" t="s">
        <v>302</v>
      </c>
      <c r="K22" s="77">
        <v>1.83</v>
      </c>
      <c r="L22" t="s">
        <v>102</v>
      </c>
      <c r="M22" s="78">
        <v>1E-3</v>
      </c>
      <c r="N22" s="78">
        <v>-1.77E-2</v>
      </c>
      <c r="O22" s="77">
        <v>4770115</v>
      </c>
      <c r="P22" s="77">
        <v>105.37</v>
      </c>
      <c r="Q22" s="77">
        <v>0</v>
      </c>
      <c r="R22" s="77">
        <v>5026.2701754999998</v>
      </c>
      <c r="S22" s="78">
        <v>1.9E-3</v>
      </c>
      <c r="T22" s="78">
        <v>1.44E-2</v>
      </c>
      <c r="U22" s="78">
        <v>2.8E-3</v>
      </c>
    </row>
    <row r="23" spans="2:21">
      <c r="B23" t="s">
        <v>332</v>
      </c>
      <c r="C23" t="s">
        <v>333</v>
      </c>
      <c r="D23" t="s">
        <v>100</v>
      </c>
      <c r="E23" t="s">
        <v>123</v>
      </c>
      <c r="F23" t="s">
        <v>322</v>
      </c>
      <c r="G23" t="s">
        <v>309</v>
      </c>
      <c r="H23" t="s">
        <v>207</v>
      </c>
      <c r="I23" t="s">
        <v>208</v>
      </c>
      <c r="J23" t="s">
        <v>334</v>
      </c>
      <c r="K23" s="77">
        <v>0.73</v>
      </c>
      <c r="L23" t="s">
        <v>102</v>
      </c>
      <c r="M23" s="78">
        <v>9.9000000000000008E-3</v>
      </c>
      <c r="N23" s="78">
        <v>-1.5699999999999999E-2</v>
      </c>
      <c r="O23" s="77">
        <v>4503027</v>
      </c>
      <c r="P23" s="77">
        <v>105.56</v>
      </c>
      <c r="Q23" s="77">
        <v>0</v>
      </c>
      <c r="R23" s="77">
        <v>4753.3953012000002</v>
      </c>
      <c r="S23" s="78">
        <v>1.5E-3</v>
      </c>
      <c r="T23" s="78">
        <v>1.3599999999999999E-2</v>
      </c>
      <c r="U23" s="78">
        <v>2.5999999999999999E-3</v>
      </c>
    </row>
    <row r="24" spans="2:21">
      <c r="B24" t="s">
        <v>335</v>
      </c>
      <c r="C24" t="s">
        <v>336</v>
      </c>
      <c r="D24" t="s">
        <v>100</v>
      </c>
      <c r="E24" t="s">
        <v>123</v>
      </c>
      <c r="F24" t="s">
        <v>337</v>
      </c>
      <c r="G24" t="s">
        <v>309</v>
      </c>
      <c r="H24" t="s">
        <v>207</v>
      </c>
      <c r="I24" t="s">
        <v>208</v>
      </c>
      <c r="J24" t="s">
        <v>338</v>
      </c>
      <c r="K24" s="77">
        <v>3.37</v>
      </c>
      <c r="L24" t="s">
        <v>102</v>
      </c>
      <c r="M24" s="78">
        <v>6.0000000000000001E-3</v>
      </c>
      <c r="N24" s="78">
        <v>-1.6500000000000001E-2</v>
      </c>
      <c r="O24" s="77">
        <v>1312500</v>
      </c>
      <c r="P24" s="77">
        <v>111.83</v>
      </c>
      <c r="Q24" s="77">
        <v>0</v>
      </c>
      <c r="R24" s="77">
        <v>1467.76875</v>
      </c>
      <c r="S24" s="78">
        <v>8.0000000000000004E-4</v>
      </c>
      <c r="T24" s="78">
        <v>4.1999999999999997E-3</v>
      </c>
      <c r="U24" s="78">
        <v>8.0000000000000004E-4</v>
      </c>
    </row>
    <row r="25" spans="2:21">
      <c r="B25" t="s">
        <v>339</v>
      </c>
      <c r="C25" t="s">
        <v>340</v>
      </c>
      <c r="D25" t="s">
        <v>100</v>
      </c>
      <c r="E25" t="s">
        <v>123</v>
      </c>
      <c r="F25" t="s">
        <v>337</v>
      </c>
      <c r="G25" t="s">
        <v>309</v>
      </c>
      <c r="H25" t="s">
        <v>207</v>
      </c>
      <c r="I25" t="s">
        <v>208</v>
      </c>
      <c r="J25" t="s">
        <v>341</v>
      </c>
      <c r="K25" s="77">
        <v>1.08</v>
      </c>
      <c r="L25" t="s">
        <v>102</v>
      </c>
      <c r="M25" s="78">
        <v>0.05</v>
      </c>
      <c r="N25" s="78">
        <v>-1.67E-2</v>
      </c>
      <c r="O25" s="77">
        <v>4671623.09</v>
      </c>
      <c r="P25" s="77">
        <v>115.76</v>
      </c>
      <c r="Q25" s="77">
        <v>0</v>
      </c>
      <c r="R25" s="77">
        <v>5407.870888984</v>
      </c>
      <c r="S25" s="78">
        <v>2.2000000000000001E-3</v>
      </c>
      <c r="T25" s="78">
        <v>1.55E-2</v>
      </c>
      <c r="U25" s="78">
        <v>3.0000000000000001E-3</v>
      </c>
    </row>
    <row r="26" spans="2:21">
      <c r="B26" t="s">
        <v>342</v>
      </c>
      <c r="C26" t="s">
        <v>343</v>
      </c>
      <c r="D26" t="s">
        <v>100</v>
      </c>
      <c r="E26" t="s">
        <v>123</v>
      </c>
      <c r="F26" t="s">
        <v>337</v>
      </c>
      <c r="G26" t="s">
        <v>309</v>
      </c>
      <c r="H26" t="s">
        <v>207</v>
      </c>
      <c r="I26" t="s">
        <v>208</v>
      </c>
      <c r="J26" t="s">
        <v>344</v>
      </c>
      <c r="K26" s="77">
        <v>4.93</v>
      </c>
      <c r="L26" t="s">
        <v>102</v>
      </c>
      <c r="M26" s="78">
        <v>1.7500000000000002E-2</v>
      </c>
      <c r="N26" s="78">
        <v>-1.7299999999999999E-2</v>
      </c>
      <c r="O26" s="77">
        <v>2181312.66</v>
      </c>
      <c r="P26" s="77">
        <v>118.4</v>
      </c>
      <c r="Q26" s="77">
        <v>0</v>
      </c>
      <c r="R26" s="77">
        <v>2582.6741894400002</v>
      </c>
      <c r="S26" s="78">
        <v>5.9999999999999995E-4</v>
      </c>
      <c r="T26" s="78">
        <v>7.4000000000000003E-3</v>
      </c>
      <c r="U26" s="78">
        <v>1.4E-3</v>
      </c>
    </row>
    <row r="27" spans="2:21">
      <c r="B27" t="s">
        <v>345</v>
      </c>
      <c r="C27" t="s">
        <v>346</v>
      </c>
      <c r="D27" t="s">
        <v>100</v>
      </c>
      <c r="E27" t="s">
        <v>123</v>
      </c>
      <c r="F27" t="s">
        <v>347</v>
      </c>
      <c r="G27" t="s">
        <v>348</v>
      </c>
      <c r="H27" t="s">
        <v>349</v>
      </c>
      <c r="I27" t="s">
        <v>150</v>
      </c>
      <c r="J27" t="s">
        <v>350</v>
      </c>
      <c r="K27" s="77">
        <v>7.61</v>
      </c>
      <c r="L27" t="s">
        <v>102</v>
      </c>
      <c r="M27" s="78">
        <v>1.6500000000000001E-2</v>
      </c>
      <c r="N27" s="78">
        <v>-7.0000000000000001E-3</v>
      </c>
      <c r="O27" s="77">
        <v>384528</v>
      </c>
      <c r="P27" s="77">
        <v>123.4</v>
      </c>
      <c r="Q27" s="77">
        <v>0</v>
      </c>
      <c r="R27" s="77">
        <v>474.50755199999998</v>
      </c>
      <c r="S27" s="78">
        <v>2.0000000000000001E-4</v>
      </c>
      <c r="T27" s="78">
        <v>1.4E-3</v>
      </c>
      <c r="U27" s="78">
        <v>2.9999999999999997E-4</v>
      </c>
    </row>
    <row r="28" spans="2:21">
      <c r="B28" t="s">
        <v>351</v>
      </c>
      <c r="C28" t="s">
        <v>352</v>
      </c>
      <c r="D28" t="s">
        <v>100</v>
      </c>
      <c r="E28" t="s">
        <v>123</v>
      </c>
      <c r="F28" t="s">
        <v>353</v>
      </c>
      <c r="G28" t="s">
        <v>348</v>
      </c>
      <c r="H28" t="s">
        <v>354</v>
      </c>
      <c r="I28" t="s">
        <v>208</v>
      </c>
      <c r="J28" t="s">
        <v>355</v>
      </c>
      <c r="K28" s="77">
        <v>9.58</v>
      </c>
      <c r="L28" t="s">
        <v>102</v>
      </c>
      <c r="M28" s="78">
        <v>8.9999999999999993E-3</v>
      </c>
      <c r="N28" s="78">
        <v>1.6999999999999999E-3</v>
      </c>
      <c r="O28" s="77">
        <v>460000</v>
      </c>
      <c r="P28" s="77">
        <v>108.11</v>
      </c>
      <c r="Q28" s="77">
        <v>1.8880699999999999</v>
      </c>
      <c r="R28" s="77">
        <v>499.19407000000001</v>
      </c>
      <c r="S28" s="78">
        <v>2.0000000000000001E-4</v>
      </c>
      <c r="T28" s="78">
        <v>1.4E-3</v>
      </c>
      <c r="U28" s="78">
        <v>2.9999999999999997E-4</v>
      </c>
    </row>
    <row r="29" spans="2:21">
      <c r="B29" t="s">
        <v>356</v>
      </c>
      <c r="C29" t="s">
        <v>357</v>
      </c>
      <c r="D29" t="s">
        <v>100</v>
      </c>
      <c r="E29" t="s">
        <v>123</v>
      </c>
      <c r="F29" t="s">
        <v>353</v>
      </c>
      <c r="G29" t="s">
        <v>348</v>
      </c>
      <c r="H29" t="s">
        <v>349</v>
      </c>
      <c r="I29" t="s">
        <v>150</v>
      </c>
      <c r="J29" t="s">
        <v>358</v>
      </c>
      <c r="K29" s="77">
        <v>4.49</v>
      </c>
      <c r="L29" t="s">
        <v>102</v>
      </c>
      <c r="M29" s="78">
        <v>1.77E-2</v>
      </c>
      <c r="N29" s="78">
        <v>-1.1299999999999999E-2</v>
      </c>
      <c r="O29" s="77">
        <v>3180000</v>
      </c>
      <c r="P29" s="77">
        <v>116.45</v>
      </c>
      <c r="Q29" s="77">
        <v>0</v>
      </c>
      <c r="R29" s="77">
        <v>3703.11</v>
      </c>
      <c r="S29" s="78">
        <v>1E-3</v>
      </c>
      <c r="T29" s="78">
        <v>1.06E-2</v>
      </c>
      <c r="U29" s="78">
        <v>2E-3</v>
      </c>
    </row>
    <row r="30" spans="2:21">
      <c r="B30" t="s">
        <v>359</v>
      </c>
      <c r="C30" t="s">
        <v>360</v>
      </c>
      <c r="D30" t="s">
        <v>100</v>
      </c>
      <c r="E30" t="s">
        <v>123</v>
      </c>
      <c r="F30" t="s">
        <v>353</v>
      </c>
      <c r="G30" t="s">
        <v>348</v>
      </c>
      <c r="H30" t="s">
        <v>354</v>
      </c>
      <c r="I30" t="s">
        <v>208</v>
      </c>
      <c r="J30" t="s">
        <v>361</v>
      </c>
      <c r="K30" s="77">
        <v>1.77</v>
      </c>
      <c r="L30" t="s">
        <v>102</v>
      </c>
      <c r="M30" s="78">
        <v>6.4999999999999997E-3</v>
      </c>
      <c r="N30" s="78">
        <v>-1.9199999999999998E-2</v>
      </c>
      <c r="O30" s="77">
        <v>4831041.26</v>
      </c>
      <c r="P30" s="77">
        <v>107.32</v>
      </c>
      <c r="Q30" s="77">
        <v>0</v>
      </c>
      <c r="R30" s="77">
        <v>5184.6734802319997</v>
      </c>
      <c r="S30" s="78">
        <v>8.0000000000000002E-3</v>
      </c>
      <c r="T30" s="78">
        <v>1.4800000000000001E-2</v>
      </c>
      <c r="U30" s="78">
        <v>2.8999999999999998E-3</v>
      </c>
    </row>
    <row r="31" spans="2:21">
      <c r="B31" t="s">
        <v>362</v>
      </c>
      <c r="C31" t="s">
        <v>363</v>
      </c>
      <c r="D31" t="s">
        <v>100</v>
      </c>
      <c r="E31" t="s">
        <v>123</v>
      </c>
      <c r="F31" t="s">
        <v>337</v>
      </c>
      <c r="G31" t="s">
        <v>309</v>
      </c>
      <c r="H31" t="s">
        <v>354</v>
      </c>
      <c r="I31" t="s">
        <v>208</v>
      </c>
      <c r="J31" t="s">
        <v>364</v>
      </c>
      <c r="K31" s="77">
        <v>0.9</v>
      </c>
      <c r="L31" t="s">
        <v>102</v>
      </c>
      <c r="M31" s="78">
        <v>4.2000000000000003E-2</v>
      </c>
      <c r="N31" s="78">
        <v>-1.29E-2</v>
      </c>
      <c r="O31" s="77">
        <v>2515061.92</v>
      </c>
      <c r="P31" s="77">
        <v>112.33</v>
      </c>
      <c r="Q31" s="77">
        <v>0</v>
      </c>
      <c r="R31" s="77">
        <v>2825.1690547359999</v>
      </c>
      <c r="S31" s="78">
        <v>3.8E-3</v>
      </c>
      <c r="T31" s="78">
        <v>8.0999999999999996E-3</v>
      </c>
      <c r="U31" s="78">
        <v>1.6000000000000001E-3</v>
      </c>
    </row>
    <row r="32" spans="2:21">
      <c r="B32" t="s">
        <v>365</v>
      </c>
      <c r="C32">
        <v>11727820</v>
      </c>
      <c r="D32" t="s">
        <v>100</v>
      </c>
      <c r="E32" t="s">
        <v>123</v>
      </c>
      <c r="F32" t="s">
        <v>366</v>
      </c>
      <c r="G32" t="s">
        <v>348</v>
      </c>
      <c r="H32" t="s">
        <v>367</v>
      </c>
      <c r="I32" t="s">
        <v>208</v>
      </c>
      <c r="J32" t="s">
        <v>323</v>
      </c>
      <c r="K32" s="77">
        <v>0</v>
      </c>
      <c r="L32" t="s">
        <v>102</v>
      </c>
      <c r="M32" s="78">
        <v>9.1999999999999998E-3</v>
      </c>
      <c r="N32" s="78">
        <v>0</v>
      </c>
      <c r="O32" s="77">
        <v>1762500</v>
      </c>
      <c r="P32" s="77">
        <f>R32*1000/O32*100</f>
        <v>111.39589202495834</v>
      </c>
      <c r="Q32" s="77">
        <v>14.63228</v>
      </c>
      <c r="R32" s="77">
        <f>1981.58228-18.2296830601094</f>
        <v>1963.3525969398906</v>
      </c>
      <c r="S32" s="78">
        <v>1.4E-3</v>
      </c>
      <c r="T32" s="78">
        <f>R32/$R$11</f>
        <v>5.6132305086979356E-3</v>
      </c>
      <c r="U32" s="78">
        <f>R32/'סכום נכסי הקרן'!$C$42</f>
        <v>1.0832479583420844E-3</v>
      </c>
    </row>
    <row r="33" spans="2:21">
      <c r="B33" t="s">
        <v>368</v>
      </c>
      <c r="C33" t="s">
        <v>369</v>
      </c>
      <c r="D33" t="s">
        <v>100</v>
      </c>
      <c r="E33" t="s">
        <v>123</v>
      </c>
      <c r="F33" t="s">
        <v>366</v>
      </c>
      <c r="G33" t="s">
        <v>348</v>
      </c>
      <c r="H33" t="s">
        <v>367</v>
      </c>
      <c r="I33" t="s">
        <v>208</v>
      </c>
      <c r="J33" t="s">
        <v>370</v>
      </c>
      <c r="K33" s="77">
        <v>0.5</v>
      </c>
      <c r="L33" t="s">
        <v>102</v>
      </c>
      <c r="M33" s="78">
        <v>4.8000000000000001E-2</v>
      </c>
      <c r="N33" s="78">
        <v>-2.0199999999999999E-2</v>
      </c>
      <c r="O33" s="77">
        <v>1490000.33</v>
      </c>
      <c r="P33" s="77">
        <v>110.58</v>
      </c>
      <c r="Q33" s="77">
        <v>0</v>
      </c>
      <c r="R33" s="77">
        <v>1647.6423649139999</v>
      </c>
      <c r="S33" s="78">
        <v>3.7000000000000002E-3</v>
      </c>
      <c r="T33" s="78">
        <v>4.7000000000000002E-3</v>
      </c>
      <c r="U33" s="78">
        <v>8.9999999999999998E-4</v>
      </c>
    </row>
    <row r="34" spans="2:21">
      <c r="B34" t="s">
        <v>371</v>
      </c>
      <c r="C34" t="s">
        <v>372</v>
      </c>
      <c r="D34" t="s">
        <v>100</v>
      </c>
      <c r="E34" t="s">
        <v>123</v>
      </c>
      <c r="F34" t="s">
        <v>373</v>
      </c>
      <c r="G34" t="s">
        <v>348</v>
      </c>
      <c r="H34" t="s">
        <v>367</v>
      </c>
      <c r="I34" t="s">
        <v>208</v>
      </c>
      <c r="J34" t="s">
        <v>374</v>
      </c>
      <c r="K34" s="77">
        <v>5.71</v>
      </c>
      <c r="L34" t="s">
        <v>102</v>
      </c>
      <c r="M34" s="78">
        <v>6.8999999999999999E-3</v>
      </c>
      <c r="N34" s="78">
        <v>-9.2999999999999992E-3</v>
      </c>
      <c r="O34" s="77">
        <v>4288320</v>
      </c>
      <c r="P34" s="77">
        <v>112.15</v>
      </c>
      <c r="Q34" s="77">
        <v>0</v>
      </c>
      <c r="R34" s="77">
        <v>4809.35088</v>
      </c>
      <c r="S34" s="78">
        <v>2.2800000000000001E-2</v>
      </c>
      <c r="T34" s="78">
        <v>1.37E-2</v>
      </c>
      <c r="U34" s="78">
        <v>2.7000000000000001E-3</v>
      </c>
    </row>
    <row r="35" spans="2:21">
      <c r="B35" t="s">
        <v>375</v>
      </c>
      <c r="C35" t="s">
        <v>376</v>
      </c>
      <c r="D35" t="s">
        <v>100</v>
      </c>
      <c r="E35" t="s">
        <v>123</v>
      </c>
      <c r="F35" t="s">
        <v>373</v>
      </c>
      <c r="G35" t="s">
        <v>348</v>
      </c>
      <c r="H35" t="s">
        <v>367</v>
      </c>
      <c r="I35" t="s">
        <v>208</v>
      </c>
      <c r="J35" t="s">
        <v>377</v>
      </c>
      <c r="K35" s="77">
        <v>5.63</v>
      </c>
      <c r="L35" t="s">
        <v>102</v>
      </c>
      <c r="M35" s="78">
        <v>6.8999999999999999E-3</v>
      </c>
      <c r="N35" s="78">
        <v>-7.1999999999999998E-3</v>
      </c>
      <c r="O35" s="77">
        <v>4309067.6399999997</v>
      </c>
      <c r="P35" s="77">
        <v>111.1</v>
      </c>
      <c r="Q35" s="77">
        <v>0</v>
      </c>
      <c r="R35" s="77">
        <v>4787.3741480400004</v>
      </c>
      <c r="S35" s="78">
        <v>2.0400000000000001E-2</v>
      </c>
      <c r="T35" s="78">
        <v>1.37E-2</v>
      </c>
      <c r="U35" s="78">
        <v>2.5999999999999999E-3</v>
      </c>
    </row>
    <row r="36" spans="2:21">
      <c r="B36" t="s">
        <v>378</v>
      </c>
      <c r="C36" t="s">
        <v>379</v>
      </c>
      <c r="D36" t="s">
        <v>100</v>
      </c>
      <c r="E36" t="s">
        <v>123</v>
      </c>
      <c r="F36" t="s">
        <v>380</v>
      </c>
      <c r="G36" t="s">
        <v>348</v>
      </c>
      <c r="H36" t="s">
        <v>367</v>
      </c>
      <c r="I36" t="s">
        <v>208</v>
      </c>
      <c r="J36" t="s">
        <v>381</v>
      </c>
      <c r="K36" s="77">
        <v>2.2200000000000002</v>
      </c>
      <c r="L36" t="s">
        <v>102</v>
      </c>
      <c r="M36" s="78">
        <v>4.7500000000000001E-2</v>
      </c>
      <c r="N36" s="78">
        <v>-1.6799999999999999E-2</v>
      </c>
      <c r="O36" s="77">
        <v>2660329.42</v>
      </c>
      <c r="P36" s="77">
        <v>144.30000000000001</v>
      </c>
      <c r="Q36" s="77">
        <v>0</v>
      </c>
      <c r="R36" s="77">
        <v>3838.8553530600002</v>
      </c>
      <c r="S36" s="78">
        <v>1.6999999999999999E-3</v>
      </c>
      <c r="T36" s="78">
        <v>1.0999999999999999E-2</v>
      </c>
      <c r="U36" s="78">
        <v>2.0999999999999999E-3</v>
      </c>
    </row>
    <row r="37" spans="2:21">
      <c r="B37" t="s">
        <v>382</v>
      </c>
      <c r="C37" t="s">
        <v>383</v>
      </c>
      <c r="D37" t="s">
        <v>100</v>
      </c>
      <c r="E37" t="s">
        <v>123</v>
      </c>
      <c r="F37" t="s">
        <v>384</v>
      </c>
      <c r="G37" t="s">
        <v>348</v>
      </c>
      <c r="H37" t="s">
        <v>367</v>
      </c>
      <c r="I37" t="s">
        <v>208</v>
      </c>
      <c r="J37" t="s">
        <v>385</v>
      </c>
      <c r="K37" s="77">
        <v>8.34</v>
      </c>
      <c r="L37" t="s">
        <v>102</v>
      </c>
      <c r="M37" s="78">
        <v>3.5000000000000001E-3</v>
      </c>
      <c r="N37" s="78">
        <v>1.1999999999999999E-3</v>
      </c>
      <c r="O37" s="77">
        <v>2600000</v>
      </c>
      <c r="P37" s="77">
        <v>101.95</v>
      </c>
      <c r="Q37" s="77">
        <v>0</v>
      </c>
      <c r="R37" s="77">
        <v>2650.7</v>
      </c>
      <c r="S37" s="78">
        <v>2.5000000000000001E-3</v>
      </c>
      <c r="T37" s="78">
        <v>7.6E-3</v>
      </c>
      <c r="U37" s="78">
        <v>1.5E-3</v>
      </c>
    </row>
    <row r="38" spans="2:21">
      <c r="B38" t="s">
        <v>386</v>
      </c>
      <c r="C38" t="s">
        <v>387</v>
      </c>
      <c r="D38" t="s">
        <v>100</v>
      </c>
      <c r="E38" t="s">
        <v>123</v>
      </c>
      <c r="F38" t="s">
        <v>384</v>
      </c>
      <c r="G38" t="s">
        <v>348</v>
      </c>
      <c r="H38" t="s">
        <v>367</v>
      </c>
      <c r="I38" t="s">
        <v>208</v>
      </c>
      <c r="J38" t="s">
        <v>388</v>
      </c>
      <c r="K38" s="77">
        <v>2.36</v>
      </c>
      <c r="L38" t="s">
        <v>102</v>
      </c>
      <c r="M38" s="78">
        <v>2.8500000000000001E-2</v>
      </c>
      <c r="N38" s="78">
        <v>-1.37E-2</v>
      </c>
      <c r="O38" s="77">
        <v>4781385.84</v>
      </c>
      <c r="P38" s="77">
        <v>116.07</v>
      </c>
      <c r="Q38" s="77">
        <v>0</v>
      </c>
      <c r="R38" s="77">
        <v>5549.7545444879997</v>
      </c>
      <c r="S38" s="78">
        <v>7.3000000000000001E-3</v>
      </c>
      <c r="T38" s="78">
        <v>1.5900000000000001E-2</v>
      </c>
      <c r="U38" s="78">
        <v>3.0999999999999999E-3</v>
      </c>
    </row>
    <row r="39" spans="2:21">
      <c r="B39" t="s">
        <v>389</v>
      </c>
      <c r="C39" t="s">
        <v>390</v>
      </c>
      <c r="D39" t="s">
        <v>100</v>
      </c>
      <c r="E39" t="s">
        <v>123</v>
      </c>
      <c r="F39" t="s">
        <v>384</v>
      </c>
      <c r="G39" t="s">
        <v>348</v>
      </c>
      <c r="H39" t="s">
        <v>367</v>
      </c>
      <c r="I39" t="s">
        <v>208</v>
      </c>
      <c r="J39" t="s">
        <v>391</v>
      </c>
      <c r="K39" s="77">
        <v>4.3899999999999997</v>
      </c>
      <c r="L39" t="s">
        <v>102</v>
      </c>
      <c r="M39" s="78">
        <v>2.5999999999999999E-2</v>
      </c>
      <c r="N39" s="78">
        <v>-1.18E-2</v>
      </c>
      <c r="O39" s="77">
        <v>2057629.82</v>
      </c>
      <c r="P39" s="77">
        <v>122.47</v>
      </c>
      <c r="Q39" s="77">
        <v>0</v>
      </c>
      <c r="R39" s="77">
        <v>2519.9792405540002</v>
      </c>
      <c r="S39" s="78">
        <v>5.1000000000000004E-3</v>
      </c>
      <c r="T39" s="78">
        <v>7.1999999999999998E-3</v>
      </c>
      <c r="U39" s="78">
        <v>1.4E-3</v>
      </c>
    </row>
    <row r="40" spans="2:21">
      <c r="B40" t="s">
        <v>392</v>
      </c>
      <c r="C40" t="s">
        <v>393</v>
      </c>
      <c r="D40" t="s">
        <v>100</v>
      </c>
      <c r="E40" t="s">
        <v>123</v>
      </c>
      <c r="F40" t="s">
        <v>384</v>
      </c>
      <c r="G40" t="s">
        <v>348</v>
      </c>
      <c r="H40" t="s">
        <v>367</v>
      </c>
      <c r="I40" t="s">
        <v>208</v>
      </c>
      <c r="J40" t="s">
        <v>394</v>
      </c>
      <c r="K40" s="77">
        <v>4</v>
      </c>
      <c r="L40" t="s">
        <v>102</v>
      </c>
      <c r="M40" s="78">
        <v>2.4E-2</v>
      </c>
      <c r="N40" s="78">
        <v>-1.34E-2</v>
      </c>
      <c r="O40" s="77">
        <v>2037015.46</v>
      </c>
      <c r="P40" s="77">
        <v>120.03</v>
      </c>
      <c r="Q40" s="77">
        <v>0</v>
      </c>
      <c r="R40" s="77">
        <v>2445.0296566379998</v>
      </c>
      <c r="S40" s="78">
        <v>3.8E-3</v>
      </c>
      <c r="T40" s="78">
        <v>7.0000000000000001E-3</v>
      </c>
      <c r="U40" s="78">
        <v>1.4E-3</v>
      </c>
    </row>
    <row r="41" spans="2:21">
      <c r="B41" t="s">
        <v>395</v>
      </c>
      <c r="C41" t="s">
        <v>396</v>
      </c>
      <c r="D41" t="s">
        <v>100</v>
      </c>
      <c r="E41" t="s">
        <v>123</v>
      </c>
      <c r="F41" t="s">
        <v>397</v>
      </c>
      <c r="G41" t="s">
        <v>348</v>
      </c>
      <c r="H41" t="s">
        <v>367</v>
      </c>
      <c r="I41" t="s">
        <v>208</v>
      </c>
      <c r="J41" t="s">
        <v>338</v>
      </c>
      <c r="K41" s="77">
        <v>3.98</v>
      </c>
      <c r="L41" t="s">
        <v>102</v>
      </c>
      <c r="M41" s="78">
        <v>2.1499999999999998E-2</v>
      </c>
      <c r="N41" s="78">
        <v>-1.17E-2</v>
      </c>
      <c r="O41" s="77">
        <v>3582368.99</v>
      </c>
      <c r="P41" s="77">
        <v>119.36</v>
      </c>
      <c r="Q41" s="77">
        <v>0</v>
      </c>
      <c r="R41" s="77">
        <v>4275.9156264639996</v>
      </c>
      <c r="S41" s="78">
        <v>2.8E-3</v>
      </c>
      <c r="T41" s="78">
        <v>1.2200000000000001E-2</v>
      </c>
      <c r="U41" s="78">
        <v>2.3999999999999998E-3</v>
      </c>
    </row>
    <row r="42" spans="2:21">
      <c r="B42" t="s">
        <v>398</v>
      </c>
      <c r="C42" t="s">
        <v>399</v>
      </c>
      <c r="D42" t="s">
        <v>100</v>
      </c>
      <c r="E42" t="s">
        <v>123</v>
      </c>
      <c r="F42" t="s">
        <v>397</v>
      </c>
      <c r="G42" t="s">
        <v>348</v>
      </c>
      <c r="H42" t="s">
        <v>367</v>
      </c>
      <c r="I42" t="s">
        <v>208</v>
      </c>
      <c r="J42" t="s">
        <v>400</v>
      </c>
      <c r="K42" s="77">
        <v>6.71</v>
      </c>
      <c r="L42" t="s">
        <v>102</v>
      </c>
      <c r="M42" s="78">
        <v>1.43E-2</v>
      </c>
      <c r="N42" s="78">
        <v>-5.5999999999999999E-3</v>
      </c>
      <c r="O42" s="77">
        <v>2391168.52</v>
      </c>
      <c r="P42" s="77">
        <v>116.87</v>
      </c>
      <c r="Q42" s="77">
        <v>42.931399999999996</v>
      </c>
      <c r="R42" s="77">
        <v>2837.4900493240002</v>
      </c>
      <c r="S42" s="78">
        <v>5.7999999999999996E-3</v>
      </c>
      <c r="T42" s="78">
        <v>8.0999999999999996E-3</v>
      </c>
      <c r="U42" s="78">
        <v>1.6000000000000001E-3</v>
      </c>
    </row>
    <row r="43" spans="2:21">
      <c r="B43" t="s">
        <v>401</v>
      </c>
      <c r="C43" t="s">
        <v>402</v>
      </c>
      <c r="D43" t="s">
        <v>100</v>
      </c>
      <c r="E43" t="s">
        <v>123</v>
      </c>
      <c r="F43" t="s">
        <v>397</v>
      </c>
      <c r="G43" t="s">
        <v>348</v>
      </c>
      <c r="H43" t="s">
        <v>367</v>
      </c>
      <c r="I43" t="s">
        <v>208</v>
      </c>
      <c r="J43" t="s">
        <v>403</v>
      </c>
      <c r="K43" s="77">
        <v>4.72</v>
      </c>
      <c r="L43" t="s">
        <v>102</v>
      </c>
      <c r="M43" s="78">
        <v>2.35E-2</v>
      </c>
      <c r="N43" s="78">
        <v>-9.1999999999999998E-3</v>
      </c>
      <c r="O43" s="77">
        <v>1627776.77</v>
      </c>
      <c r="P43" s="77">
        <v>121.46</v>
      </c>
      <c r="Q43" s="77">
        <v>0</v>
      </c>
      <c r="R43" s="77">
        <v>1977.0976648420001</v>
      </c>
      <c r="S43" s="78">
        <v>2.0999999999999999E-3</v>
      </c>
      <c r="T43" s="78">
        <v>5.7000000000000002E-3</v>
      </c>
      <c r="U43" s="78">
        <v>1.1000000000000001E-3</v>
      </c>
    </row>
    <row r="44" spans="2:21">
      <c r="B44" t="s">
        <v>404</v>
      </c>
      <c r="C44" t="s">
        <v>405</v>
      </c>
      <c r="D44" t="s">
        <v>100</v>
      </c>
      <c r="E44" t="s">
        <v>123</v>
      </c>
      <c r="F44" t="s">
        <v>397</v>
      </c>
      <c r="G44" t="s">
        <v>348</v>
      </c>
      <c r="H44" t="s">
        <v>367</v>
      </c>
      <c r="I44" t="s">
        <v>208</v>
      </c>
      <c r="J44" t="s">
        <v>406</v>
      </c>
      <c r="K44" s="77">
        <v>3.33</v>
      </c>
      <c r="L44" t="s">
        <v>102</v>
      </c>
      <c r="M44" s="78">
        <v>1.7600000000000001E-2</v>
      </c>
      <c r="N44" s="78">
        <v>-1.29E-2</v>
      </c>
      <c r="O44" s="77">
        <v>1208333.33</v>
      </c>
      <c r="P44" s="77">
        <v>115.1</v>
      </c>
      <c r="Q44" s="77">
        <v>25.64349</v>
      </c>
      <c r="R44" s="77">
        <v>1416.4351528300001</v>
      </c>
      <c r="S44" s="78">
        <v>8.9999999999999998E-4</v>
      </c>
      <c r="T44" s="78">
        <v>4.0000000000000001E-3</v>
      </c>
      <c r="U44" s="78">
        <v>8.0000000000000004E-4</v>
      </c>
    </row>
    <row r="45" spans="2:21">
      <c r="B45" t="s">
        <v>407</v>
      </c>
      <c r="C45" t="s">
        <v>408</v>
      </c>
      <c r="D45" t="s">
        <v>100</v>
      </c>
      <c r="E45" t="s">
        <v>123</v>
      </c>
      <c r="F45" t="s">
        <v>397</v>
      </c>
      <c r="G45" t="s">
        <v>348</v>
      </c>
      <c r="H45" t="s">
        <v>367</v>
      </c>
      <c r="I45" t="s">
        <v>208</v>
      </c>
      <c r="J45" t="s">
        <v>409</v>
      </c>
      <c r="K45" s="77">
        <v>0</v>
      </c>
      <c r="L45" t="s">
        <v>102</v>
      </c>
      <c r="M45" s="78">
        <v>2.5499999999999998E-2</v>
      </c>
      <c r="N45" s="78">
        <v>0</v>
      </c>
      <c r="O45" s="77">
        <v>1857892.24</v>
      </c>
      <c r="P45" s="77">
        <v>104.92</v>
      </c>
      <c r="Q45" s="77">
        <v>0</v>
      </c>
      <c r="R45" s="77">
        <v>1949.300538208</v>
      </c>
      <c r="S45" s="78">
        <v>1.6999999999999999E-3</v>
      </c>
      <c r="T45" s="78">
        <v>5.5999999999999999E-3</v>
      </c>
      <c r="U45" s="78">
        <v>1.1000000000000001E-3</v>
      </c>
    </row>
    <row r="46" spans="2:21">
      <c r="B46" t="s">
        <v>410</v>
      </c>
      <c r="C46" t="s">
        <v>411</v>
      </c>
      <c r="D46" t="s">
        <v>100</v>
      </c>
      <c r="E46" t="s">
        <v>123</v>
      </c>
      <c r="F46" t="s">
        <v>412</v>
      </c>
      <c r="G46" t="s">
        <v>348</v>
      </c>
      <c r="H46" t="s">
        <v>367</v>
      </c>
      <c r="I46" t="s">
        <v>208</v>
      </c>
      <c r="J46" t="s">
        <v>413</v>
      </c>
      <c r="K46" s="77">
        <v>0</v>
      </c>
      <c r="L46" t="s">
        <v>102</v>
      </c>
      <c r="M46" s="78">
        <v>1.4200000000000001E-2</v>
      </c>
      <c r="N46" s="78">
        <v>0</v>
      </c>
      <c r="O46" s="77">
        <v>1598969.07</v>
      </c>
      <c r="P46" s="77">
        <v>114.48</v>
      </c>
      <c r="Q46" s="77">
        <v>0</v>
      </c>
      <c r="R46" s="77">
        <v>1830.499791336</v>
      </c>
      <c r="S46" s="78">
        <v>1.6000000000000001E-3</v>
      </c>
      <c r="T46" s="78">
        <v>5.1999999999999998E-3</v>
      </c>
      <c r="U46" s="78">
        <v>1E-3</v>
      </c>
    </row>
    <row r="47" spans="2:21">
      <c r="B47" t="s">
        <v>414</v>
      </c>
      <c r="C47" t="s">
        <v>415</v>
      </c>
      <c r="D47" t="s">
        <v>100</v>
      </c>
      <c r="E47" t="s">
        <v>123</v>
      </c>
      <c r="F47" t="s">
        <v>416</v>
      </c>
      <c r="G47" t="s">
        <v>348</v>
      </c>
      <c r="H47" t="s">
        <v>367</v>
      </c>
      <c r="I47" t="s">
        <v>208</v>
      </c>
      <c r="J47" t="s">
        <v>417</v>
      </c>
      <c r="K47" s="77">
        <v>5.72</v>
      </c>
      <c r="L47" t="s">
        <v>102</v>
      </c>
      <c r="M47" s="78">
        <v>3.5000000000000003E-2</v>
      </c>
      <c r="N47" s="78">
        <v>-7.0000000000000001E-3</v>
      </c>
      <c r="O47" s="77">
        <v>527438</v>
      </c>
      <c r="P47" s="77">
        <v>132.6</v>
      </c>
      <c r="Q47" s="77">
        <v>0</v>
      </c>
      <c r="R47" s="77">
        <v>699.38278800000001</v>
      </c>
      <c r="S47" s="78">
        <v>5.9999999999999995E-4</v>
      </c>
      <c r="T47" s="78">
        <v>2E-3</v>
      </c>
      <c r="U47" s="78">
        <v>4.0000000000000002E-4</v>
      </c>
    </row>
    <row r="48" spans="2:21">
      <c r="B48" t="s">
        <v>418</v>
      </c>
      <c r="C48" t="s">
        <v>419</v>
      </c>
      <c r="D48" t="s">
        <v>100</v>
      </c>
      <c r="E48" t="s">
        <v>123</v>
      </c>
      <c r="F48" t="s">
        <v>416</v>
      </c>
      <c r="G48" t="s">
        <v>348</v>
      </c>
      <c r="H48" t="s">
        <v>367</v>
      </c>
      <c r="I48" t="s">
        <v>208</v>
      </c>
      <c r="J48" t="s">
        <v>420</v>
      </c>
      <c r="K48" s="77">
        <v>1.69</v>
      </c>
      <c r="L48" t="s">
        <v>102</v>
      </c>
      <c r="M48" s="78">
        <v>0.04</v>
      </c>
      <c r="N48" s="78">
        <v>-1.8800000000000001E-2</v>
      </c>
      <c r="O48" s="77">
        <v>1546787.97</v>
      </c>
      <c r="P48" s="77">
        <v>113.95</v>
      </c>
      <c r="Q48" s="77">
        <v>0</v>
      </c>
      <c r="R48" s="77">
        <v>1762.564891815</v>
      </c>
      <c r="S48" s="78">
        <v>6.3E-3</v>
      </c>
      <c r="T48" s="78">
        <v>5.0000000000000001E-3</v>
      </c>
      <c r="U48" s="78">
        <v>1E-3</v>
      </c>
    </row>
    <row r="49" spans="2:21">
      <c r="B49" t="s">
        <v>421</v>
      </c>
      <c r="C49" t="s">
        <v>422</v>
      </c>
      <c r="D49" t="s">
        <v>100</v>
      </c>
      <c r="E49" t="s">
        <v>123</v>
      </c>
      <c r="F49" t="s">
        <v>423</v>
      </c>
      <c r="G49" t="s">
        <v>348</v>
      </c>
      <c r="H49" t="s">
        <v>424</v>
      </c>
      <c r="I49" t="s">
        <v>208</v>
      </c>
      <c r="J49" t="s">
        <v>361</v>
      </c>
      <c r="K49" s="77">
        <v>0.64</v>
      </c>
      <c r="L49" t="s">
        <v>102</v>
      </c>
      <c r="M49" s="78">
        <v>4.4499999999999998E-2</v>
      </c>
      <c r="N49" s="78">
        <v>-7.1999999999999998E-3</v>
      </c>
      <c r="O49" s="77">
        <v>1799094.67</v>
      </c>
      <c r="P49" s="77">
        <v>113.33</v>
      </c>
      <c r="Q49" s="77">
        <v>0</v>
      </c>
      <c r="R49" s="77">
        <v>2038.913989511</v>
      </c>
      <c r="S49" s="78">
        <v>4.3E-3</v>
      </c>
      <c r="T49" s="78">
        <v>5.7999999999999996E-3</v>
      </c>
      <c r="U49" s="78">
        <v>1.1000000000000001E-3</v>
      </c>
    </row>
    <row r="50" spans="2:21">
      <c r="B50" t="s">
        <v>425</v>
      </c>
      <c r="C50" t="s">
        <v>426</v>
      </c>
      <c r="D50" t="s">
        <v>100</v>
      </c>
      <c r="E50" t="s">
        <v>123</v>
      </c>
      <c r="F50" t="s">
        <v>427</v>
      </c>
      <c r="G50" t="s">
        <v>428</v>
      </c>
      <c r="H50" t="s">
        <v>424</v>
      </c>
      <c r="I50" t="s">
        <v>208</v>
      </c>
      <c r="J50" t="s">
        <v>429</v>
      </c>
      <c r="K50" s="77">
        <v>5.13</v>
      </c>
      <c r="L50" t="s">
        <v>102</v>
      </c>
      <c r="M50" s="78">
        <v>5.0000000000000001E-3</v>
      </c>
      <c r="N50" s="78">
        <v>-5.9999999999999995E-4</v>
      </c>
      <c r="O50" s="77">
        <v>1456000</v>
      </c>
      <c r="P50" s="77">
        <v>102.83</v>
      </c>
      <c r="Q50" s="77">
        <v>0</v>
      </c>
      <c r="R50" s="77">
        <v>1497.2048</v>
      </c>
      <c r="S50" s="78">
        <v>2.3999999999999998E-3</v>
      </c>
      <c r="T50" s="78">
        <v>4.3E-3</v>
      </c>
      <c r="U50" s="78">
        <v>8.0000000000000004E-4</v>
      </c>
    </row>
    <row r="51" spans="2:21">
      <c r="B51" t="s">
        <v>430</v>
      </c>
      <c r="C51" t="s">
        <v>431</v>
      </c>
      <c r="D51" t="s">
        <v>100</v>
      </c>
      <c r="E51" t="s">
        <v>123</v>
      </c>
      <c r="F51" t="s">
        <v>432</v>
      </c>
      <c r="G51" t="s">
        <v>132</v>
      </c>
      <c r="H51" t="s">
        <v>424</v>
      </c>
      <c r="I51" t="s">
        <v>208</v>
      </c>
      <c r="J51" t="s">
        <v>433</v>
      </c>
      <c r="K51" s="77">
        <v>11.06</v>
      </c>
      <c r="L51" t="s">
        <v>102</v>
      </c>
      <c r="M51" s="78">
        <v>5.7999999999999996E-3</v>
      </c>
      <c r="N51" s="78">
        <v>5.7999999999999996E-3</v>
      </c>
      <c r="O51" s="77">
        <v>2671000</v>
      </c>
      <c r="P51" s="77">
        <v>99.98</v>
      </c>
      <c r="Q51" s="77">
        <v>0</v>
      </c>
      <c r="R51" s="77">
        <v>2670.4657999999999</v>
      </c>
      <c r="S51" s="78">
        <v>1.34E-2</v>
      </c>
      <c r="T51" s="78">
        <v>7.6E-3</v>
      </c>
      <c r="U51" s="78">
        <v>1.5E-3</v>
      </c>
    </row>
    <row r="52" spans="2:21">
      <c r="B52" t="s">
        <v>434</v>
      </c>
      <c r="C52" t="s">
        <v>435</v>
      </c>
      <c r="D52" t="s">
        <v>100</v>
      </c>
      <c r="E52" t="s">
        <v>123</v>
      </c>
      <c r="F52" t="s">
        <v>373</v>
      </c>
      <c r="G52" t="s">
        <v>348</v>
      </c>
      <c r="H52" t="s">
        <v>424</v>
      </c>
      <c r="I52" t="s">
        <v>208</v>
      </c>
      <c r="J52" t="s">
        <v>436</v>
      </c>
      <c r="K52" s="77">
        <v>0.6</v>
      </c>
      <c r="L52" t="s">
        <v>102</v>
      </c>
      <c r="M52" s="78">
        <v>2.8500000000000001E-2</v>
      </c>
      <c r="N52" s="78">
        <v>-1.32E-2</v>
      </c>
      <c r="O52" s="77">
        <v>650378.39</v>
      </c>
      <c r="P52" s="77">
        <v>107.31</v>
      </c>
      <c r="Q52" s="77">
        <v>0</v>
      </c>
      <c r="R52" s="77">
        <v>697.92105030899995</v>
      </c>
      <c r="S52" s="78">
        <v>3.3E-3</v>
      </c>
      <c r="T52" s="78">
        <v>2E-3</v>
      </c>
      <c r="U52" s="78">
        <v>4.0000000000000002E-4</v>
      </c>
    </row>
    <row r="53" spans="2:21">
      <c r="B53" t="s">
        <v>437</v>
      </c>
      <c r="C53" t="s">
        <v>438</v>
      </c>
      <c r="D53" t="s">
        <v>100</v>
      </c>
      <c r="E53" t="s">
        <v>123</v>
      </c>
      <c r="F53" t="s">
        <v>439</v>
      </c>
      <c r="G53" t="s">
        <v>348</v>
      </c>
      <c r="H53" t="s">
        <v>440</v>
      </c>
      <c r="I53" t="s">
        <v>150</v>
      </c>
      <c r="J53" t="s">
        <v>374</v>
      </c>
      <c r="K53" s="77">
        <v>6.86</v>
      </c>
      <c r="L53" t="s">
        <v>102</v>
      </c>
      <c r="M53" s="78">
        <v>1.5800000000000002E-2</v>
      </c>
      <c r="N53" s="78">
        <v>-1.9E-3</v>
      </c>
      <c r="O53" s="77">
        <v>913432</v>
      </c>
      <c r="P53" s="77">
        <v>115.86</v>
      </c>
      <c r="Q53" s="77">
        <v>0</v>
      </c>
      <c r="R53" s="77">
        <v>1058.3023152000001</v>
      </c>
      <c r="S53" s="78">
        <v>1.4E-3</v>
      </c>
      <c r="T53" s="78">
        <v>3.0000000000000001E-3</v>
      </c>
      <c r="U53" s="78">
        <v>5.9999999999999995E-4</v>
      </c>
    </row>
    <row r="54" spans="2:21">
      <c r="B54" t="s">
        <v>441</v>
      </c>
      <c r="C54" t="s">
        <v>442</v>
      </c>
      <c r="D54" t="s">
        <v>100</v>
      </c>
      <c r="E54" t="s">
        <v>123</v>
      </c>
      <c r="F54" t="s">
        <v>412</v>
      </c>
      <c r="G54" t="s">
        <v>348</v>
      </c>
      <c r="H54" t="s">
        <v>440</v>
      </c>
      <c r="I54" t="s">
        <v>150</v>
      </c>
      <c r="J54" t="s">
        <v>443</v>
      </c>
      <c r="K54" s="77">
        <v>3.84</v>
      </c>
      <c r="L54" t="s">
        <v>102</v>
      </c>
      <c r="M54" s="78">
        <v>1.6E-2</v>
      </c>
      <c r="N54" s="78">
        <v>-1.04E-2</v>
      </c>
      <c r="O54" s="77">
        <v>1088640.32</v>
      </c>
      <c r="P54" s="77">
        <v>115.05</v>
      </c>
      <c r="Q54" s="77">
        <v>0</v>
      </c>
      <c r="R54" s="77">
        <v>1252.48068816</v>
      </c>
      <c r="S54" s="78">
        <v>2.8E-3</v>
      </c>
      <c r="T54" s="78">
        <v>3.5999999999999999E-3</v>
      </c>
      <c r="U54" s="78">
        <v>6.9999999999999999E-4</v>
      </c>
    </row>
    <row r="55" spans="2:21">
      <c r="B55" t="s">
        <v>444</v>
      </c>
      <c r="C55" t="s">
        <v>445</v>
      </c>
      <c r="D55" t="s">
        <v>100</v>
      </c>
      <c r="E55" t="s">
        <v>123</v>
      </c>
      <c r="F55" t="s">
        <v>446</v>
      </c>
      <c r="G55" t="s">
        <v>348</v>
      </c>
      <c r="H55" t="s">
        <v>447</v>
      </c>
      <c r="I55" t="s">
        <v>208</v>
      </c>
      <c r="J55" t="s">
        <v>448</v>
      </c>
      <c r="K55" s="77">
        <v>6.12</v>
      </c>
      <c r="L55" t="s">
        <v>102</v>
      </c>
      <c r="M55" s="78">
        <v>1.5299999999999999E-2</v>
      </c>
      <c r="N55" s="78">
        <v>-5.8999999999999999E-3</v>
      </c>
      <c r="O55" s="77">
        <v>1461180</v>
      </c>
      <c r="P55" s="77">
        <v>116.5</v>
      </c>
      <c r="Q55" s="77">
        <v>26.8583</v>
      </c>
      <c r="R55" s="77">
        <v>1729.133</v>
      </c>
      <c r="S55" s="78">
        <v>4.3E-3</v>
      </c>
      <c r="T55" s="78">
        <v>4.8999999999999998E-3</v>
      </c>
      <c r="U55" s="78">
        <v>1E-3</v>
      </c>
    </row>
    <row r="56" spans="2:21">
      <c r="B56" t="s">
        <v>449</v>
      </c>
      <c r="C56" t="s">
        <v>450</v>
      </c>
      <c r="D56" t="s">
        <v>100</v>
      </c>
      <c r="E56" t="s">
        <v>123</v>
      </c>
      <c r="F56" t="s">
        <v>451</v>
      </c>
      <c r="G56" t="s">
        <v>452</v>
      </c>
      <c r="H56" t="s">
        <v>447</v>
      </c>
      <c r="I56" t="s">
        <v>208</v>
      </c>
      <c r="J56" t="s">
        <v>453</v>
      </c>
      <c r="K56" s="77">
        <v>5.98</v>
      </c>
      <c r="L56" t="s">
        <v>102</v>
      </c>
      <c r="M56" s="78">
        <v>7.4999999999999997E-3</v>
      </c>
      <c r="N56" s="78">
        <v>-4.0000000000000002E-4</v>
      </c>
      <c r="O56" s="77">
        <v>500000</v>
      </c>
      <c r="P56" s="77">
        <v>105.81</v>
      </c>
      <c r="Q56" s="77">
        <v>0</v>
      </c>
      <c r="R56" s="77">
        <v>529.04999999999995</v>
      </c>
      <c r="S56" s="78">
        <v>1.1000000000000001E-3</v>
      </c>
      <c r="T56" s="78">
        <v>1.5E-3</v>
      </c>
      <c r="U56" s="78">
        <v>2.9999999999999997E-4</v>
      </c>
    </row>
    <row r="57" spans="2:21">
      <c r="B57" t="s">
        <v>454</v>
      </c>
      <c r="C57" t="s">
        <v>455</v>
      </c>
      <c r="D57" t="s">
        <v>100</v>
      </c>
      <c r="E57" t="s">
        <v>123</v>
      </c>
      <c r="F57" t="s">
        <v>456</v>
      </c>
      <c r="G57" t="s">
        <v>457</v>
      </c>
      <c r="H57" t="s">
        <v>447</v>
      </c>
      <c r="I57" t="s">
        <v>208</v>
      </c>
      <c r="J57" t="s">
        <v>458</v>
      </c>
      <c r="K57" s="77">
        <v>6.61</v>
      </c>
      <c r="L57" t="s">
        <v>102</v>
      </c>
      <c r="M57" s="78">
        <v>7.4999999999999997E-3</v>
      </c>
      <c r="N57" s="78">
        <v>-2E-3</v>
      </c>
      <c r="O57" s="77">
        <v>1690000</v>
      </c>
      <c r="P57" s="77">
        <v>106.4</v>
      </c>
      <c r="Q57" s="77">
        <v>0</v>
      </c>
      <c r="R57" s="77">
        <v>1798.16</v>
      </c>
      <c r="S57" s="78">
        <v>3.8E-3</v>
      </c>
      <c r="T57" s="78">
        <v>5.1000000000000004E-3</v>
      </c>
      <c r="U57" s="78">
        <v>1E-3</v>
      </c>
    </row>
    <row r="58" spans="2:21">
      <c r="B58" t="s">
        <v>459</v>
      </c>
      <c r="C58" t="s">
        <v>460</v>
      </c>
      <c r="D58" t="s">
        <v>100</v>
      </c>
      <c r="E58" t="s">
        <v>123</v>
      </c>
      <c r="F58" t="s">
        <v>461</v>
      </c>
      <c r="G58" t="s">
        <v>428</v>
      </c>
      <c r="H58" t="s">
        <v>462</v>
      </c>
      <c r="I58" t="s">
        <v>150</v>
      </c>
      <c r="J58" t="s">
        <v>350</v>
      </c>
      <c r="K58" s="77">
        <v>4.07</v>
      </c>
      <c r="L58" t="s">
        <v>102</v>
      </c>
      <c r="M58" s="78">
        <v>2.5700000000000001E-2</v>
      </c>
      <c r="N58" s="78">
        <v>-4.7000000000000002E-3</v>
      </c>
      <c r="O58" s="77">
        <v>3550000</v>
      </c>
      <c r="P58" s="77">
        <v>117.4</v>
      </c>
      <c r="Q58" s="77">
        <v>0</v>
      </c>
      <c r="R58" s="77">
        <v>4167.7</v>
      </c>
      <c r="S58" s="78">
        <v>3.0000000000000001E-3</v>
      </c>
      <c r="T58" s="78">
        <v>1.1900000000000001E-2</v>
      </c>
      <c r="U58" s="78">
        <v>2.3E-3</v>
      </c>
    </row>
    <row r="59" spans="2:21">
      <c r="B59" t="s">
        <v>463</v>
      </c>
      <c r="C59" t="s">
        <v>464</v>
      </c>
      <c r="D59" t="s">
        <v>100</v>
      </c>
      <c r="E59" t="s">
        <v>123</v>
      </c>
      <c r="F59" t="s">
        <v>465</v>
      </c>
      <c r="G59" t="s">
        <v>466</v>
      </c>
      <c r="H59" t="s">
        <v>462</v>
      </c>
      <c r="I59" t="s">
        <v>150</v>
      </c>
      <c r="J59" t="s">
        <v>361</v>
      </c>
      <c r="K59" s="77">
        <v>0.89</v>
      </c>
      <c r="L59" t="s">
        <v>102</v>
      </c>
      <c r="M59" s="78">
        <v>1.35E-2</v>
      </c>
      <c r="N59" s="78">
        <v>-9.4000000000000004E-3</v>
      </c>
      <c r="O59" s="77">
        <v>1830308.32</v>
      </c>
      <c r="P59" s="77">
        <v>104.46</v>
      </c>
      <c r="Q59" s="77">
        <v>0</v>
      </c>
      <c r="R59" s="77">
        <v>1911.9400710719999</v>
      </c>
      <c r="S59" s="78">
        <v>4.0000000000000001E-3</v>
      </c>
      <c r="T59" s="78">
        <v>5.4999999999999997E-3</v>
      </c>
      <c r="U59" s="78">
        <v>1.1000000000000001E-3</v>
      </c>
    </row>
    <row r="60" spans="2:21">
      <c r="B60" t="s">
        <v>467</v>
      </c>
      <c r="C60" t="s">
        <v>468</v>
      </c>
      <c r="D60" t="s">
        <v>100</v>
      </c>
      <c r="E60" t="s">
        <v>123</v>
      </c>
      <c r="F60" t="s">
        <v>469</v>
      </c>
      <c r="G60" t="s">
        <v>348</v>
      </c>
      <c r="H60" t="s">
        <v>470</v>
      </c>
      <c r="I60" t="s">
        <v>208</v>
      </c>
      <c r="J60" t="s">
        <v>471</v>
      </c>
      <c r="K60" s="77">
        <v>4</v>
      </c>
      <c r="L60" t="s">
        <v>102</v>
      </c>
      <c r="M60" s="78">
        <v>1E-3</v>
      </c>
      <c r="N60" s="78">
        <v>-1.0800000000000001E-2</v>
      </c>
      <c r="O60" s="77">
        <v>4100000</v>
      </c>
      <c r="P60" s="77">
        <v>107.39</v>
      </c>
      <c r="Q60" s="77">
        <v>0</v>
      </c>
      <c r="R60" s="77">
        <v>4402.99</v>
      </c>
      <c r="S60" s="78">
        <v>7.9000000000000008E-3</v>
      </c>
      <c r="T60" s="78">
        <v>1.26E-2</v>
      </c>
      <c r="U60" s="78">
        <v>2.3999999999999998E-3</v>
      </c>
    </row>
    <row r="61" spans="2:21">
      <c r="B61" t="s">
        <v>472</v>
      </c>
      <c r="C61">
        <v>11759750</v>
      </c>
      <c r="D61" t="s">
        <v>100</v>
      </c>
      <c r="E61" t="s">
        <v>123</v>
      </c>
      <c r="F61" t="s">
        <v>469</v>
      </c>
      <c r="G61" t="s">
        <v>348</v>
      </c>
      <c r="H61" t="s">
        <v>470</v>
      </c>
      <c r="I61" t="s">
        <v>208</v>
      </c>
      <c r="J61" t="s">
        <v>473</v>
      </c>
      <c r="K61" s="77">
        <v>0</v>
      </c>
      <c r="L61" t="s">
        <v>102</v>
      </c>
      <c r="M61" s="78">
        <v>3.0000000000000001E-3</v>
      </c>
      <c r="N61" s="78">
        <v>0</v>
      </c>
      <c r="O61" s="77">
        <v>4000000</v>
      </c>
      <c r="P61" s="77">
        <f>R61*1000/O61*100</f>
        <v>103.50628415300551</v>
      </c>
      <c r="Q61" s="77">
        <v>0</v>
      </c>
      <c r="R61" s="77">
        <f>4140251.36612022/1000</f>
        <v>4140.2513661202202</v>
      </c>
      <c r="S61" s="78">
        <v>2.3E-2</v>
      </c>
      <c r="T61" s="78">
        <f t="shared" ref="T61:T62" si="0">R61/$R$11</f>
        <v>1.1836990114871273E-2</v>
      </c>
      <c r="U61" s="78">
        <f>R61/'סכום נכסי הקרן'!$C$42</f>
        <v>2.2843165544299136E-3</v>
      </c>
    </row>
    <row r="62" spans="2:21">
      <c r="B62" t="s">
        <v>472</v>
      </c>
      <c r="C62">
        <v>1175975</v>
      </c>
      <c r="D62" t="s">
        <v>100</v>
      </c>
      <c r="E62" t="s">
        <v>123</v>
      </c>
      <c r="F62" t="s">
        <v>469</v>
      </c>
      <c r="G62" t="s">
        <v>348</v>
      </c>
      <c r="H62" t="s">
        <v>470</v>
      </c>
      <c r="I62" t="s">
        <v>208</v>
      </c>
      <c r="J62" t="s">
        <v>473</v>
      </c>
      <c r="K62" s="77">
        <v>0</v>
      </c>
      <c r="L62" t="s">
        <v>102</v>
      </c>
      <c r="M62" s="78">
        <v>0</v>
      </c>
      <c r="N62" s="78">
        <v>0</v>
      </c>
      <c r="O62" s="77">
        <v>3600000</v>
      </c>
      <c r="P62" s="77">
        <f>R62*1000/O62*100</f>
        <v>104.47999999999999</v>
      </c>
      <c r="Q62" s="77">
        <v>0</v>
      </c>
      <c r="R62" s="77">
        <f>3761280/1000</f>
        <v>3761.28</v>
      </c>
      <c r="S62" s="78">
        <v>0</v>
      </c>
      <c r="T62" s="78">
        <f t="shared" si="0"/>
        <v>1.0753509930239881E-2</v>
      </c>
      <c r="U62" s="78">
        <f>R62/'סכום נכסי הקרן'!$C$42</f>
        <v>2.0752252484364402E-3</v>
      </c>
    </row>
    <row r="63" spans="2:21">
      <c r="B63" t="s">
        <v>474</v>
      </c>
      <c r="C63" t="s">
        <v>475</v>
      </c>
      <c r="D63" t="s">
        <v>100</v>
      </c>
      <c r="E63" t="s">
        <v>123</v>
      </c>
      <c r="F63" t="s">
        <v>476</v>
      </c>
      <c r="G63" t="s">
        <v>348</v>
      </c>
      <c r="H63" t="s">
        <v>470</v>
      </c>
      <c r="I63" t="s">
        <v>208</v>
      </c>
      <c r="J63" t="s">
        <v>477</v>
      </c>
      <c r="K63" s="77">
        <v>5.5</v>
      </c>
      <c r="L63" t="s">
        <v>102</v>
      </c>
      <c r="M63" s="78">
        <v>1.0800000000000001E-2</v>
      </c>
      <c r="N63" s="78">
        <v>-2.3999999999999998E-3</v>
      </c>
      <c r="O63" s="77">
        <v>4054000</v>
      </c>
      <c r="P63" s="77">
        <v>110.3</v>
      </c>
      <c r="Q63" s="77">
        <v>0</v>
      </c>
      <c r="R63" s="77">
        <v>4471.5619999999999</v>
      </c>
      <c r="S63" s="78">
        <v>1.55E-2</v>
      </c>
      <c r="T63" s="78">
        <v>1.2800000000000001E-2</v>
      </c>
      <c r="U63" s="78">
        <v>2.5000000000000001E-3</v>
      </c>
    </row>
    <row r="64" spans="2:21">
      <c r="B64" t="s">
        <v>481</v>
      </c>
      <c r="C64">
        <v>82302520</v>
      </c>
      <c r="D64" t="s">
        <v>100</v>
      </c>
      <c r="E64" t="s">
        <v>123</v>
      </c>
      <c r="F64" t="s">
        <v>478</v>
      </c>
      <c r="G64" t="s">
        <v>479</v>
      </c>
      <c r="H64" t="s">
        <v>480</v>
      </c>
      <c r="I64" t="s">
        <v>208</v>
      </c>
      <c r="J64" t="s">
        <v>279</v>
      </c>
      <c r="K64" s="77">
        <v>0.75</v>
      </c>
      <c r="L64" t="s">
        <v>102</v>
      </c>
      <c r="M64" s="78">
        <v>0.03</v>
      </c>
      <c r="N64" s="78">
        <v>-5.4999999999999997E-3</v>
      </c>
      <c r="O64" s="77">
        <v>5600000</v>
      </c>
      <c r="P64" s="77">
        <f>R64*1000/O64*100</f>
        <v>103.58672131147542</v>
      </c>
      <c r="Q64" s="77">
        <v>0</v>
      </c>
      <c r="R64" s="77">
        <f>5901.84-100.983606557377</f>
        <v>5800.8563934426229</v>
      </c>
      <c r="S64" s="78">
        <v>3.8100000000000002E-2</v>
      </c>
      <c r="T64" s="78">
        <f>R64/$R$11</f>
        <v>1.6584664484106674E-2</v>
      </c>
      <c r="U64" s="78">
        <f>R64/'סכום נכסי הקרן'!$C$42</f>
        <v>3.2005284504812402E-3</v>
      </c>
    </row>
    <row r="65" spans="2:21">
      <c r="B65" t="s">
        <v>482</v>
      </c>
      <c r="C65" t="s">
        <v>483</v>
      </c>
      <c r="D65" t="s">
        <v>100</v>
      </c>
      <c r="E65" t="s">
        <v>123</v>
      </c>
      <c r="F65" t="s">
        <v>476</v>
      </c>
      <c r="G65" t="s">
        <v>348</v>
      </c>
      <c r="H65" t="s">
        <v>484</v>
      </c>
      <c r="I65" t="s">
        <v>150</v>
      </c>
      <c r="J65" t="s">
        <v>485</v>
      </c>
      <c r="K65" s="77">
        <v>2</v>
      </c>
      <c r="L65" t="s">
        <v>102</v>
      </c>
      <c r="M65" s="78">
        <v>2.6499999999999999E-2</v>
      </c>
      <c r="N65" s="78">
        <v>-8.5000000000000006E-3</v>
      </c>
      <c r="O65" s="77">
        <v>2897715.32</v>
      </c>
      <c r="P65" s="77">
        <v>109.1</v>
      </c>
      <c r="Q65" s="77">
        <v>217.21182999999999</v>
      </c>
      <c r="R65" s="77">
        <v>3378.6192441200001</v>
      </c>
      <c r="S65" s="78">
        <v>1.7999999999999999E-2</v>
      </c>
      <c r="T65" s="78">
        <v>9.7000000000000003E-3</v>
      </c>
      <c r="U65" s="78">
        <v>1.9E-3</v>
      </c>
    </row>
    <row r="66" spans="2:21">
      <c r="B66" t="s">
        <v>486</v>
      </c>
      <c r="C66" t="s">
        <v>487</v>
      </c>
      <c r="D66" t="s">
        <v>100</v>
      </c>
      <c r="E66" t="s">
        <v>123</v>
      </c>
      <c r="F66" t="s">
        <v>488</v>
      </c>
      <c r="G66" t="s">
        <v>457</v>
      </c>
      <c r="H66" t="s">
        <v>489</v>
      </c>
      <c r="I66" t="s">
        <v>208</v>
      </c>
      <c r="J66" t="s">
        <v>490</v>
      </c>
      <c r="K66" s="77">
        <v>2.46</v>
      </c>
      <c r="L66" t="s">
        <v>102</v>
      </c>
      <c r="M66" s="78">
        <v>4.9500000000000002E-2</v>
      </c>
      <c r="N66" s="78">
        <v>-7.7999999999999996E-3</v>
      </c>
      <c r="O66" s="77">
        <v>1108000.0900000001</v>
      </c>
      <c r="P66" s="77">
        <v>141.72</v>
      </c>
      <c r="Q66" s="77">
        <v>0</v>
      </c>
      <c r="R66" s="77">
        <v>1570.257727548</v>
      </c>
      <c r="S66" s="78">
        <v>1.5E-3</v>
      </c>
      <c r="T66" s="78">
        <v>4.4999999999999997E-3</v>
      </c>
      <c r="U66" s="78">
        <v>8.9999999999999998E-4</v>
      </c>
    </row>
    <row r="67" spans="2:21">
      <c r="B67" t="s">
        <v>491</v>
      </c>
      <c r="C67">
        <v>11791340</v>
      </c>
      <c r="D67" t="s">
        <v>100</v>
      </c>
      <c r="E67" t="s">
        <v>123</v>
      </c>
      <c r="F67" t="s">
        <v>492</v>
      </c>
      <c r="G67" t="s">
        <v>493</v>
      </c>
      <c r="H67" t="s">
        <v>223</v>
      </c>
      <c r="I67" t="s">
        <v>494</v>
      </c>
      <c r="J67" t="s">
        <v>495</v>
      </c>
      <c r="K67" s="77">
        <v>4.42</v>
      </c>
      <c r="L67" t="s">
        <v>102</v>
      </c>
      <c r="M67" s="78">
        <v>1.5800000000000002E-2</v>
      </c>
      <c r="N67" s="78">
        <v>6.6E-3</v>
      </c>
      <c r="O67" s="77">
        <v>3000000</v>
      </c>
      <c r="P67" s="77">
        <f>R67*1000/O67*100</f>
        <v>104.76819672131148</v>
      </c>
      <c r="Q67" s="77">
        <v>0</v>
      </c>
      <c r="R67" s="77">
        <f>3170.4-27.3540983606559</f>
        <v>3143.0459016393443</v>
      </c>
      <c r="S67" s="78">
        <v>5.4000000000000003E-3</v>
      </c>
      <c r="T67" s="78">
        <f>R67/$R$11</f>
        <v>8.9859769319163823E-3</v>
      </c>
      <c r="U67" s="78">
        <f>R67/'סכום נכסי הקרן'!$C$42</f>
        <v>1.7341246097277107E-3</v>
      </c>
    </row>
    <row r="68" spans="2:21">
      <c r="B68" t="s">
        <v>496</v>
      </c>
      <c r="C68" t="s">
        <v>497</v>
      </c>
      <c r="D68" t="s">
        <v>100</v>
      </c>
      <c r="E68" t="s">
        <v>123</v>
      </c>
      <c r="F68" t="s">
        <v>498</v>
      </c>
      <c r="G68" t="s">
        <v>348</v>
      </c>
      <c r="H68" t="s">
        <v>223</v>
      </c>
      <c r="I68" t="s">
        <v>494</v>
      </c>
      <c r="J68" t="s">
        <v>499</v>
      </c>
      <c r="K68" s="77">
        <v>6.94</v>
      </c>
      <c r="L68" t="s">
        <v>102</v>
      </c>
      <c r="M68" s="78">
        <v>8.5000000000000006E-3</v>
      </c>
      <c r="N68" s="78">
        <v>-1.4E-3</v>
      </c>
      <c r="O68" s="77">
        <v>5200501</v>
      </c>
      <c r="P68" s="77">
        <v>108.13</v>
      </c>
      <c r="Q68" s="77">
        <v>0</v>
      </c>
      <c r="R68" s="77">
        <v>5623.3017313</v>
      </c>
      <c r="S68" s="78">
        <v>1.7500000000000002E-2</v>
      </c>
      <c r="T68" s="78">
        <v>1.61E-2</v>
      </c>
      <c r="U68" s="78">
        <v>3.0999999999999999E-3</v>
      </c>
    </row>
    <row r="69" spans="2:21">
      <c r="B69" t="s">
        <v>500</v>
      </c>
      <c r="C69" t="s">
        <v>501</v>
      </c>
      <c r="D69" t="s">
        <v>100</v>
      </c>
      <c r="E69" t="s">
        <v>123</v>
      </c>
      <c r="F69" t="s">
        <v>502</v>
      </c>
      <c r="G69" t="s">
        <v>493</v>
      </c>
      <c r="H69" t="s">
        <v>223</v>
      </c>
      <c r="I69" t="s">
        <v>494</v>
      </c>
      <c r="J69" t="s">
        <v>503</v>
      </c>
      <c r="K69" s="77">
        <v>3.87</v>
      </c>
      <c r="L69" t="s">
        <v>102</v>
      </c>
      <c r="M69" s="78">
        <v>1.6400000000000001E-2</v>
      </c>
      <c r="N69" s="78">
        <v>-4.4000000000000003E-3</v>
      </c>
      <c r="O69" s="77">
        <v>3081171.06</v>
      </c>
      <c r="P69" s="77">
        <v>111.49</v>
      </c>
      <c r="Q69" s="77">
        <v>0</v>
      </c>
      <c r="R69" s="77">
        <v>3435.1976147939999</v>
      </c>
      <c r="S69" s="78">
        <v>1.41E-2</v>
      </c>
      <c r="T69" s="78">
        <v>9.7999999999999997E-3</v>
      </c>
      <c r="U69" s="78">
        <v>1.9E-3</v>
      </c>
    </row>
    <row r="70" spans="2:21">
      <c r="B70" t="s">
        <v>504</v>
      </c>
      <c r="C70" t="s">
        <v>505</v>
      </c>
      <c r="D70" t="s">
        <v>100</v>
      </c>
      <c r="E70" t="s">
        <v>123</v>
      </c>
      <c r="F70" t="s">
        <v>506</v>
      </c>
      <c r="G70" t="s">
        <v>493</v>
      </c>
      <c r="H70" t="s">
        <v>223</v>
      </c>
      <c r="I70" t="s">
        <v>494</v>
      </c>
      <c r="J70" t="s">
        <v>329</v>
      </c>
      <c r="K70" s="77">
        <v>4.42</v>
      </c>
      <c r="L70" t="s">
        <v>102</v>
      </c>
      <c r="M70" s="78">
        <v>1.4800000000000001E-2</v>
      </c>
      <c r="N70" s="78">
        <v>6.4000000000000003E-3</v>
      </c>
      <c r="O70" s="77">
        <v>949613</v>
      </c>
      <c r="P70" s="77">
        <v>104.84</v>
      </c>
      <c r="Q70" s="77">
        <v>0</v>
      </c>
      <c r="R70" s="77">
        <v>995.5742692</v>
      </c>
      <c r="S70" s="78">
        <v>2.3999999999999998E-3</v>
      </c>
      <c r="T70" s="78">
        <v>2.8E-3</v>
      </c>
      <c r="U70" s="78">
        <v>5.0000000000000001E-4</v>
      </c>
    </row>
    <row r="71" spans="2:21">
      <c r="B71" t="s">
        <v>507</v>
      </c>
      <c r="C71" t="s">
        <v>508</v>
      </c>
      <c r="D71" t="s">
        <v>100</v>
      </c>
      <c r="E71" t="s">
        <v>123</v>
      </c>
      <c r="F71" t="s">
        <v>509</v>
      </c>
      <c r="G71" t="s">
        <v>348</v>
      </c>
      <c r="H71" t="s">
        <v>223</v>
      </c>
      <c r="I71" t="s">
        <v>494</v>
      </c>
      <c r="J71" t="s">
        <v>510</v>
      </c>
      <c r="K71" s="77">
        <v>7.73</v>
      </c>
      <c r="L71" t="s">
        <v>102</v>
      </c>
      <c r="M71" s="78">
        <v>6.4000000000000003E-3</v>
      </c>
      <c r="N71" s="78">
        <v>-5.9999999999999995E-4</v>
      </c>
      <c r="O71" s="77">
        <v>3185000</v>
      </c>
      <c r="P71" s="77">
        <v>107</v>
      </c>
      <c r="Q71" s="77">
        <v>0</v>
      </c>
      <c r="R71" s="77">
        <v>3407.95</v>
      </c>
      <c r="S71" s="78">
        <v>2.1000000000000001E-2</v>
      </c>
      <c r="T71" s="78">
        <v>9.7000000000000003E-3</v>
      </c>
      <c r="U71" s="78">
        <v>1.9E-3</v>
      </c>
    </row>
    <row r="72" spans="2:21">
      <c r="B72" s="79" t="s">
        <v>256</v>
      </c>
      <c r="C72" s="16"/>
      <c r="D72" s="16"/>
      <c r="E72" s="16"/>
      <c r="F72" s="16"/>
      <c r="K72" s="81">
        <v>2.76</v>
      </c>
      <c r="N72" s="80">
        <v>1.3299999999999999E-2</v>
      </c>
      <c r="O72" s="81">
        <f>SUM(O73:O128)</f>
        <v>126839194.27</v>
      </c>
      <c r="Q72" s="81">
        <v>178.35267999999999</v>
      </c>
      <c r="R72" s="81">
        <v>133761.92082673751</v>
      </c>
      <c r="T72" s="80">
        <v>0.38240000000000002</v>
      </c>
      <c r="U72" s="80">
        <v>7.3899999999999993E-2</v>
      </c>
    </row>
    <row r="73" spans="2:21">
      <c r="B73" t="s">
        <v>511</v>
      </c>
      <c r="C73" t="s">
        <v>512</v>
      </c>
      <c r="D73" t="s">
        <v>100</v>
      </c>
      <c r="E73" t="s">
        <v>123</v>
      </c>
      <c r="F73" t="s">
        <v>313</v>
      </c>
      <c r="G73" t="s">
        <v>309</v>
      </c>
      <c r="H73" t="s">
        <v>207</v>
      </c>
      <c r="I73" t="s">
        <v>208</v>
      </c>
      <c r="J73" t="s">
        <v>374</v>
      </c>
      <c r="K73" s="77">
        <v>1.91</v>
      </c>
      <c r="L73" t="s">
        <v>102</v>
      </c>
      <c r="M73" s="78">
        <v>1.8700000000000001E-2</v>
      </c>
      <c r="N73" s="78">
        <v>4.7999999999999996E-3</v>
      </c>
      <c r="O73" s="77">
        <v>6292484.8099999996</v>
      </c>
      <c r="P73" s="77">
        <v>102.8</v>
      </c>
      <c r="Q73" s="77">
        <v>0</v>
      </c>
      <c r="R73" s="77">
        <v>6468.67438468</v>
      </c>
      <c r="S73" s="78">
        <v>7.6E-3</v>
      </c>
      <c r="T73" s="78">
        <v>1.8499999999999999E-2</v>
      </c>
      <c r="U73" s="78">
        <v>3.5999999999999999E-3</v>
      </c>
    </row>
    <row r="74" spans="2:21">
      <c r="B74" t="s">
        <v>513</v>
      </c>
      <c r="C74" t="s">
        <v>514</v>
      </c>
      <c r="D74" t="s">
        <v>100</v>
      </c>
      <c r="E74" t="s">
        <v>123</v>
      </c>
      <c r="F74" t="s">
        <v>317</v>
      </c>
      <c r="G74" t="s">
        <v>309</v>
      </c>
      <c r="H74" t="s">
        <v>207</v>
      </c>
      <c r="I74" t="s">
        <v>208</v>
      </c>
      <c r="J74" t="s">
        <v>361</v>
      </c>
      <c r="K74" s="77">
        <v>2.1800000000000002</v>
      </c>
      <c r="L74" t="s">
        <v>102</v>
      </c>
      <c r="M74" s="78">
        <v>3.0099999999999998E-2</v>
      </c>
      <c r="N74" s="78">
        <v>6.1999999999999998E-3</v>
      </c>
      <c r="O74" s="77">
        <v>3532720</v>
      </c>
      <c r="P74" s="77">
        <v>106.08</v>
      </c>
      <c r="Q74" s="77">
        <v>0</v>
      </c>
      <c r="R74" s="77">
        <v>3747.509376</v>
      </c>
      <c r="S74" s="78">
        <v>3.0999999999999999E-3</v>
      </c>
      <c r="T74" s="78">
        <v>1.0699999999999999E-2</v>
      </c>
      <c r="U74" s="78">
        <v>2.0999999999999999E-3</v>
      </c>
    </row>
    <row r="75" spans="2:21">
      <c r="B75" t="s">
        <v>515</v>
      </c>
      <c r="C75" t="s">
        <v>516</v>
      </c>
      <c r="D75" t="s">
        <v>100</v>
      </c>
      <c r="E75" t="s">
        <v>123</v>
      </c>
      <c r="F75" t="s">
        <v>317</v>
      </c>
      <c r="G75" t="s">
        <v>309</v>
      </c>
      <c r="H75" t="s">
        <v>207</v>
      </c>
      <c r="I75" t="s">
        <v>208</v>
      </c>
      <c r="J75" t="s">
        <v>370</v>
      </c>
      <c r="K75" s="77">
        <v>2.11</v>
      </c>
      <c r="L75" t="s">
        <v>102</v>
      </c>
      <c r="M75" s="78">
        <v>2.0199999999999999E-2</v>
      </c>
      <c r="N75" s="78">
        <v>5.3E-3</v>
      </c>
      <c r="O75" s="77">
        <v>695255</v>
      </c>
      <c r="P75" s="77">
        <v>104.88</v>
      </c>
      <c r="Q75" s="77">
        <v>0</v>
      </c>
      <c r="R75" s="77">
        <v>729.18344400000001</v>
      </c>
      <c r="S75" s="78">
        <v>4.0000000000000002E-4</v>
      </c>
      <c r="T75" s="78">
        <v>2.0999999999999999E-3</v>
      </c>
      <c r="U75" s="78">
        <v>4.0000000000000002E-4</v>
      </c>
    </row>
    <row r="76" spans="2:21">
      <c r="B76" t="s">
        <v>517</v>
      </c>
      <c r="C76" t="s">
        <v>518</v>
      </c>
      <c r="D76" t="s">
        <v>100</v>
      </c>
      <c r="E76" t="s">
        <v>123</v>
      </c>
      <c r="F76" t="s">
        <v>322</v>
      </c>
      <c r="G76" t="s">
        <v>309</v>
      </c>
      <c r="H76" t="s">
        <v>318</v>
      </c>
      <c r="I76" t="s">
        <v>150</v>
      </c>
      <c r="J76" t="s">
        <v>242</v>
      </c>
      <c r="K76" s="77">
        <v>2.65</v>
      </c>
      <c r="L76" t="s">
        <v>102</v>
      </c>
      <c r="M76" s="78">
        <v>1.09E-2</v>
      </c>
      <c r="N76" s="78">
        <v>5.8999999999999999E-3</v>
      </c>
      <c r="O76" s="77">
        <v>1510900</v>
      </c>
      <c r="P76" s="77">
        <v>101.68</v>
      </c>
      <c r="Q76" s="77">
        <v>0</v>
      </c>
      <c r="R76" s="77">
        <v>1536.2831200000001</v>
      </c>
      <c r="S76" s="78">
        <v>2E-3</v>
      </c>
      <c r="T76" s="78">
        <v>4.4000000000000003E-3</v>
      </c>
      <c r="U76" s="78">
        <v>8.0000000000000004E-4</v>
      </c>
    </row>
    <row r="77" spans="2:21">
      <c r="B77" t="s">
        <v>519</v>
      </c>
      <c r="C77" t="s">
        <v>520</v>
      </c>
      <c r="D77" t="s">
        <v>100</v>
      </c>
      <c r="E77" t="s">
        <v>123</v>
      </c>
      <c r="F77" t="s">
        <v>322</v>
      </c>
      <c r="G77" t="s">
        <v>309</v>
      </c>
      <c r="H77" t="s">
        <v>207</v>
      </c>
      <c r="I77" t="s">
        <v>208</v>
      </c>
      <c r="J77" t="s">
        <v>361</v>
      </c>
      <c r="K77" s="77">
        <v>3.28</v>
      </c>
      <c r="L77" t="s">
        <v>102</v>
      </c>
      <c r="M77" s="78">
        <v>2.98E-2</v>
      </c>
      <c r="N77" s="78">
        <v>7.7999999999999996E-3</v>
      </c>
      <c r="O77" s="77">
        <v>3000000</v>
      </c>
      <c r="P77" s="77">
        <v>109.12</v>
      </c>
      <c r="Q77" s="77">
        <v>0</v>
      </c>
      <c r="R77" s="77">
        <v>3273.6</v>
      </c>
      <c r="S77" s="78">
        <v>1.1999999999999999E-3</v>
      </c>
      <c r="T77" s="78">
        <v>9.4000000000000004E-3</v>
      </c>
      <c r="U77" s="78">
        <v>1.8E-3</v>
      </c>
    </row>
    <row r="78" spans="2:21">
      <c r="B78" t="s">
        <v>521</v>
      </c>
      <c r="C78" t="s">
        <v>522</v>
      </c>
      <c r="D78" t="s">
        <v>100</v>
      </c>
      <c r="E78" t="s">
        <v>123</v>
      </c>
      <c r="F78" t="s">
        <v>322</v>
      </c>
      <c r="G78" t="s">
        <v>309</v>
      </c>
      <c r="H78" t="s">
        <v>207</v>
      </c>
      <c r="I78" t="s">
        <v>208</v>
      </c>
      <c r="J78" t="s">
        <v>302</v>
      </c>
      <c r="K78" s="77">
        <v>0.43</v>
      </c>
      <c r="L78" t="s">
        <v>102</v>
      </c>
      <c r="M78" s="78">
        <v>2.47E-2</v>
      </c>
      <c r="N78" s="78">
        <v>1.4E-3</v>
      </c>
      <c r="O78" s="77">
        <v>1036349</v>
      </c>
      <c r="P78" s="77">
        <v>102.41</v>
      </c>
      <c r="Q78" s="77">
        <v>0</v>
      </c>
      <c r="R78" s="77">
        <v>1061.3250109000001</v>
      </c>
      <c r="S78" s="78">
        <v>2.9999999999999997E-4</v>
      </c>
      <c r="T78" s="78">
        <v>3.0000000000000001E-3</v>
      </c>
      <c r="U78" s="78">
        <v>5.9999999999999995E-4</v>
      </c>
    </row>
    <row r="79" spans="2:21">
      <c r="B79" t="s">
        <v>523</v>
      </c>
      <c r="C79" t="s">
        <v>524</v>
      </c>
      <c r="D79" t="s">
        <v>100</v>
      </c>
      <c r="E79" t="s">
        <v>123</v>
      </c>
      <c r="F79" t="s">
        <v>525</v>
      </c>
      <c r="G79" t="s">
        <v>309</v>
      </c>
      <c r="H79" t="s">
        <v>207</v>
      </c>
      <c r="I79" t="s">
        <v>208</v>
      </c>
      <c r="J79" t="s">
        <v>361</v>
      </c>
      <c r="K79" s="77">
        <v>0.25</v>
      </c>
      <c r="L79" t="s">
        <v>102</v>
      </c>
      <c r="M79" s="78">
        <v>2.07E-2</v>
      </c>
      <c r="N79" s="78">
        <v>8.0000000000000004E-4</v>
      </c>
      <c r="O79" s="77">
        <v>2528350</v>
      </c>
      <c r="P79" s="77">
        <v>102.05</v>
      </c>
      <c r="Q79" s="77">
        <v>0</v>
      </c>
      <c r="R79" s="77">
        <v>2580.1811750000002</v>
      </c>
      <c r="S79" s="78">
        <v>0.01</v>
      </c>
      <c r="T79" s="78">
        <v>7.4000000000000003E-3</v>
      </c>
      <c r="U79" s="78">
        <v>1.4E-3</v>
      </c>
    </row>
    <row r="80" spans="2:21">
      <c r="B80" t="s">
        <v>526</v>
      </c>
      <c r="C80" t="s">
        <v>527</v>
      </c>
      <c r="D80" t="s">
        <v>100</v>
      </c>
      <c r="E80" t="s">
        <v>123</v>
      </c>
      <c r="F80" t="s">
        <v>528</v>
      </c>
      <c r="G80" t="s">
        <v>348</v>
      </c>
      <c r="H80" t="s">
        <v>207</v>
      </c>
      <c r="I80" t="s">
        <v>208</v>
      </c>
      <c r="J80" t="s">
        <v>529</v>
      </c>
      <c r="K80" s="77">
        <v>3.18</v>
      </c>
      <c r="L80" t="s">
        <v>102</v>
      </c>
      <c r="M80" s="78">
        <v>1.44E-2</v>
      </c>
      <c r="N80" s="78">
        <v>6.4999999999999997E-3</v>
      </c>
      <c r="O80" s="77">
        <v>1857142.86</v>
      </c>
      <c r="P80" s="77">
        <v>102.89</v>
      </c>
      <c r="Q80" s="77">
        <v>0</v>
      </c>
      <c r="R80" s="77">
        <v>1910.8142886539999</v>
      </c>
      <c r="S80" s="78">
        <v>2.8999999999999998E-3</v>
      </c>
      <c r="T80" s="78">
        <v>5.4999999999999997E-3</v>
      </c>
      <c r="U80" s="78">
        <v>1.1000000000000001E-3</v>
      </c>
    </row>
    <row r="81" spans="2:21">
      <c r="B81" t="s">
        <v>530</v>
      </c>
      <c r="C81" t="s">
        <v>531</v>
      </c>
      <c r="D81" t="s">
        <v>100</v>
      </c>
      <c r="E81" t="s">
        <v>123</v>
      </c>
      <c r="F81" t="s">
        <v>532</v>
      </c>
      <c r="G81" t="s">
        <v>309</v>
      </c>
      <c r="H81" t="s">
        <v>354</v>
      </c>
      <c r="I81" t="s">
        <v>208</v>
      </c>
      <c r="J81" t="s">
        <v>361</v>
      </c>
      <c r="K81" s="77">
        <v>0.44</v>
      </c>
      <c r="L81" t="s">
        <v>102</v>
      </c>
      <c r="M81" s="78">
        <v>6.4000000000000001E-2</v>
      </c>
      <c r="N81" s="78">
        <v>1.2999999999999999E-3</v>
      </c>
      <c r="O81" s="77">
        <v>1473529.16</v>
      </c>
      <c r="P81" s="77">
        <v>103.14</v>
      </c>
      <c r="Q81" s="77">
        <v>0</v>
      </c>
      <c r="R81" s="77">
        <v>1519.7979756239999</v>
      </c>
      <c r="S81" s="78">
        <v>1.8100000000000002E-2</v>
      </c>
      <c r="T81" s="78">
        <v>4.3E-3</v>
      </c>
      <c r="U81" s="78">
        <v>8.0000000000000004E-4</v>
      </c>
    </row>
    <row r="82" spans="2:21">
      <c r="B82" t="s">
        <v>533</v>
      </c>
      <c r="C82" t="s">
        <v>534</v>
      </c>
      <c r="D82" t="s">
        <v>100</v>
      </c>
      <c r="E82" t="s">
        <v>123</v>
      </c>
      <c r="F82" t="s">
        <v>535</v>
      </c>
      <c r="G82" t="s">
        <v>452</v>
      </c>
      <c r="H82" t="s">
        <v>354</v>
      </c>
      <c r="I82" t="s">
        <v>208</v>
      </c>
      <c r="J82" t="s">
        <v>361</v>
      </c>
      <c r="K82" s="77">
        <v>1.25</v>
      </c>
      <c r="L82" t="s">
        <v>102</v>
      </c>
      <c r="M82" s="78">
        <v>4.8000000000000001E-2</v>
      </c>
      <c r="N82" s="78">
        <v>3.8E-3</v>
      </c>
      <c r="O82" s="77">
        <v>2540574</v>
      </c>
      <c r="P82" s="77">
        <v>106.69</v>
      </c>
      <c r="Q82" s="77">
        <v>0</v>
      </c>
      <c r="R82" s="77">
        <v>2710.5384005999999</v>
      </c>
      <c r="S82" s="78">
        <v>1.9E-3</v>
      </c>
      <c r="T82" s="78">
        <v>7.7000000000000002E-3</v>
      </c>
      <c r="U82" s="78">
        <v>1.5E-3</v>
      </c>
    </row>
    <row r="83" spans="2:21">
      <c r="B83" t="s">
        <v>536</v>
      </c>
      <c r="C83" t="s">
        <v>537</v>
      </c>
      <c r="D83" t="s">
        <v>100</v>
      </c>
      <c r="E83" t="s">
        <v>123</v>
      </c>
      <c r="F83" t="s">
        <v>347</v>
      </c>
      <c r="G83" t="s">
        <v>348</v>
      </c>
      <c r="H83" t="s">
        <v>349</v>
      </c>
      <c r="I83" t="s">
        <v>150</v>
      </c>
      <c r="J83" t="s">
        <v>538</v>
      </c>
      <c r="K83" s="77">
        <v>1.98</v>
      </c>
      <c r="L83" t="s">
        <v>102</v>
      </c>
      <c r="M83" s="78">
        <v>1.6299999999999999E-2</v>
      </c>
      <c r="N83" s="78">
        <v>2.2000000000000001E-3</v>
      </c>
      <c r="O83" s="77">
        <v>451173</v>
      </c>
      <c r="P83" s="77">
        <v>102.8</v>
      </c>
      <c r="Q83" s="77">
        <v>0</v>
      </c>
      <c r="R83" s="77">
        <v>463.80584399999998</v>
      </c>
      <c r="S83" s="78">
        <v>1.4E-3</v>
      </c>
      <c r="T83" s="78">
        <v>1.2999999999999999E-3</v>
      </c>
      <c r="U83" s="78">
        <v>2.9999999999999997E-4</v>
      </c>
    </row>
    <row r="84" spans="2:21">
      <c r="B84" t="s">
        <v>539</v>
      </c>
      <c r="C84" t="s">
        <v>540</v>
      </c>
      <c r="D84" t="s">
        <v>100</v>
      </c>
      <c r="E84" t="s">
        <v>123</v>
      </c>
      <c r="F84" t="s">
        <v>541</v>
      </c>
      <c r="G84" t="s">
        <v>542</v>
      </c>
      <c r="H84" t="s">
        <v>354</v>
      </c>
      <c r="I84" t="s">
        <v>208</v>
      </c>
      <c r="J84" t="s">
        <v>543</v>
      </c>
      <c r="K84" s="77">
        <v>3.54</v>
      </c>
      <c r="L84" t="s">
        <v>102</v>
      </c>
      <c r="M84" s="78">
        <v>2.6100000000000002E-2</v>
      </c>
      <c r="N84" s="78">
        <v>7.1000000000000004E-3</v>
      </c>
      <c r="O84" s="77">
        <v>2057895.36</v>
      </c>
      <c r="P84" s="77">
        <v>106.83</v>
      </c>
      <c r="Q84" s="77">
        <v>0</v>
      </c>
      <c r="R84" s="77">
        <v>2198.4496130880002</v>
      </c>
      <c r="S84" s="78">
        <v>3.8E-3</v>
      </c>
      <c r="T84" s="78">
        <v>6.3E-3</v>
      </c>
      <c r="U84" s="78">
        <v>1.1999999999999999E-3</v>
      </c>
    </row>
    <row r="85" spans="2:21">
      <c r="B85" t="s">
        <v>544</v>
      </c>
      <c r="C85" t="s">
        <v>545</v>
      </c>
      <c r="D85" t="s">
        <v>100</v>
      </c>
      <c r="E85" t="s">
        <v>123</v>
      </c>
      <c r="F85" t="s">
        <v>546</v>
      </c>
      <c r="G85" t="s">
        <v>547</v>
      </c>
      <c r="H85" t="s">
        <v>354</v>
      </c>
      <c r="I85" t="s">
        <v>208</v>
      </c>
      <c r="J85" t="s">
        <v>548</v>
      </c>
      <c r="K85" s="77">
        <v>1.41</v>
      </c>
      <c r="L85" t="s">
        <v>102</v>
      </c>
      <c r="M85" s="78">
        <v>1.0500000000000001E-2</v>
      </c>
      <c r="N85" s="78">
        <v>1.5E-3</v>
      </c>
      <c r="O85" s="77">
        <v>401883.34</v>
      </c>
      <c r="P85" s="77">
        <v>101.36</v>
      </c>
      <c r="Q85" s="77">
        <v>0</v>
      </c>
      <c r="R85" s="77">
        <v>407.348953424</v>
      </c>
      <c r="S85" s="78">
        <v>1.2999999999999999E-3</v>
      </c>
      <c r="T85" s="78">
        <v>1.1999999999999999E-3</v>
      </c>
      <c r="U85" s="78">
        <v>2.0000000000000001E-4</v>
      </c>
    </row>
    <row r="86" spans="2:21">
      <c r="B86" t="s">
        <v>549</v>
      </c>
      <c r="C86" t="s">
        <v>550</v>
      </c>
      <c r="D86" t="s">
        <v>100</v>
      </c>
      <c r="E86" t="s">
        <v>123</v>
      </c>
      <c r="F86" t="s">
        <v>551</v>
      </c>
      <c r="G86" t="s">
        <v>457</v>
      </c>
      <c r="H86" t="s">
        <v>367</v>
      </c>
      <c r="I86" t="s">
        <v>208</v>
      </c>
      <c r="J86" t="s">
        <v>552</v>
      </c>
      <c r="K86" s="77">
        <v>4.54</v>
      </c>
      <c r="L86" t="s">
        <v>102</v>
      </c>
      <c r="M86" s="78">
        <v>1.6400000000000001E-2</v>
      </c>
      <c r="N86" s="78">
        <v>1.4500000000000001E-2</v>
      </c>
      <c r="O86" s="77">
        <v>4118910.25</v>
      </c>
      <c r="P86" s="77">
        <v>101.61</v>
      </c>
      <c r="Q86" s="77">
        <v>0</v>
      </c>
      <c r="R86" s="77">
        <v>4185.2247050249998</v>
      </c>
      <c r="S86" s="78">
        <v>1.9099999999999999E-2</v>
      </c>
      <c r="T86" s="78">
        <v>1.2E-2</v>
      </c>
      <c r="U86" s="78">
        <v>2.3E-3</v>
      </c>
    </row>
    <row r="87" spans="2:21">
      <c r="B87" t="s">
        <v>553</v>
      </c>
      <c r="C87" t="s">
        <v>554</v>
      </c>
      <c r="D87" t="s">
        <v>100</v>
      </c>
      <c r="E87" t="s">
        <v>123</v>
      </c>
      <c r="F87" t="s">
        <v>555</v>
      </c>
      <c r="G87" t="s">
        <v>348</v>
      </c>
      <c r="H87" t="s">
        <v>367</v>
      </c>
      <c r="I87" t="s">
        <v>208</v>
      </c>
      <c r="J87" t="s">
        <v>556</v>
      </c>
      <c r="K87" s="77">
        <v>1.47</v>
      </c>
      <c r="L87" t="s">
        <v>102</v>
      </c>
      <c r="M87" s="78">
        <v>4.5999999999999999E-2</v>
      </c>
      <c r="N87" s="78">
        <v>8.8999999999999999E-3</v>
      </c>
      <c r="O87" s="77">
        <v>1627941.5</v>
      </c>
      <c r="P87" s="77">
        <v>105.52</v>
      </c>
      <c r="Q87" s="77">
        <v>0</v>
      </c>
      <c r="R87" s="77">
        <v>1717.8038707999999</v>
      </c>
      <c r="S87" s="78">
        <v>1.5800000000000002E-2</v>
      </c>
      <c r="T87" s="78">
        <v>4.8999999999999998E-3</v>
      </c>
      <c r="U87" s="78">
        <v>8.9999999999999998E-4</v>
      </c>
    </row>
    <row r="88" spans="2:21">
      <c r="B88" t="s">
        <v>557</v>
      </c>
      <c r="C88" t="s">
        <v>558</v>
      </c>
      <c r="D88" t="s">
        <v>100</v>
      </c>
      <c r="E88" t="s">
        <v>123</v>
      </c>
      <c r="F88" t="s">
        <v>559</v>
      </c>
      <c r="G88" t="s">
        <v>560</v>
      </c>
      <c r="H88" t="s">
        <v>367</v>
      </c>
      <c r="I88" t="s">
        <v>208</v>
      </c>
      <c r="J88" t="s">
        <v>561</v>
      </c>
      <c r="K88" s="77">
        <v>1.24</v>
      </c>
      <c r="L88" t="s">
        <v>102</v>
      </c>
      <c r="M88" s="78">
        <v>2.4500000000000001E-2</v>
      </c>
      <c r="N88" s="78">
        <v>3.5999999999999999E-3</v>
      </c>
      <c r="O88" s="77">
        <v>8150745</v>
      </c>
      <c r="P88" s="77">
        <v>103.21</v>
      </c>
      <c r="Q88" s="77">
        <v>0</v>
      </c>
      <c r="R88" s="77">
        <v>8412.3839145000002</v>
      </c>
      <c r="S88" s="78">
        <v>6.8999999999999999E-3</v>
      </c>
      <c r="T88" s="78">
        <v>2.41E-2</v>
      </c>
      <c r="U88" s="78">
        <v>4.5999999999999999E-3</v>
      </c>
    </row>
    <row r="89" spans="2:21">
      <c r="B89" t="s">
        <v>562</v>
      </c>
      <c r="C89" t="s">
        <v>563</v>
      </c>
      <c r="D89" t="s">
        <v>100</v>
      </c>
      <c r="E89" t="s">
        <v>123</v>
      </c>
      <c r="F89" t="s">
        <v>564</v>
      </c>
      <c r="G89" t="s">
        <v>565</v>
      </c>
      <c r="H89" t="s">
        <v>367</v>
      </c>
      <c r="I89" t="s">
        <v>208</v>
      </c>
      <c r="J89" t="s">
        <v>338</v>
      </c>
      <c r="K89" s="77">
        <v>4</v>
      </c>
      <c r="L89" t="s">
        <v>102</v>
      </c>
      <c r="M89" s="78">
        <v>5.0900000000000001E-2</v>
      </c>
      <c r="N89" s="78">
        <v>1.01E-2</v>
      </c>
      <c r="O89" s="77">
        <v>1861359.2</v>
      </c>
      <c r="P89" s="77">
        <v>117.97</v>
      </c>
      <c r="Q89" s="77">
        <v>0</v>
      </c>
      <c r="R89" s="77">
        <v>2195.8454482400002</v>
      </c>
      <c r="S89" s="78">
        <v>2.3E-3</v>
      </c>
      <c r="T89" s="78">
        <v>6.3E-3</v>
      </c>
      <c r="U89" s="78">
        <v>1.1999999999999999E-3</v>
      </c>
    </row>
    <row r="90" spans="2:21">
      <c r="B90" t="s">
        <v>566</v>
      </c>
      <c r="C90" t="s">
        <v>567</v>
      </c>
      <c r="D90" t="s">
        <v>100</v>
      </c>
      <c r="E90" t="s">
        <v>123</v>
      </c>
      <c r="F90" t="s">
        <v>423</v>
      </c>
      <c r="G90" t="s">
        <v>348</v>
      </c>
      <c r="H90" t="s">
        <v>424</v>
      </c>
      <c r="I90" t="s">
        <v>208</v>
      </c>
      <c r="J90" t="s">
        <v>568</v>
      </c>
      <c r="K90" s="77">
        <v>3.52</v>
      </c>
      <c r="L90" t="s">
        <v>102</v>
      </c>
      <c r="M90" s="78">
        <v>2.3400000000000001E-2</v>
      </c>
      <c r="N90" s="78">
        <v>8.3999999999999995E-3</v>
      </c>
      <c r="O90" s="77">
        <v>1188429</v>
      </c>
      <c r="P90" s="77">
        <v>105.61</v>
      </c>
      <c r="Q90" s="77">
        <v>0</v>
      </c>
      <c r="R90" s="77">
        <v>1255.0998669000001</v>
      </c>
      <c r="S90" s="78">
        <v>8.9999999999999998E-4</v>
      </c>
      <c r="T90" s="78">
        <v>3.5999999999999999E-3</v>
      </c>
      <c r="U90" s="78">
        <v>6.9999999999999999E-4</v>
      </c>
    </row>
    <row r="91" spans="2:21">
      <c r="B91" t="s">
        <v>569</v>
      </c>
      <c r="C91" t="s">
        <v>570</v>
      </c>
      <c r="D91" t="s">
        <v>100</v>
      </c>
      <c r="E91" t="s">
        <v>123</v>
      </c>
      <c r="F91" t="s">
        <v>432</v>
      </c>
      <c r="G91" t="s">
        <v>132</v>
      </c>
      <c r="H91" t="s">
        <v>424</v>
      </c>
      <c r="I91" t="s">
        <v>208</v>
      </c>
      <c r="J91" t="s">
        <v>433</v>
      </c>
      <c r="K91" s="77">
        <v>10.199999999999999</v>
      </c>
      <c r="L91" t="s">
        <v>102</v>
      </c>
      <c r="M91" s="78">
        <v>2.7900000000000001E-2</v>
      </c>
      <c r="N91" s="78">
        <v>2.8299999999999999E-2</v>
      </c>
      <c r="O91" s="77">
        <v>2669000</v>
      </c>
      <c r="P91" s="77">
        <v>99.78</v>
      </c>
      <c r="Q91" s="77">
        <v>0</v>
      </c>
      <c r="R91" s="77">
        <v>2663.1282000000001</v>
      </c>
      <c r="S91" s="78">
        <v>1.3299999999999999E-2</v>
      </c>
      <c r="T91" s="78">
        <v>7.6E-3</v>
      </c>
      <c r="U91" s="78">
        <v>1.5E-3</v>
      </c>
    </row>
    <row r="92" spans="2:21">
      <c r="B92" t="s">
        <v>571</v>
      </c>
      <c r="C92" t="s">
        <v>572</v>
      </c>
      <c r="D92" t="s">
        <v>100</v>
      </c>
      <c r="E92" t="s">
        <v>123</v>
      </c>
      <c r="F92" t="s">
        <v>397</v>
      </c>
      <c r="G92" t="s">
        <v>348</v>
      </c>
      <c r="H92" t="s">
        <v>424</v>
      </c>
      <c r="I92" t="s">
        <v>208</v>
      </c>
      <c r="J92" t="s">
        <v>310</v>
      </c>
      <c r="K92" s="77">
        <v>2.6</v>
      </c>
      <c r="L92" t="s">
        <v>102</v>
      </c>
      <c r="M92" s="78">
        <v>3.5000000000000003E-2</v>
      </c>
      <c r="N92" s="78">
        <v>0.01</v>
      </c>
      <c r="O92" s="77">
        <v>1822816.84</v>
      </c>
      <c r="P92" s="77">
        <v>106.63</v>
      </c>
      <c r="Q92" s="77">
        <v>0</v>
      </c>
      <c r="R92" s="77">
        <v>1943.669596492</v>
      </c>
      <c r="S92" s="78">
        <v>1.9E-3</v>
      </c>
      <c r="T92" s="78">
        <v>5.5999999999999999E-3</v>
      </c>
      <c r="U92" s="78">
        <v>1.1000000000000001E-3</v>
      </c>
    </row>
    <row r="93" spans="2:21">
      <c r="B93" t="s">
        <v>573</v>
      </c>
      <c r="C93" t="s">
        <v>574</v>
      </c>
      <c r="D93" t="s">
        <v>100</v>
      </c>
      <c r="E93" t="s">
        <v>123</v>
      </c>
      <c r="F93" t="s">
        <v>575</v>
      </c>
      <c r="G93" t="s">
        <v>428</v>
      </c>
      <c r="H93" t="s">
        <v>424</v>
      </c>
      <c r="I93" t="s">
        <v>208</v>
      </c>
      <c r="J93" t="s">
        <v>490</v>
      </c>
      <c r="K93" s="77">
        <v>2.06</v>
      </c>
      <c r="L93" t="s">
        <v>102</v>
      </c>
      <c r="M93" s="78">
        <v>5.8000000000000003E-2</v>
      </c>
      <c r="N93" s="78">
        <v>2.8799999999999999E-2</v>
      </c>
      <c r="O93" s="77">
        <v>1651493.29</v>
      </c>
      <c r="P93" s="77">
        <v>106.56</v>
      </c>
      <c r="Q93" s="77">
        <v>0</v>
      </c>
      <c r="R93" s="77">
        <v>1759.831249824</v>
      </c>
      <c r="S93" s="78">
        <v>3.5000000000000001E-3</v>
      </c>
      <c r="T93" s="78">
        <v>5.0000000000000001E-3</v>
      </c>
      <c r="U93" s="78">
        <v>1E-3</v>
      </c>
    </row>
    <row r="94" spans="2:21">
      <c r="B94" t="s">
        <v>576</v>
      </c>
      <c r="C94" t="s">
        <v>577</v>
      </c>
      <c r="D94" t="s">
        <v>100</v>
      </c>
      <c r="E94" t="s">
        <v>123</v>
      </c>
      <c r="F94" t="s">
        <v>578</v>
      </c>
      <c r="G94" t="s">
        <v>579</v>
      </c>
      <c r="H94" t="s">
        <v>424</v>
      </c>
      <c r="I94" t="s">
        <v>208</v>
      </c>
      <c r="J94" t="s">
        <v>338</v>
      </c>
      <c r="K94" s="77">
        <v>1.49</v>
      </c>
      <c r="L94" t="s">
        <v>102</v>
      </c>
      <c r="M94" s="78">
        <v>2.8000000000000001E-2</v>
      </c>
      <c r="N94" s="78">
        <v>6.4999999999999997E-3</v>
      </c>
      <c r="O94" s="77">
        <v>266651.34999999998</v>
      </c>
      <c r="P94" s="77">
        <v>103.2</v>
      </c>
      <c r="Q94" s="77">
        <v>3.73312</v>
      </c>
      <c r="R94" s="77">
        <v>278.91731320000002</v>
      </c>
      <c r="S94" s="78">
        <v>2.5999999999999999E-3</v>
      </c>
      <c r="T94" s="78">
        <v>8.0000000000000004E-4</v>
      </c>
      <c r="U94" s="78">
        <v>2.0000000000000001E-4</v>
      </c>
    </row>
    <row r="95" spans="2:21">
      <c r="B95" t="s">
        <v>580</v>
      </c>
      <c r="C95" t="s">
        <v>581</v>
      </c>
      <c r="D95" t="s">
        <v>100</v>
      </c>
      <c r="E95" t="s">
        <v>123</v>
      </c>
      <c r="F95" t="s">
        <v>578</v>
      </c>
      <c r="G95" t="s">
        <v>579</v>
      </c>
      <c r="H95" t="s">
        <v>424</v>
      </c>
      <c r="I95" t="s">
        <v>208</v>
      </c>
      <c r="J95" t="s">
        <v>582</v>
      </c>
      <c r="K95" s="77">
        <v>3.25</v>
      </c>
      <c r="L95" t="s">
        <v>102</v>
      </c>
      <c r="M95" s="78">
        <v>2.29E-2</v>
      </c>
      <c r="N95" s="78">
        <v>0.01</v>
      </c>
      <c r="O95" s="77">
        <v>613483.15</v>
      </c>
      <c r="P95" s="77">
        <v>104.44</v>
      </c>
      <c r="Q95" s="77">
        <v>0</v>
      </c>
      <c r="R95" s="77">
        <v>640.72180186000003</v>
      </c>
      <c r="S95" s="78">
        <v>1.6000000000000001E-3</v>
      </c>
      <c r="T95" s="78">
        <v>1.8E-3</v>
      </c>
      <c r="U95" s="78">
        <v>4.0000000000000002E-4</v>
      </c>
    </row>
    <row r="96" spans="2:21">
      <c r="B96" t="s">
        <v>585</v>
      </c>
      <c r="C96">
        <v>11630620</v>
      </c>
      <c r="D96" t="s">
        <v>100</v>
      </c>
      <c r="E96" t="s">
        <v>123</v>
      </c>
      <c r="F96" t="s">
        <v>583</v>
      </c>
      <c r="G96" t="s">
        <v>428</v>
      </c>
      <c r="H96" t="s">
        <v>424</v>
      </c>
      <c r="I96" t="s">
        <v>208</v>
      </c>
      <c r="J96" t="s">
        <v>584</v>
      </c>
      <c r="K96" s="77">
        <v>0</v>
      </c>
      <c r="L96" t="s">
        <v>102</v>
      </c>
      <c r="M96" s="78">
        <v>3.9300000000000002E-2</v>
      </c>
      <c r="N96" s="78">
        <v>0</v>
      </c>
      <c r="O96" s="77">
        <v>1700000</v>
      </c>
      <c r="P96" s="77">
        <f>R96*1000/O96*100</f>
        <v>100.00606557377047</v>
      </c>
      <c r="Q96" s="77">
        <v>0</v>
      </c>
      <c r="R96" s="77">
        <f>1717-16.8968852459017</f>
        <v>1700.1031147540982</v>
      </c>
      <c r="S96" s="78">
        <v>2E-3</v>
      </c>
      <c r="T96" s="78">
        <f>R96/$R$11</f>
        <v>4.860599510522999E-3</v>
      </c>
      <c r="U96" s="78">
        <f>R96/'סכום נכסי הקרן'!$C$42</f>
        <v>9.3800432530498639E-4</v>
      </c>
    </row>
    <row r="97" spans="2:21">
      <c r="B97" t="s">
        <v>586</v>
      </c>
      <c r="C97" t="s">
        <v>587</v>
      </c>
      <c r="D97" t="s">
        <v>100</v>
      </c>
      <c r="E97" t="s">
        <v>123</v>
      </c>
      <c r="F97" t="s">
        <v>588</v>
      </c>
      <c r="G97" t="s">
        <v>589</v>
      </c>
      <c r="H97" t="s">
        <v>447</v>
      </c>
      <c r="I97" t="s">
        <v>208</v>
      </c>
      <c r="J97" t="s">
        <v>590</v>
      </c>
      <c r="K97" s="77">
        <v>2.57</v>
      </c>
      <c r="L97" t="s">
        <v>102</v>
      </c>
      <c r="M97" s="78">
        <v>4.7500000000000001E-2</v>
      </c>
      <c r="N97" s="78">
        <v>3.9199999999999999E-2</v>
      </c>
      <c r="O97" s="77">
        <v>1054880.47</v>
      </c>
      <c r="P97" s="77">
        <v>103.53</v>
      </c>
      <c r="Q97" s="77">
        <v>0</v>
      </c>
      <c r="R97" s="77">
        <v>1092.117750591</v>
      </c>
      <c r="S97" s="78">
        <v>1.6000000000000001E-3</v>
      </c>
      <c r="T97" s="78">
        <v>3.0999999999999999E-3</v>
      </c>
      <c r="U97" s="78">
        <v>5.9999999999999995E-4</v>
      </c>
    </row>
    <row r="98" spans="2:21">
      <c r="B98" t="s">
        <v>591</v>
      </c>
      <c r="C98" t="s">
        <v>592</v>
      </c>
      <c r="D98" t="s">
        <v>100</v>
      </c>
      <c r="E98" t="s">
        <v>123</v>
      </c>
      <c r="F98" t="s">
        <v>593</v>
      </c>
      <c r="G98" t="s">
        <v>428</v>
      </c>
      <c r="H98" t="s">
        <v>447</v>
      </c>
      <c r="I98" t="s">
        <v>208</v>
      </c>
      <c r="J98" t="s">
        <v>594</v>
      </c>
      <c r="K98" s="77">
        <v>1.37</v>
      </c>
      <c r="L98" t="s">
        <v>102</v>
      </c>
      <c r="M98" s="78">
        <v>6.0499999999999998E-2</v>
      </c>
      <c r="N98" s="78">
        <v>2.8400000000000002E-2</v>
      </c>
      <c r="O98" s="77">
        <v>294740</v>
      </c>
      <c r="P98" s="77">
        <v>104.93</v>
      </c>
      <c r="Q98" s="77">
        <v>0</v>
      </c>
      <c r="R98" s="77">
        <v>309.27068200000002</v>
      </c>
      <c r="S98" s="78">
        <v>5.0000000000000001E-4</v>
      </c>
      <c r="T98" s="78">
        <v>8.9999999999999998E-4</v>
      </c>
      <c r="U98" s="78">
        <v>2.0000000000000001E-4</v>
      </c>
    </row>
    <row r="99" spans="2:21">
      <c r="B99" t="s">
        <v>595</v>
      </c>
      <c r="C99" t="s">
        <v>596</v>
      </c>
      <c r="D99" t="s">
        <v>100</v>
      </c>
      <c r="E99" t="s">
        <v>123</v>
      </c>
      <c r="F99" t="s">
        <v>597</v>
      </c>
      <c r="G99" t="s">
        <v>457</v>
      </c>
      <c r="H99" t="s">
        <v>598</v>
      </c>
      <c r="I99" t="s">
        <v>208</v>
      </c>
      <c r="J99" t="s">
        <v>599</v>
      </c>
      <c r="K99" s="77">
        <v>2.59</v>
      </c>
      <c r="L99" t="s">
        <v>102</v>
      </c>
      <c r="M99" s="78">
        <v>3.9E-2</v>
      </c>
      <c r="N99" s="78">
        <v>1.8499999999999999E-2</v>
      </c>
      <c r="O99" s="77">
        <v>2068344</v>
      </c>
      <c r="P99" s="77">
        <v>106.36</v>
      </c>
      <c r="Q99" s="77">
        <v>0</v>
      </c>
      <c r="R99" s="77">
        <v>2199.8906784000001</v>
      </c>
      <c r="S99" s="78">
        <v>2.2000000000000001E-3</v>
      </c>
      <c r="T99" s="78">
        <v>6.3E-3</v>
      </c>
      <c r="U99" s="78">
        <v>1.1999999999999999E-3</v>
      </c>
    </row>
    <row r="100" spans="2:21">
      <c r="B100" t="s">
        <v>600</v>
      </c>
      <c r="C100" t="s">
        <v>601</v>
      </c>
      <c r="D100" t="s">
        <v>100</v>
      </c>
      <c r="E100" t="s">
        <v>123</v>
      </c>
      <c r="F100" t="s">
        <v>602</v>
      </c>
      <c r="G100" t="s">
        <v>493</v>
      </c>
      <c r="H100" t="s">
        <v>598</v>
      </c>
      <c r="I100" t="s">
        <v>208</v>
      </c>
      <c r="J100" t="s">
        <v>374</v>
      </c>
      <c r="K100" s="77">
        <v>5.54</v>
      </c>
      <c r="L100" t="s">
        <v>102</v>
      </c>
      <c r="M100" s="78">
        <v>2.5000000000000001E-3</v>
      </c>
      <c r="N100" s="78">
        <v>1.67E-2</v>
      </c>
      <c r="O100" s="77">
        <v>2583000</v>
      </c>
      <c r="P100" s="77">
        <v>92.6</v>
      </c>
      <c r="Q100" s="77">
        <v>0</v>
      </c>
      <c r="R100" s="77">
        <v>2391.8580000000002</v>
      </c>
      <c r="S100" s="78">
        <v>4.5999999999999999E-3</v>
      </c>
      <c r="T100" s="78">
        <v>6.7999999999999996E-3</v>
      </c>
      <c r="U100" s="78">
        <v>1.2999999999999999E-3</v>
      </c>
    </row>
    <row r="101" spans="2:21">
      <c r="B101" t="s">
        <v>603</v>
      </c>
      <c r="C101" t="s">
        <v>604</v>
      </c>
      <c r="D101" t="s">
        <v>100</v>
      </c>
      <c r="E101" t="s">
        <v>123</v>
      </c>
      <c r="F101" t="s">
        <v>461</v>
      </c>
      <c r="G101" t="s">
        <v>428</v>
      </c>
      <c r="H101" t="s">
        <v>462</v>
      </c>
      <c r="I101" t="s">
        <v>150</v>
      </c>
      <c r="J101" t="s">
        <v>605</v>
      </c>
      <c r="K101" s="77">
        <v>4.87</v>
      </c>
      <c r="L101" t="s">
        <v>102</v>
      </c>
      <c r="M101" s="78">
        <v>3.2500000000000001E-2</v>
      </c>
      <c r="N101" s="78">
        <v>2.1299999999999999E-2</v>
      </c>
      <c r="O101" s="77">
        <v>1700000</v>
      </c>
      <c r="P101" s="77">
        <v>106.3</v>
      </c>
      <c r="Q101" s="77">
        <v>0</v>
      </c>
      <c r="R101" s="77">
        <v>1807.1</v>
      </c>
      <c r="S101" s="78">
        <v>5.0000000000000001E-3</v>
      </c>
      <c r="T101" s="78">
        <v>5.1999999999999998E-3</v>
      </c>
      <c r="U101" s="78">
        <v>1E-3</v>
      </c>
    </row>
    <row r="102" spans="2:21">
      <c r="B102" t="s">
        <v>606</v>
      </c>
      <c r="C102" t="s">
        <v>607</v>
      </c>
      <c r="D102" t="s">
        <v>100</v>
      </c>
      <c r="E102" t="s">
        <v>123</v>
      </c>
      <c r="F102" t="s">
        <v>461</v>
      </c>
      <c r="G102" t="s">
        <v>428</v>
      </c>
      <c r="H102" t="s">
        <v>462</v>
      </c>
      <c r="I102" t="s">
        <v>150</v>
      </c>
      <c r="J102" t="s">
        <v>608</v>
      </c>
      <c r="K102" s="77">
        <v>4.7699999999999996</v>
      </c>
      <c r="L102" t="s">
        <v>102</v>
      </c>
      <c r="M102" s="78">
        <v>2.3E-2</v>
      </c>
      <c r="N102" s="78">
        <v>1.7899999999999999E-2</v>
      </c>
      <c r="O102" s="77">
        <v>6960500</v>
      </c>
      <c r="P102" s="77">
        <v>103.13</v>
      </c>
      <c r="Q102" s="77">
        <v>0</v>
      </c>
      <c r="R102" s="77">
        <v>7178.3636500000002</v>
      </c>
      <c r="S102" s="78">
        <v>1.1599999999999999E-2</v>
      </c>
      <c r="T102" s="78">
        <v>2.0500000000000001E-2</v>
      </c>
      <c r="U102" s="78">
        <v>4.0000000000000001E-3</v>
      </c>
    </row>
    <row r="103" spans="2:21">
      <c r="B103" t="s">
        <v>609</v>
      </c>
      <c r="C103" t="s">
        <v>610</v>
      </c>
      <c r="D103" t="s">
        <v>100</v>
      </c>
      <c r="E103" t="s">
        <v>123</v>
      </c>
      <c r="F103" t="s">
        <v>451</v>
      </c>
      <c r="G103" t="s">
        <v>452</v>
      </c>
      <c r="H103" t="s">
        <v>598</v>
      </c>
      <c r="I103" t="s">
        <v>208</v>
      </c>
      <c r="J103" t="s">
        <v>611</v>
      </c>
      <c r="K103" s="77">
        <v>1.96</v>
      </c>
      <c r="L103" t="s">
        <v>102</v>
      </c>
      <c r="M103" s="78">
        <v>3.85E-2</v>
      </c>
      <c r="N103" s="78">
        <v>7.0000000000000001E-3</v>
      </c>
      <c r="O103" s="77">
        <v>2795110</v>
      </c>
      <c r="P103" s="77">
        <v>106.23</v>
      </c>
      <c r="Q103" s="77">
        <v>0</v>
      </c>
      <c r="R103" s="77">
        <v>2969.2453529999998</v>
      </c>
      <c r="S103" s="78">
        <v>2.2499999999999999E-2</v>
      </c>
      <c r="T103" s="78">
        <v>8.5000000000000006E-3</v>
      </c>
      <c r="U103" s="78">
        <v>1.6000000000000001E-3</v>
      </c>
    </row>
    <row r="104" spans="2:21">
      <c r="B104" t="s">
        <v>614</v>
      </c>
      <c r="C104" t="s">
        <v>615</v>
      </c>
      <c r="D104" t="s">
        <v>100</v>
      </c>
      <c r="E104" t="s">
        <v>123</v>
      </c>
      <c r="F104" t="s">
        <v>616</v>
      </c>
      <c r="G104" t="s">
        <v>457</v>
      </c>
      <c r="H104" t="s">
        <v>598</v>
      </c>
      <c r="I104" t="s">
        <v>208</v>
      </c>
      <c r="J104" t="s">
        <v>443</v>
      </c>
      <c r="K104" s="77">
        <v>2.97</v>
      </c>
      <c r="L104" t="s">
        <v>102</v>
      </c>
      <c r="M104" s="78">
        <v>2.63E-2</v>
      </c>
      <c r="N104" s="78">
        <v>1.7500000000000002E-2</v>
      </c>
      <c r="O104" s="77">
        <v>2280000</v>
      </c>
      <c r="P104" s="77">
        <v>103.08</v>
      </c>
      <c r="Q104" s="77">
        <v>0</v>
      </c>
      <c r="R104" s="77">
        <v>2350.2240000000002</v>
      </c>
      <c r="S104" s="78">
        <v>2.3800000000000002E-2</v>
      </c>
      <c r="T104" s="78">
        <v>6.7000000000000002E-3</v>
      </c>
      <c r="U104" s="78">
        <v>1.2999999999999999E-3</v>
      </c>
    </row>
    <row r="105" spans="2:21">
      <c r="B105" t="s">
        <v>617</v>
      </c>
      <c r="C105" t="s">
        <v>618</v>
      </c>
      <c r="D105" t="s">
        <v>100</v>
      </c>
      <c r="E105" t="s">
        <v>123</v>
      </c>
      <c r="F105" t="s">
        <v>619</v>
      </c>
      <c r="G105" t="s">
        <v>428</v>
      </c>
      <c r="H105" t="s">
        <v>462</v>
      </c>
      <c r="I105" t="s">
        <v>150</v>
      </c>
      <c r="J105" t="s">
        <v>305</v>
      </c>
      <c r="K105" s="77">
        <v>3.16</v>
      </c>
      <c r="L105" t="s">
        <v>102</v>
      </c>
      <c r="M105" s="78">
        <v>4.99E-2</v>
      </c>
      <c r="N105" s="78">
        <v>1.7399999999999999E-2</v>
      </c>
      <c r="O105" s="77">
        <v>1927000</v>
      </c>
      <c r="P105" s="77">
        <v>111.89</v>
      </c>
      <c r="Q105" s="77">
        <v>0</v>
      </c>
      <c r="R105" s="77">
        <v>2156.1203</v>
      </c>
      <c r="S105" s="78">
        <v>7.7000000000000002E-3</v>
      </c>
      <c r="T105" s="78">
        <v>6.1999999999999998E-3</v>
      </c>
      <c r="U105" s="78">
        <v>1.1999999999999999E-3</v>
      </c>
    </row>
    <row r="106" spans="2:21">
      <c r="B106" t="s">
        <v>620</v>
      </c>
      <c r="C106" t="s">
        <v>621</v>
      </c>
      <c r="D106" t="s">
        <v>100</v>
      </c>
      <c r="E106" t="s">
        <v>123</v>
      </c>
      <c r="F106" t="s">
        <v>622</v>
      </c>
      <c r="G106" t="s">
        <v>428</v>
      </c>
      <c r="H106" t="s">
        <v>598</v>
      </c>
      <c r="I106" t="s">
        <v>208</v>
      </c>
      <c r="J106" t="s">
        <v>623</v>
      </c>
      <c r="K106" s="77">
        <v>1.42</v>
      </c>
      <c r="L106" t="s">
        <v>102</v>
      </c>
      <c r="M106" s="78">
        <v>5.5E-2</v>
      </c>
      <c r="N106" s="78">
        <v>2.1899999999999999E-2</v>
      </c>
      <c r="O106" s="77">
        <v>2580000</v>
      </c>
      <c r="P106" s="77">
        <v>104.67</v>
      </c>
      <c r="Q106" s="77">
        <v>70.95</v>
      </c>
      <c r="R106" s="77">
        <v>2771.4360000000001</v>
      </c>
      <c r="S106" s="78">
        <v>2.69E-2</v>
      </c>
      <c r="T106" s="78">
        <v>7.9000000000000008E-3</v>
      </c>
      <c r="U106" s="78">
        <v>1.5E-3</v>
      </c>
    </row>
    <row r="107" spans="2:21">
      <c r="B107" t="s">
        <v>624</v>
      </c>
      <c r="C107" t="s">
        <v>625</v>
      </c>
      <c r="D107" t="s">
        <v>100</v>
      </c>
      <c r="E107" t="s">
        <v>123</v>
      </c>
      <c r="F107" t="s">
        <v>626</v>
      </c>
      <c r="G107" t="s">
        <v>466</v>
      </c>
      <c r="H107" t="s">
        <v>627</v>
      </c>
      <c r="I107" t="s">
        <v>150</v>
      </c>
      <c r="J107" t="s">
        <v>628</v>
      </c>
      <c r="K107" s="77">
        <v>0</v>
      </c>
      <c r="L107" t="s">
        <v>102</v>
      </c>
      <c r="M107" s="78">
        <v>3.2399999999999998E-2</v>
      </c>
      <c r="N107" s="78">
        <v>0</v>
      </c>
      <c r="O107" s="77">
        <v>2658468.66</v>
      </c>
      <c r="P107" s="77">
        <v>101.99</v>
      </c>
      <c r="Q107" s="77">
        <v>0</v>
      </c>
      <c r="R107" s="77">
        <v>2711.3721863340002</v>
      </c>
      <c r="S107" s="78">
        <v>9.5999999999999992E-3</v>
      </c>
      <c r="T107" s="78">
        <v>7.7999999999999996E-3</v>
      </c>
      <c r="U107" s="78">
        <v>1.5E-3</v>
      </c>
    </row>
    <row r="108" spans="2:21">
      <c r="B108" t="s">
        <v>629</v>
      </c>
      <c r="C108" t="s">
        <v>630</v>
      </c>
      <c r="D108" t="s">
        <v>100</v>
      </c>
      <c r="E108" t="s">
        <v>123</v>
      </c>
      <c r="F108" t="s">
        <v>631</v>
      </c>
      <c r="G108" t="s">
        <v>479</v>
      </c>
      <c r="H108" t="s">
        <v>627</v>
      </c>
      <c r="I108" t="s">
        <v>150</v>
      </c>
      <c r="J108" t="s">
        <v>632</v>
      </c>
      <c r="K108" s="77">
        <v>2.91</v>
      </c>
      <c r="L108" t="s">
        <v>102</v>
      </c>
      <c r="M108" s="78">
        <v>7.0000000000000007E-2</v>
      </c>
      <c r="N108" s="78">
        <v>5.8299999999999998E-2</v>
      </c>
      <c r="O108" s="77">
        <v>2292931</v>
      </c>
      <c r="P108" s="77">
        <v>105.38</v>
      </c>
      <c r="Q108" s="77">
        <v>0</v>
      </c>
      <c r="R108" s="77">
        <v>2416.2906877999999</v>
      </c>
      <c r="S108" s="78">
        <v>8.0999999999999996E-3</v>
      </c>
      <c r="T108" s="78">
        <v>6.8999999999999999E-3</v>
      </c>
      <c r="U108" s="78">
        <v>1.2999999999999999E-3</v>
      </c>
    </row>
    <row r="109" spans="2:21">
      <c r="B109" t="s">
        <v>633</v>
      </c>
      <c r="C109">
        <v>25905780</v>
      </c>
      <c r="D109" t="s">
        <v>100</v>
      </c>
      <c r="E109" t="s">
        <v>123</v>
      </c>
      <c r="F109" t="s">
        <v>634</v>
      </c>
      <c r="G109" t="s">
        <v>452</v>
      </c>
      <c r="H109" t="s">
        <v>470</v>
      </c>
      <c r="I109" t="s">
        <v>208</v>
      </c>
      <c r="J109" t="s">
        <v>635</v>
      </c>
      <c r="K109" s="77">
        <v>5.38</v>
      </c>
      <c r="L109" t="s">
        <v>102</v>
      </c>
      <c r="M109" s="78">
        <v>0.05</v>
      </c>
      <c r="N109" s="78">
        <v>3.8800000000000001E-2</v>
      </c>
      <c r="O109" s="77">
        <v>3410256.41</v>
      </c>
      <c r="P109" s="77">
        <f>R109*1000/O109*100</f>
        <v>107.17963761860365</v>
      </c>
      <c r="Q109" s="77">
        <v>0</v>
      </c>
      <c r="R109" s="77">
        <f>3670.117948442-15.0174863387976</f>
        <v>3655.1004621032025</v>
      </c>
      <c r="S109" s="78">
        <v>5.1999999999999998E-3</v>
      </c>
      <c r="T109" s="78">
        <f>R109/$R$11</f>
        <v>1.0449942337515729E-2</v>
      </c>
      <c r="U109" s="78">
        <f>R109/'סכום נכסי הקרן'!$C$42</f>
        <v>2.0166424101710763E-3</v>
      </c>
    </row>
    <row r="110" spans="2:21">
      <c r="B110" t="s">
        <v>636</v>
      </c>
      <c r="C110" t="s">
        <v>637</v>
      </c>
      <c r="D110" t="s">
        <v>100</v>
      </c>
      <c r="E110" t="s">
        <v>123</v>
      </c>
      <c r="F110" t="s">
        <v>638</v>
      </c>
      <c r="G110" t="s">
        <v>466</v>
      </c>
      <c r="H110" t="s">
        <v>470</v>
      </c>
      <c r="I110" t="s">
        <v>208</v>
      </c>
      <c r="J110" t="s">
        <v>639</v>
      </c>
      <c r="K110" s="77">
        <v>2.0499999999999998</v>
      </c>
      <c r="L110" t="s">
        <v>102</v>
      </c>
      <c r="M110" s="78">
        <v>4.9000000000000002E-2</v>
      </c>
      <c r="N110" s="78">
        <v>2.8799999999999999E-2</v>
      </c>
      <c r="O110" s="77">
        <v>5020750</v>
      </c>
      <c r="P110" s="77">
        <v>104.18</v>
      </c>
      <c r="Q110" s="77">
        <v>0</v>
      </c>
      <c r="R110" s="77">
        <v>5230.6173500000004</v>
      </c>
      <c r="S110" s="78">
        <v>2.64E-2</v>
      </c>
      <c r="T110" s="78">
        <v>1.4999999999999999E-2</v>
      </c>
      <c r="U110" s="78">
        <v>2.8999999999999998E-3</v>
      </c>
    </row>
    <row r="111" spans="2:21">
      <c r="B111" t="s">
        <v>640</v>
      </c>
      <c r="C111" t="s">
        <v>641</v>
      </c>
      <c r="D111" t="s">
        <v>100</v>
      </c>
      <c r="E111" t="s">
        <v>123</v>
      </c>
      <c r="F111" t="s">
        <v>642</v>
      </c>
      <c r="G111" t="s">
        <v>613</v>
      </c>
      <c r="H111" t="s">
        <v>470</v>
      </c>
      <c r="I111" t="s">
        <v>208</v>
      </c>
      <c r="J111" t="s">
        <v>643</v>
      </c>
      <c r="K111" s="77">
        <v>3.81</v>
      </c>
      <c r="L111" t="s">
        <v>102</v>
      </c>
      <c r="M111" s="78">
        <v>6.5000000000000002E-2</v>
      </c>
      <c r="N111" s="78">
        <v>3.95E-2</v>
      </c>
      <c r="O111" s="77">
        <v>1746569</v>
      </c>
      <c r="P111" s="77">
        <v>110</v>
      </c>
      <c r="Q111" s="77">
        <v>0</v>
      </c>
      <c r="R111" s="77">
        <v>1921.2258999999999</v>
      </c>
      <c r="S111" s="78">
        <v>3.0000000000000001E-3</v>
      </c>
      <c r="T111" s="78">
        <v>5.4999999999999997E-3</v>
      </c>
      <c r="U111" s="78">
        <v>1.1000000000000001E-3</v>
      </c>
    </row>
    <row r="112" spans="2:21">
      <c r="B112" t="s">
        <v>644</v>
      </c>
      <c r="C112" t="s">
        <v>645</v>
      </c>
      <c r="D112" t="s">
        <v>100</v>
      </c>
      <c r="E112" t="s">
        <v>123</v>
      </c>
      <c r="F112" t="s">
        <v>646</v>
      </c>
      <c r="G112" t="s">
        <v>647</v>
      </c>
      <c r="H112" t="s">
        <v>627</v>
      </c>
      <c r="I112" t="s">
        <v>150</v>
      </c>
      <c r="J112" t="s">
        <v>648</v>
      </c>
      <c r="K112" s="77">
        <v>4.1900000000000004</v>
      </c>
      <c r="L112" t="s">
        <v>102</v>
      </c>
      <c r="M112" s="78">
        <v>0.04</v>
      </c>
      <c r="N112" s="78">
        <v>8.9999999999999998E-4</v>
      </c>
      <c r="O112" s="77">
        <v>2500000</v>
      </c>
      <c r="P112" s="77">
        <v>117.9</v>
      </c>
      <c r="Q112" s="77">
        <v>0</v>
      </c>
      <c r="R112" s="77">
        <v>2947.5</v>
      </c>
      <c r="S112" s="78">
        <v>8.3000000000000001E-3</v>
      </c>
      <c r="T112" s="78">
        <v>8.3999999999999995E-3</v>
      </c>
      <c r="U112" s="78">
        <v>1.6000000000000001E-3</v>
      </c>
    </row>
    <row r="113" spans="2:21">
      <c r="B113" t="s">
        <v>651</v>
      </c>
      <c r="C113">
        <v>11576680</v>
      </c>
      <c r="D113" t="s">
        <v>100</v>
      </c>
      <c r="E113" t="s">
        <v>123</v>
      </c>
      <c r="F113" t="s">
        <v>649</v>
      </c>
      <c r="G113" t="s">
        <v>348</v>
      </c>
      <c r="H113" t="s">
        <v>627</v>
      </c>
      <c r="I113" t="s">
        <v>150</v>
      </c>
      <c r="J113" t="s">
        <v>650</v>
      </c>
      <c r="K113" s="77">
        <v>4.4000000000000004</v>
      </c>
      <c r="L113" t="s">
        <v>102</v>
      </c>
      <c r="M113" s="78">
        <v>4.1000000000000002E-2</v>
      </c>
      <c r="N113" s="78">
        <v>2.52E-2</v>
      </c>
      <c r="O113" s="77">
        <v>2650000</v>
      </c>
      <c r="P113" s="77">
        <f>R113*1000/O113*100</f>
        <v>106.83060109289617</v>
      </c>
      <c r="Q113" s="77">
        <v>0</v>
      </c>
      <c r="R113" s="77">
        <f>2856.17-25.1590710382514</f>
        <v>2831.0109289617485</v>
      </c>
      <c r="S113" s="78">
        <v>7.6E-3</v>
      </c>
      <c r="T113" s="78">
        <f>R113/$R$11</f>
        <v>8.0938680813998944E-3</v>
      </c>
      <c r="U113" s="78">
        <f>R113/'סכום נכסי הקרן'!$C$42</f>
        <v>1.5619643733997262E-3</v>
      </c>
    </row>
    <row r="114" spans="2:21">
      <c r="B114" t="s">
        <v>652</v>
      </c>
      <c r="C114" t="s">
        <v>653</v>
      </c>
      <c r="D114" t="s">
        <v>100</v>
      </c>
      <c r="E114" t="s">
        <v>123</v>
      </c>
      <c r="F114" t="s">
        <v>654</v>
      </c>
      <c r="G114" t="s">
        <v>479</v>
      </c>
      <c r="H114" t="s">
        <v>484</v>
      </c>
      <c r="I114" t="s">
        <v>150</v>
      </c>
      <c r="J114" t="s">
        <v>655</v>
      </c>
      <c r="K114" s="77">
        <v>2.12</v>
      </c>
      <c r="L114" t="s">
        <v>102</v>
      </c>
      <c r="M114" s="78">
        <v>4.7500000000000001E-2</v>
      </c>
      <c r="N114" s="78">
        <v>2.2100000000000002E-2</v>
      </c>
      <c r="O114" s="77">
        <v>2163000</v>
      </c>
      <c r="P114" s="77">
        <v>105.44</v>
      </c>
      <c r="Q114" s="77">
        <v>0</v>
      </c>
      <c r="R114" s="77">
        <v>2280.6671999999999</v>
      </c>
      <c r="S114" s="78">
        <v>9.7999999999999997E-3</v>
      </c>
      <c r="T114" s="78">
        <v>6.4999999999999997E-3</v>
      </c>
      <c r="U114" s="78">
        <v>1.2999999999999999E-3</v>
      </c>
    </row>
    <row r="115" spans="2:21">
      <c r="B115" t="s">
        <v>656</v>
      </c>
      <c r="C115" t="s">
        <v>657</v>
      </c>
      <c r="D115" t="s">
        <v>100</v>
      </c>
      <c r="E115" t="s">
        <v>123</v>
      </c>
      <c r="F115" t="s">
        <v>478</v>
      </c>
      <c r="G115" t="s">
        <v>479</v>
      </c>
      <c r="H115" t="s">
        <v>480</v>
      </c>
      <c r="I115" t="s">
        <v>208</v>
      </c>
      <c r="J115" t="s">
        <v>658</v>
      </c>
      <c r="K115" s="77">
        <v>3.87</v>
      </c>
      <c r="L115" t="s">
        <v>102</v>
      </c>
      <c r="M115" s="78">
        <v>2.9000000000000001E-2</v>
      </c>
      <c r="N115" s="78">
        <v>2.9600000000000001E-2</v>
      </c>
      <c r="O115" s="77">
        <v>1462000</v>
      </c>
      <c r="P115" s="77">
        <v>99.87</v>
      </c>
      <c r="Q115" s="77">
        <v>0</v>
      </c>
      <c r="R115" s="77">
        <v>1460.0994000000001</v>
      </c>
      <c r="S115" s="78">
        <v>9.7000000000000003E-3</v>
      </c>
      <c r="T115" s="78">
        <v>4.1999999999999997E-3</v>
      </c>
      <c r="U115" s="78">
        <v>8.0000000000000004E-4</v>
      </c>
    </row>
    <row r="116" spans="2:21">
      <c r="B116" t="s">
        <v>659</v>
      </c>
      <c r="C116" t="s">
        <v>660</v>
      </c>
      <c r="D116" t="s">
        <v>100</v>
      </c>
      <c r="E116" t="s">
        <v>123</v>
      </c>
      <c r="F116" t="s">
        <v>478</v>
      </c>
      <c r="G116" t="s">
        <v>479</v>
      </c>
      <c r="H116" t="s">
        <v>480</v>
      </c>
      <c r="I116" t="s">
        <v>208</v>
      </c>
      <c r="J116" t="s">
        <v>661</v>
      </c>
      <c r="K116" s="77">
        <v>2.83</v>
      </c>
      <c r="L116" t="s">
        <v>102</v>
      </c>
      <c r="M116" s="78">
        <v>1.4999999999999999E-2</v>
      </c>
      <c r="N116" s="78">
        <v>-7.9299999999999995E-2</v>
      </c>
      <c r="O116" s="77">
        <v>4428000</v>
      </c>
      <c r="P116" s="77">
        <v>131.6</v>
      </c>
      <c r="Q116" s="77">
        <v>0</v>
      </c>
      <c r="R116" s="77">
        <v>5827.2479999999996</v>
      </c>
      <c r="S116" s="78">
        <v>2.69E-2</v>
      </c>
      <c r="T116" s="78">
        <v>1.67E-2</v>
      </c>
      <c r="U116" s="78">
        <v>3.2000000000000002E-3</v>
      </c>
    </row>
    <row r="117" spans="2:21">
      <c r="B117" t="s">
        <v>662</v>
      </c>
      <c r="C117" t="s">
        <v>663</v>
      </c>
      <c r="D117" t="s">
        <v>100</v>
      </c>
      <c r="E117" t="s">
        <v>123</v>
      </c>
      <c r="F117" t="s">
        <v>664</v>
      </c>
      <c r="G117" t="s">
        <v>466</v>
      </c>
      <c r="H117" t="s">
        <v>484</v>
      </c>
      <c r="I117" t="s">
        <v>150</v>
      </c>
      <c r="J117" t="s">
        <v>665</v>
      </c>
      <c r="K117" s="77">
        <v>2.65</v>
      </c>
      <c r="L117" t="s">
        <v>102</v>
      </c>
      <c r="M117" s="78">
        <v>2.9000000000000001E-2</v>
      </c>
      <c r="N117" s="78">
        <v>3.09E-2</v>
      </c>
      <c r="O117" s="77">
        <v>1497000</v>
      </c>
      <c r="P117" s="77">
        <v>99.57</v>
      </c>
      <c r="Q117" s="77">
        <v>0</v>
      </c>
      <c r="R117" s="77">
        <v>1490.5628999999999</v>
      </c>
      <c r="S117" s="78">
        <v>0.01</v>
      </c>
      <c r="T117" s="78">
        <v>4.3E-3</v>
      </c>
      <c r="U117" s="78">
        <v>8.0000000000000004E-4</v>
      </c>
    </row>
    <row r="118" spans="2:21">
      <c r="B118" t="s">
        <v>666</v>
      </c>
      <c r="C118">
        <v>44801900</v>
      </c>
      <c r="D118" t="s">
        <v>100</v>
      </c>
      <c r="E118" t="s">
        <v>123</v>
      </c>
      <c r="F118" t="s">
        <v>667</v>
      </c>
      <c r="G118" t="s">
        <v>466</v>
      </c>
      <c r="H118" t="s">
        <v>668</v>
      </c>
      <c r="I118" t="s">
        <v>150</v>
      </c>
      <c r="J118" t="s">
        <v>669</v>
      </c>
      <c r="K118" s="77">
        <v>2.4300000000000002</v>
      </c>
      <c r="L118" t="s">
        <v>102</v>
      </c>
      <c r="M118" s="78">
        <v>4.1000000000000002E-2</v>
      </c>
      <c r="N118" s="78">
        <v>3.0200000000000001E-2</v>
      </c>
      <c r="O118" s="77">
        <v>1000000</v>
      </c>
      <c r="P118" s="77">
        <f>R118*1000/O118*100</f>
        <v>101.58901639344262</v>
      </c>
      <c r="Q118" s="77">
        <v>0</v>
      </c>
      <c r="R118" s="77">
        <f>1026.9-11.0098360655738</f>
        <v>1015.8901639344263</v>
      </c>
      <c r="S118" s="78">
        <v>0.01</v>
      </c>
      <c r="T118" s="78">
        <f>R118/$R$11</f>
        <v>2.9044327904069554E-3</v>
      </c>
      <c r="U118" s="78">
        <f>R118/'סכום נכסי הקרן'!$C$42</f>
        <v>5.6050092464133379E-4</v>
      </c>
    </row>
    <row r="119" spans="2:21">
      <c r="B119" t="s">
        <v>670</v>
      </c>
      <c r="C119" t="s">
        <v>671</v>
      </c>
      <c r="D119" t="s">
        <v>100</v>
      </c>
      <c r="E119" t="s">
        <v>123</v>
      </c>
      <c r="F119" t="s">
        <v>667</v>
      </c>
      <c r="G119" t="s">
        <v>466</v>
      </c>
      <c r="H119" t="s">
        <v>668</v>
      </c>
      <c r="I119" t="s">
        <v>150</v>
      </c>
      <c r="J119" t="s">
        <v>672</v>
      </c>
      <c r="K119" s="77">
        <v>0.62</v>
      </c>
      <c r="L119" t="s">
        <v>102</v>
      </c>
      <c r="M119" s="78">
        <v>0.05</v>
      </c>
      <c r="N119" s="78">
        <v>2.4500000000000001E-2</v>
      </c>
      <c r="O119" s="77">
        <v>2062500</v>
      </c>
      <c r="P119" s="77">
        <v>101.96</v>
      </c>
      <c r="Q119" s="77">
        <v>0</v>
      </c>
      <c r="R119" s="77">
        <v>2102.9250000000002</v>
      </c>
      <c r="S119" s="78">
        <v>8.1199999999999994E-2</v>
      </c>
      <c r="T119" s="78">
        <v>6.0000000000000001E-3</v>
      </c>
      <c r="U119" s="78">
        <v>1.1999999999999999E-3</v>
      </c>
    </row>
    <row r="120" spans="2:21">
      <c r="B120" t="s">
        <v>673</v>
      </c>
      <c r="C120" t="s">
        <v>674</v>
      </c>
      <c r="D120" t="s">
        <v>100</v>
      </c>
      <c r="E120" t="s">
        <v>123</v>
      </c>
      <c r="F120" t="s">
        <v>488</v>
      </c>
      <c r="G120" t="s">
        <v>457</v>
      </c>
      <c r="H120" t="s">
        <v>489</v>
      </c>
      <c r="I120" t="s">
        <v>208</v>
      </c>
      <c r="J120" t="s">
        <v>675</v>
      </c>
      <c r="K120" s="77">
        <v>2.84</v>
      </c>
      <c r="L120" t="s">
        <v>102</v>
      </c>
      <c r="M120" s="78">
        <v>4.8000000000000001E-2</v>
      </c>
      <c r="N120" s="78">
        <v>2.0400000000000001E-2</v>
      </c>
      <c r="O120" s="77">
        <v>750453.36</v>
      </c>
      <c r="P120" s="77">
        <v>107.97</v>
      </c>
      <c r="Q120" s="77">
        <v>0</v>
      </c>
      <c r="R120" s="77">
        <v>810.26449279200006</v>
      </c>
      <c r="S120" s="78">
        <v>5.0000000000000001E-4</v>
      </c>
      <c r="T120" s="78">
        <v>2.3E-3</v>
      </c>
      <c r="U120" s="78">
        <v>4.0000000000000002E-4</v>
      </c>
    </row>
    <row r="121" spans="2:21">
      <c r="B121" t="s">
        <v>676</v>
      </c>
      <c r="C121" t="s">
        <v>677</v>
      </c>
      <c r="D121" t="s">
        <v>100</v>
      </c>
      <c r="E121" t="s">
        <v>123</v>
      </c>
      <c r="F121" t="s">
        <v>678</v>
      </c>
      <c r="G121" t="s">
        <v>479</v>
      </c>
      <c r="H121" t="s">
        <v>668</v>
      </c>
      <c r="I121" t="s">
        <v>150</v>
      </c>
      <c r="J121" t="s">
        <v>503</v>
      </c>
      <c r="K121" s="77">
        <v>2.23</v>
      </c>
      <c r="L121" t="s">
        <v>102</v>
      </c>
      <c r="M121" s="78">
        <v>5.7000000000000002E-2</v>
      </c>
      <c r="N121" s="78">
        <v>7.7000000000000002E-3</v>
      </c>
      <c r="O121" s="77">
        <v>504447.38</v>
      </c>
      <c r="P121" s="77">
        <v>111.11</v>
      </c>
      <c r="Q121" s="77">
        <v>103.66956</v>
      </c>
      <c r="R121" s="77">
        <v>664.16104391800002</v>
      </c>
      <c r="S121" s="78">
        <v>6.0000000000000001E-3</v>
      </c>
      <c r="T121" s="78">
        <v>1.9E-3</v>
      </c>
      <c r="U121" s="78">
        <v>4.0000000000000002E-4</v>
      </c>
    </row>
    <row r="122" spans="2:21">
      <c r="B122" t="s">
        <v>679</v>
      </c>
      <c r="C122" t="s">
        <v>680</v>
      </c>
      <c r="D122" t="s">
        <v>100</v>
      </c>
      <c r="E122" t="s">
        <v>123</v>
      </c>
      <c r="F122" t="s">
        <v>681</v>
      </c>
      <c r="G122" t="s">
        <v>132</v>
      </c>
      <c r="H122" t="s">
        <v>223</v>
      </c>
      <c r="I122" t="s">
        <v>494</v>
      </c>
      <c r="J122" t="s">
        <v>682</v>
      </c>
      <c r="K122" s="77">
        <v>0</v>
      </c>
      <c r="L122" t="s">
        <v>102</v>
      </c>
      <c r="M122" s="78">
        <v>3.6499999999999998E-2</v>
      </c>
      <c r="N122" s="78">
        <v>0</v>
      </c>
      <c r="O122" s="77">
        <v>2000000</v>
      </c>
      <c r="P122" s="77">
        <v>102.82</v>
      </c>
      <c r="Q122" s="77">
        <v>0</v>
      </c>
      <c r="R122" s="77">
        <v>2056.4</v>
      </c>
      <c r="S122" s="78">
        <v>1.9E-3</v>
      </c>
      <c r="T122" s="78">
        <v>5.8999999999999999E-3</v>
      </c>
      <c r="U122" s="78">
        <v>1.1000000000000001E-3</v>
      </c>
    </row>
    <row r="123" spans="2:21">
      <c r="B123" t="s">
        <v>683</v>
      </c>
      <c r="C123">
        <v>11778490</v>
      </c>
      <c r="D123" t="s">
        <v>100</v>
      </c>
      <c r="E123" t="s">
        <v>123</v>
      </c>
      <c r="F123" t="s">
        <v>612</v>
      </c>
      <c r="G123" t="s">
        <v>613</v>
      </c>
      <c r="H123" t="s">
        <v>223</v>
      </c>
      <c r="I123" t="s">
        <v>494</v>
      </c>
      <c r="J123" t="s">
        <v>285</v>
      </c>
      <c r="K123" s="77">
        <v>3.92</v>
      </c>
      <c r="L123" t="s">
        <v>102</v>
      </c>
      <c r="M123" s="78">
        <v>7.1999999999999995E-2</v>
      </c>
      <c r="N123" s="78">
        <v>5.1999999999999998E-2</v>
      </c>
      <c r="O123" s="77">
        <v>1873000</v>
      </c>
      <c r="P123" s="77">
        <f>R123*1000/O123*100</f>
        <v>107.83591704375377</v>
      </c>
      <c r="Q123" s="77">
        <v>0</v>
      </c>
      <c r="R123" s="77">
        <f>2024.9003-5.13357377049182</f>
        <v>2019.7667262295081</v>
      </c>
      <c r="S123" s="78">
        <v>2.2000000000000001E-3</v>
      </c>
      <c r="T123" s="78">
        <f>R123/$R$11</f>
        <v>5.7745186604765157E-3</v>
      </c>
      <c r="U123" s="78">
        <f>R123/'סכום נכסי הקרן'!$C$42</f>
        <v>1.1143735393864022E-3</v>
      </c>
    </row>
    <row r="124" spans="2:21">
      <c r="B124" t="s">
        <v>684</v>
      </c>
      <c r="C124">
        <v>11811220</v>
      </c>
      <c r="D124" t="s">
        <v>100</v>
      </c>
      <c r="E124" t="s">
        <v>123</v>
      </c>
      <c r="F124" t="s">
        <v>612</v>
      </c>
      <c r="G124" t="s">
        <v>613</v>
      </c>
      <c r="H124" t="s">
        <v>223</v>
      </c>
      <c r="I124" t="s">
        <v>494</v>
      </c>
      <c r="J124" t="s">
        <v>239</v>
      </c>
      <c r="K124" s="77">
        <v>0</v>
      </c>
      <c r="L124" t="s">
        <v>102</v>
      </c>
      <c r="M124" s="78">
        <v>6.2E-2</v>
      </c>
      <c r="N124" s="78">
        <v>0</v>
      </c>
      <c r="O124" s="77">
        <v>2500000</v>
      </c>
      <c r="P124" s="77">
        <f>R124*1000/O124*100</f>
        <v>101.67213114754099</v>
      </c>
      <c r="Q124" s="77">
        <v>0</v>
      </c>
      <c r="R124" s="77">
        <f>2581.25-39.4467213114754</f>
        <v>2541.8032786885246</v>
      </c>
      <c r="S124" s="78">
        <v>5.7999999999999996E-3</v>
      </c>
      <c r="T124" s="78">
        <f>R124/$R$11</f>
        <v>7.2670226088175664E-3</v>
      </c>
      <c r="U124" s="78">
        <f>R124/'סכום נכסי הקרן'!$C$42</f>
        <v>1.4023987420487046E-3</v>
      </c>
    </row>
    <row r="125" spans="2:21">
      <c r="B125" t="s">
        <v>685</v>
      </c>
      <c r="C125" t="s">
        <v>686</v>
      </c>
      <c r="D125" t="s">
        <v>100</v>
      </c>
      <c r="E125" t="s">
        <v>123</v>
      </c>
      <c r="F125" t="s">
        <v>687</v>
      </c>
      <c r="G125" t="s">
        <v>479</v>
      </c>
      <c r="H125" t="s">
        <v>223</v>
      </c>
      <c r="I125" t="s">
        <v>494</v>
      </c>
      <c r="J125" t="s">
        <v>688</v>
      </c>
      <c r="K125" s="77">
        <v>1.39</v>
      </c>
      <c r="L125" t="s">
        <v>102</v>
      </c>
      <c r="M125" s="78">
        <v>3.4000000000000002E-2</v>
      </c>
      <c r="N125" s="78">
        <v>2.4E-2</v>
      </c>
      <c r="O125" s="77">
        <v>861300</v>
      </c>
      <c r="P125" s="77">
        <v>101.4</v>
      </c>
      <c r="Q125" s="77">
        <v>0</v>
      </c>
      <c r="R125" s="77">
        <v>873.35820000000001</v>
      </c>
      <c r="S125" s="78">
        <v>1.17E-2</v>
      </c>
      <c r="T125" s="78">
        <v>2.5000000000000001E-3</v>
      </c>
      <c r="U125" s="78">
        <v>5.0000000000000001E-4</v>
      </c>
    </row>
    <row r="126" spans="2:21">
      <c r="B126" t="s">
        <v>689</v>
      </c>
      <c r="C126" t="s">
        <v>690</v>
      </c>
      <c r="D126" t="s">
        <v>100</v>
      </c>
      <c r="E126" t="s">
        <v>123</v>
      </c>
      <c r="F126" t="s">
        <v>687</v>
      </c>
      <c r="G126" t="s">
        <v>479</v>
      </c>
      <c r="H126" t="s">
        <v>223</v>
      </c>
      <c r="I126" t="s">
        <v>494</v>
      </c>
      <c r="J126" t="s">
        <v>691</v>
      </c>
      <c r="K126" s="77">
        <v>3.78</v>
      </c>
      <c r="L126" t="s">
        <v>102</v>
      </c>
      <c r="M126" s="78">
        <v>3.9E-2</v>
      </c>
      <c r="N126" s="78">
        <v>3.7100000000000001E-2</v>
      </c>
      <c r="O126" s="77">
        <v>1000000</v>
      </c>
      <c r="P126" s="77">
        <v>101.4</v>
      </c>
      <c r="Q126" s="77">
        <v>0</v>
      </c>
      <c r="R126" s="77">
        <v>1014</v>
      </c>
      <c r="S126" s="78">
        <v>5.8999999999999999E-3</v>
      </c>
      <c r="T126" s="78">
        <v>2.8999999999999998E-3</v>
      </c>
      <c r="U126" s="78">
        <v>5.9999999999999995E-4</v>
      </c>
    </row>
    <row r="127" spans="2:21">
      <c r="B127" t="s">
        <v>692</v>
      </c>
      <c r="C127" t="s">
        <v>693</v>
      </c>
      <c r="D127" t="s">
        <v>100</v>
      </c>
      <c r="E127" t="s">
        <v>123</v>
      </c>
      <c r="F127" t="s">
        <v>694</v>
      </c>
      <c r="G127" t="s">
        <v>428</v>
      </c>
      <c r="H127" t="s">
        <v>223</v>
      </c>
      <c r="I127" t="s">
        <v>494</v>
      </c>
      <c r="J127" t="s">
        <v>682</v>
      </c>
      <c r="K127" s="77">
        <v>2.63</v>
      </c>
      <c r="L127" t="s">
        <v>102</v>
      </c>
      <c r="M127" s="78">
        <v>0.06</v>
      </c>
      <c r="N127" s="78">
        <v>6.9900000000000004E-2</v>
      </c>
      <c r="O127" s="77">
        <v>3636954.32</v>
      </c>
      <c r="P127" s="77">
        <v>100.5</v>
      </c>
      <c r="Q127" s="77">
        <v>0</v>
      </c>
      <c r="R127" s="77">
        <v>3655.1390916</v>
      </c>
      <c r="S127" s="78">
        <v>1.9400000000000001E-2</v>
      </c>
      <c r="T127" s="78">
        <v>1.0500000000000001E-2</v>
      </c>
      <c r="U127" s="78">
        <v>2E-3</v>
      </c>
    </row>
    <row r="128" spans="2:21">
      <c r="B128" t="s">
        <v>695</v>
      </c>
      <c r="C128" t="s">
        <v>696</v>
      </c>
      <c r="D128" t="s">
        <v>100</v>
      </c>
      <c r="E128" t="s">
        <v>123</v>
      </c>
      <c r="F128" t="s">
        <v>697</v>
      </c>
      <c r="G128" t="s">
        <v>479</v>
      </c>
      <c r="H128" t="s">
        <v>223</v>
      </c>
      <c r="I128" t="s">
        <v>494</v>
      </c>
      <c r="J128" t="s">
        <v>698</v>
      </c>
      <c r="K128" s="77">
        <v>2.2999999999999998</v>
      </c>
      <c r="L128" t="s">
        <v>102</v>
      </c>
      <c r="M128" s="78">
        <v>4.4900000000000002E-2</v>
      </c>
      <c r="N128" s="78">
        <v>0.03</v>
      </c>
      <c r="O128" s="77">
        <v>3528903.56</v>
      </c>
      <c r="P128" s="77">
        <v>103.45</v>
      </c>
      <c r="Q128" s="77">
        <v>0</v>
      </c>
      <c r="R128" s="77">
        <v>3650.65073282</v>
      </c>
      <c r="S128" s="78">
        <v>3.8300000000000001E-2</v>
      </c>
      <c r="T128" s="78">
        <v>1.04E-2</v>
      </c>
      <c r="U128" s="78">
        <v>2E-3</v>
      </c>
    </row>
    <row r="129" spans="2:21">
      <c r="B129" s="79" t="s">
        <v>295</v>
      </c>
      <c r="C129" s="16"/>
      <c r="D129" s="16"/>
      <c r="E129" s="16"/>
      <c r="F129" s="16"/>
      <c r="K129" s="81">
        <v>4.33</v>
      </c>
      <c r="N129" s="80">
        <v>5.1200000000000002E-2</v>
      </c>
      <c r="O129" s="81">
        <v>1700000.22</v>
      </c>
      <c r="Q129" s="81">
        <v>0</v>
      </c>
      <c r="R129" s="81">
        <v>1673.380186076</v>
      </c>
      <c r="T129" s="80">
        <v>4.7999999999999996E-3</v>
      </c>
      <c r="U129" s="80">
        <v>8.9999999999999998E-4</v>
      </c>
    </row>
    <row r="130" spans="2:21">
      <c r="B130" t="s">
        <v>699</v>
      </c>
      <c r="C130" t="s">
        <v>700</v>
      </c>
      <c r="D130" t="s">
        <v>100</v>
      </c>
      <c r="E130" t="s">
        <v>123</v>
      </c>
      <c r="F130" t="s">
        <v>701</v>
      </c>
      <c r="G130" t="s">
        <v>457</v>
      </c>
      <c r="H130" t="s">
        <v>598</v>
      </c>
      <c r="I130" t="s">
        <v>208</v>
      </c>
      <c r="J130" t="s">
        <v>702</v>
      </c>
      <c r="K130" s="77">
        <v>1.45</v>
      </c>
      <c r="L130" t="s">
        <v>102</v>
      </c>
      <c r="M130" s="78">
        <v>5.2499999999999998E-2</v>
      </c>
      <c r="N130" s="78">
        <v>2.23E-2</v>
      </c>
      <c r="O130" s="77">
        <v>100000.22</v>
      </c>
      <c r="P130" s="77">
        <v>84.58</v>
      </c>
      <c r="Q130" s="77">
        <v>0</v>
      </c>
      <c r="R130" s="77">
        <v>84.580186076000004</v>
      </c>
      <c r="S130" s="78">
        <v>1E-4</v>
      </c>
      <c r="T130" s="78">
        <v>2.0000000000000001E-4</v>
      </c>
      <c r="U130" s="78">
        <v>0</v>
      </c>
    </row>
    <row r="131" spans="2:21">
      <c r="B131" t="s">
        <v>703</v>
      </c>
      <c r="C131" t="s">
        <v>704</v>
      </c>
      <c r="D131" t="s">
        <v>100</v>
      </c>
      <c r="E131" t="s">
        <v>123</v>
      </c>
      <c r="F131" t="s">
        <v>642</v>
      </c>
      <c r="G131" t="s">
        <v>613</v>
      </c>
      <c r="H131" t="s">
        <v>223</v>
      </c>
      <c r="I131" t="s">
        <v>494</v>
      </c>
      <c r="J131" t="s">
        <v>285</v>
      </c>
      <c r="K131" s="77">
        <v>4.4800000000000004</v>
      </c>
      <c r="L131" t="s">
        <v>102</v>
      </c>
      <c r="M131" s="78">
        <v>0.05</v>
      </c>
      <c r="N131" s="78">
        <v>5.28E-2</v>
      </c>
      <c r="O131" s="77">
        <v>1600000</v>
      </c>
      <c r="P131" s="77">
        <v>99.3</v>
      </c>
      <c r="Q131" s="77">
        <v>0</v>
      </c>
      <c r="R131" s="77">
        <v>1588.8</v>
      </c>
      <c r="S131" s="78">
        <v>1.03E-2</v>
      </c>
      <c r="T131" s="78">
        <v>4.4999999999999997E-3</v>
      </c>
      <c r="U131" s="78">
        <v>8.9999999999999998E-4</v>
      </c>
    </row>
    <row r="132" spans="2:21">
      <c r="B132" s="79" t="s">
        <v>705</v>
      </c>
      <c r="C132" s="16"/>
      <c r="D132" s="16"/>
      <c r="E132" s="16"/>
      <c r="F132" s="16"/>
      <c r="K132" s="81">
        <v>0</v>
      </c>
      <c r="N132" s="80">
        <v>0</v>
      </c>
      <c r="O132" s="81">
        <v>0</v>
      </c>
      <c r="Q132" s="81">
        <v>0</v>
      </c>
      <c r="R132" s="81">
        <v>0</v>
      </c>
      <c r="T132" s="80">
        <v>0</v>
      </c>
      <c r="U132" s="80">
        <v>0</v>
      </c>
    </row>
    <row r="133" spans="2:21">
      <c r="B133" t="s">
        <v>223</v>
      </c>
      <c r="C133" t="s">
        <v>223</v>
      </c>
      <c r="D133" s="16"/>
      <c r="E133" s="16"/>
      <c r="F133" s="16"/>
      <c r="G133" t="s">
        <v>223</v>
      </c>
      <c r="H133" t="s">
        <v>223</v>
      </c>
      <c r="K133" s="77">
        <v>0</v>
      </c>
      <c r="L133" t="s">
        <v>223</v>
      </c>
      <c r="M133" s="78">
        <v>0</v>
      </c>
      <c r="N133" s="78">
        <v>0</v>
      </c>
      <c r="O133" s="77">
        <v>0</v>
      </c>
      <c r="P133" s="77">
        <v>0</v>
      </c>
      <c r="R133" s="77">
        <v>0</v>
      </c>
      <c r="S133" s="78">
        <v>0</v>
      </c>
      <c r="T133" s="78">
        <v>0</v>
      </c>
      <c r="U133" s="78">
        <v>0</v>
      </c>
    </row>
    <row r="134" spans="2:21">
      <c r="B134" s="79" t="s">
        <v>228</v>
      </c>
      <c r="C134" s="16"/>
      <c r="D134" s="16"/>
      <c r="E134" s="16"/>
      <c r="F134" s="16"/>
      <c r="K134" s="81">
        <v>4.75</v>
      </c>
      <c r="N134" s="80">
        <v>2.0799999999999999E-2</v>
      </c>
      <c r="O134" s="81">
        <v>12684000</v>
      </c>
      <c r="Q134" s="81">
        <v>0</v>
      </c>
      <c r="R134" s="81">
        <v>42012.188112950113</v>
      </c>
      <c r="T134" s="80">
        <v>0.1201</v>
      </c>
      <c r="U134" s="80">
        <v>2.3199999999999998E-2</v>
      </c>
    </row>
    <row r="135" spans="2:21">
      <c r="B135" s="79" t="s">
        <v>296</v>
      </c>
      <c r="C135" s="16"/>
      <c r="D135" s="16"/>
      <c r="E135" s="16"/>
      <c r="F135" s="16"/>
      <c r="K135" s="81">
        <v>5.49</v>
      </c>
      <c r="N135" s="80">
        <v>1.6000000000000001E-3</v>
      </c>
      <c r="O135" s="81">
        <v>4130000</v>
      </c>
      <c r="Q135" s="81">
        <v>0</v>
      </c>
      <c r="R135" s="81">
        <v>14963.99431399911</v>
      </c>
      <c r="T135" s="80">
        <v>4.2799999999999998E-2</v>
      </c>
      <c r="U135" s="80">
        <v>8.3000000000000001E-3</v>
      </c>
    </row>
    <row r="136" spans="2:21">
      <c r="B136" t="s">
        <v>706</v>
      </c>
      <c r="C136" t="s">
        <v>707</v>
      </c>
      <c r="D136" t="s">
        <v>123</v>
      </c>
      <c r="E136" t="s">
        <v>708</v>
      </c>
      <c r="F136" t="s">
        <v>709</v>
      </c>
      <c r="G136" t="s">
        <v>710</v>
      </c>
      <c r="H136" t="s">
        <v>711</v>
      </c>
      <c r="I136" t="s">
        <v>712</v>
      </c>
      <c r="J136" t="s">
        <v>713</v>
      </c>
      <c r="K136" s="77">
        <v>2.7</v>
      </c>
      <c r="L136" t="s">
        <v>106</v>
      </c>
      <c r="M136" s="78">
        <v>0.05</v>
      </c>
      <c r="N136" s="78">
        <v>2.0299999999999999E-2</v>
      </c>
      <c r="O136" s="77">
        <v>1000000</v>
      </c>
      <c r="P136" s="77">
        <v>108.93266667</v>
      </c>
      <c r="Q136" s="77">
        <v>0</v>
      </c>
      <c r="R136" s="77">
        <v>3387.805933437</v>
      </c>
      <c r="S136" s="78">
        <v>8.0000000000000004E-4</v>
      </c>
      <c r="T136" s="78">
        <v>9.7000000000000003E-3</v>
      </c>
      <c r="U136" s="78">
        <v>1.9E-3</v>
      </c>
    </row>
    <row r="137" spans="2:21">
      <c r="B137" t="s">
        <v>714</v>
      </c>
      <c r="C137" t="s">
        <v>715</v>
      </c>
      <c r="D137" t="s">
        <v>123</v>
      </c>
      <c r="E137" t="s">
        <v>708</v>
      </c>
      <c r="F137" t="s">
        <v>716</v>
      </c>
      <c r="G137" t="s">
        <v>717</v>
      </c>
      <c r="H137" t="s">
        <v>718</v>
      </c>
      <c r="I137" t="s">
        <v>712</v>
      </c>
      <c r="J137" t="s">
        <v>264</v>
      </c>
      <c r="K137" s="77">
        <v>4.76</v>
      </c>
      <c r="L137" t="s">
        <v>106</v>
      </c>
      <c r="M137" s="78">
        <v>4.7500000000000001E-2</v>
      </c>
      <c r="N137" s="78">
        <v>4.9299999999999997E-2</v>
      </c>
      <c r="O137" s="77">
        <v>470000</v>
      </c>
      <c r="P137" s="77">
        <v>100.13911110638298</v>
      </c>
      <c r="Q137" s="77">
        <v>0</v>
      </c>
      <c r="R137" s="77">
        <v>1463.733387042</v>
      </c>
      <c r="S137" s="78">
        <v>5.0000000000000001E-4</v>
      </c>
      <c r="T137" s="78">
        <v>4.1999999999999997E-3</v>
      </c>
      <c r="U137" s="78">
        <v>8.0000000000000004E-4</v>
      </c>
    </row>
    <row r="138" spans="2:21">
      <c r="B138" t="s">
        <v>719</v>
      </c>
      <c r="C138" t="s">
        <v>720</v>
      </c>
      <c r="D138" t="s">
        <v>123</v>
      </c>
      <c r="E138" t="s">
        <v>708</v>
      </c>
      <c r="F138" t="s">
        <v>716</v>
      </c>
      <c r="G138" t="s">
        <v>717</v>
      </c>
      <c r="H138" t="s">
        <v>718</v>
      </c>
      <c r="I138" t="s">
        <v>712</v>
      </c>
      <c r="J138" t="s">
        <v>264</v>
      </c>
      <c r="K138" s="77">
        <v>6.18</v>
      </c>
      <c r="L138" t="s">
        <v>106</v>
      </c>
      <c r="M138" s="78">
        <v>5.1299999999999998E-2</v>
      </c>
      <c r="N138" s="78">
        <v>5.1799999999999999E-2</v>
      </c>
      <c r="O138" s="77">
        <v>470000</v>
      </c>
      <c r="P138" s="77">
        <v>100.77027778723404</v>
      </c>
      <c r="Q138" s="77">
        <v>0</v>
      </c>
      <c r="R138" s="77">
        <v>1472.9591504160001</v>
      </c>
      <c r="S138" s="78">
        <v>5.0000000000000001E-4</v>
      </c>
      <c r="T138" s="78">
        <v>4.1999999999999997E-3</v>
      </c>
      <c r="U138" s="78">
        <v>8.0000000000000004E-4</v>
      </c>
    </row>
    <row r="139" spans="2:21">
      <c r="B139" t="s">
        <v>721</v>
      </c>
      <c r="C139" t="s">
        <v>722</v>
      </c>
      <c r="D139" t="s">
        <v>123</v>
      </c>
      <c r="E139" t="s">
        <v>708</v>
      </c>
      <c r="F139" t="s">
        <v>716</v>
      </c>
      <c r="G139" t="s">
        <v>717</v>
      </c>
      <c r="H139" t="s">
        <v>718</v>
      </c>
      <c r="I139" t="s">
        <v>712</v>
      </c>
      <c r="J139" t="s">
        <v>264</v>
      </c>
      <c r="K139" s="77">
        <v>7.21</v>
      </c>
      <c r="L139" t="s">
        <v>110</v>
      </c>
      <c r="M139" s="78">
        <v>3.7499999999999999E-2</v>
      </c>
      <c r="N139" s="78">
        <v>3.8699999999999998E-2</v>
      </c>
      <c r="O139" s="77">
        <v>190000</v>
      </c>
      <c r="P139" s="77">
        <v>99.930666684210522</v>
      </c>
      <c r="Q139" s="77">
        <v>0</v>
      </c>
      <c r="R139" s="77">
        <v>668.31731195733005</v>
      </c>
      <c r="S139" s="78">
        <v>2.0000000000000001E-4</v>
      </c>
      <c r="T139" s="78">
        <v>1.9E-3</v>
      </c>
      <c r="U139" s="78">
        <v>4.0000000000000002E-4</v>
      </c>
    </row>
    <row r="140" spans="2:21">
      <c r="B140" t="s">
        <v>723</v>
      </c>
      <c r="C140" t="s">
        <v>724</v>
      </c>
      <c r="D140" t="s">
        <v>123</v>
      </c>
      <c r="E140" t="s">
        <v>708</v>
      </c>
      <c r="F140" t="s">
        <v>716</v>
      </c>
      <c r="G140" t="s">
        <v>717</v>
      </c>
      <c r="H140" t="s">
        <v>718</v>
      </c>
      <c r="I140" t="s">
        <v>712</v>
      </c>
      <c r="J140" t="s">
        <v>264</v>
      </c>
      <c r="K140" s="77">
        <v>7.04</v>
      </c>
      <c r="L140" t="s">
        <v>110</v>
      </c>
      <c r="M140" s="78">
        <v>4.3799999999999999E-2</v>
      </c>
      <c r="N140" s="78">
        <v>4.6100000000000002E-2</v>
      </c>
      <c r="O140" s="77">
        <v>950000</v>
      </c>
      <c r="P140" s="77">
        <v>99.358944442105269</v>
      </c>
      <c r="Q140" s="77">
        <v>0</v>
      </c>
      <c r="R140" s="77">
        <v>3322.4687111467802</v>
      </c>
      <c r="S140" s="78">
        <v>5.9999999999999995E-4</v>
      </c>
      <c r="T140" s="78">
        <v>9.4999999999999998E-3</v>
      </c>
      <c r="U140" s="78">
        <v>1.8E-3</v>
      </c>
    </row>
    <row r="141" spans="2:21">
      <c r="B141" t="s">
        <v>725</v>
      </c>
      <c r="C141" t="s">
        <v>726</v>
      </c>
      <c r="D141" t="s">
        <v>123</v>
      </c>
      <c r="E141" t="s">
        <v>708</v>
      </c>
      <c r="F141" t="s">
        <v>727</v>
      </c>
      <c r="G141" t="s">
        <v>728</v>
      </c>
      <c r="H141" t="s">
        <v>223</v>
      </c>
      <c r="I141" t="s">
        <v>494</v>
      </c>
      <c r="J141" t="s">
        <v>729</v>
      </c>
      <c r="K141" s="77">
        <v>3.79</v>
      </c>
      <c r="L141" t="s">
        <v>106</v>
      </c>
      <c r="M141" s="78">
        <v>0</v>
      </c>
      <c r="N141" s="78">
        <v>1.5100000000000001E-2</v>
      </c>
      <c r="O141" s="77">
        <v>550000</v>
      </c>
      <c r="P141" s="77">
        <v>93.284000000000006</v>
      </c>
      <c r="Q141" s="77">
        <v>0</v>
      </c>
      <c r="R141" s="77">
        <v>1595.62282</v>
      </c>
      <c r="S141" s="78">
        <v>1.1999999999999999E-3</v>
      </c>
      <c r="T141" s="78">
        <v>4.5999999999999999E-3</v>
      </c>
      <c r="U141" s="78">
        <v>8.9999999999999998E-4</v>
      </c>
    </row>
    <row r="142" spans="2:21">
      <c r="B142" t="s">
        <v>730</v>
      </c>
      <c r="C142" t="s">
        <v>731</v>
      </c>
      <c r="D142" t="s">
        <v>123</v>
      </c>
      <c r="E142" t="s">
        <v>708</v>
      </c>
      <c r="F142" t="s">
        <v>732</v>
      </c>
      <c r="G142" t="s">
        <v>733</v>
      </c>
      <c r="H142" t="s">
        <v>223</v>
      </c>
      <c r="I142" t="s">
        <v>494</v>
      </c>
      <c r="J142" t="s">
        <v>734</v>
      </c>
      <c r="K142" s="77">
        <v>7.42</v>
      </c>
      <c r="L142" t="s">
        <v>106</v>
      </c>
      <c r="M142" s="78">
        <v>0</v>
      </c>
      <c r="N142" s="78">
        <v>-0.12959999999999999</v>
      </c>
      <c r="O142" s="77">
        <v>500000</v>
      </c>
      <c r="P142" s="77">
        <v>196.34</v>
      </c>
      <c r="Q142" s="77">
        <v>0</v>
      </c>
      <c r="R142" s="77">
        <v>3053.087</v>
      </c>
      <c r="S142" s="78">
        <v>2.5000000000000001E-3</v>
      </c>
      <c r="T142" s="78">
        <v>8.6999999999999994E-3</v>
      </c>
      <c r="U142" s="78">
        <v>1.6999999999999999E-3</v>
      </c>
    </row>
    <row r="143" spans="2:21">
      <c r="B143" s="79" t="s">
        <v>297</v>
      </c>
      <c r="C143" s="16"/>
      <c r="D143" s="16"/>
      <c r="E143" s="16"/>
      <c r="F143" s="16"/>
      <c r="K143" s="81">
        <v>4.3499999999999996</v>
      </c>
      <c r="N143" s="80">
        <v>3.1399999999999997E-2</v>
      </c>
      <c r="O143" s="81">
        <v>8554000</v>
      </c>
      <c r="Q143" s="81">
        <v>0</v>
      </c>
      <c r="R143" s="81">
        <v>27048.193798951001</v>
      </c>
      <c r="T143" s="80">
        <v>7.7299999999999994E-2</v>
      </c>
      <c r="U143" s="80">
        <v>1.49E-2</v>
      </c>
    </row>
    <row r="144" spans="2:21">
      <c r="B144" t="s">
        <v>735</v>
      </c>
      <c r="C144" t="s">
        <v>736</v>
      </c>
      <c r="D144" t="s">
        <v>123</v>
      </c>
      <c r="E144" t="s">
        <v>708</v>
      </c>
      <c r="F144" t="s">
        <v>737</v>
      </c>
      <c r="G144" t="s">
        <v>733</v>
      </c>
      <c r="H144" t="s">
        <v>738</v>
      </c>
      <c r="I144" t="s">
        <v>712</v>
      </c>
      <c r="J144" t="s">
        <v>739</v>
      </c>
      <c r="K144" s="77">
        <v>2.0299999999999998</v>
      </c>
      <c r="L144" t="s">
        <v>106</v>
      </c>
      <c r="M144" s="78">
        <v>2.8799999999999999E-2</v>
      </c>
      <c r="N144" s="78">
        <v>0.01</v>
      </c>
      <c r="O144" s="77">
        <v>200000</v>
      </c>
      <c r="P144" s="77">
        <v>105.047</v>
      </c>
      <c r="Q144" s="77">
        <v>0</v>
      </c>
      <c r="R144" s="77">
        <v>653.39233999999999</v>
      </c>
      <c r="S144" s="78">
        <v>1E-4</v>
      </c>
      <c r="T144" s="78">
        <v>1.9E-3</v>
      </c>
      <c r="U144" s="78">
        <v>4.0000000000000002E-4</v>
      </c>
    </row>
    <row r="145" spans="2:21">
      <c r="B145" t="s">
        <v>740</v>
      </c>
      <c r="C145" t="s">
        <v>741</v>
      </c>
      <c r="D145" t="s">
        <v>123</v>
      </c>
      <c r="E145" t="s">
        <v>708</v>
      </c>
      <c r="F145" t="s">
        <v>742</v>
      </c>
      <c r="G145" t="s">
        <v>733</v>
      </c>
      <c r="H145" t="s">
        <v>743</v>
      </c>
      <c r="I145" t="s">
        <v>712</v>
      </c>
      <c r="J145" t="s">
        <v>744</v>
      </c>
      <c r="K145" s="77">
        <v>1.1299999999999999</v>
      </c>
      <c r="L145" t="s">
        <v>106</v>
      </c>
      <c r="M145" s="78">
        <v>2.8500000000000001E-2</v>
      </c>
      <c r="N145" s="78">
        <v>9.5999999999999992E-3</v>
      </c>
      <c r="O145" s="77">
        <v>73000</v>
      </c>
      <c r="P145" s="77">
        <v>103.16241671232876</v>
      </c>
      <c r="Q145" s="77">
        <v>0</v>
      </c>
      <c r="R145" s="77">
        <v>234.20963466200001</v>
      </c>
      <c r="S145" s="78">
        <v>0</v>
      </c>
      <c r="T145" s="78">
        <v>6.9999999999999999E-4</v>
      </c>
      <c r="U145" s="78">
        <v>1E-4</v>
      </c>
    </row>
    <row r="146" spans="2:21">
      <c r="B146" t="s">
        <v>745</v>
      </c>
      <c r="C146" t="s">
        <v>746</v>
      </c>
      <c r="D146" t="s">
        <v>123</v>
      </c>
      <c r="E146" t="s">
        <v>708</v>
      </c>
      <c r="F146" t="s">
        <v>747</v>
      </c>
      <c r="G146" t="s">
        <v>748</v>
      </c>
      <c r="H146" t="s">
        <v>749</v>
      </c>
      <c r="I146" t="s">
        <v>712</v>
      </c>
      <c r="J146" t="s">
        <v>750</v>
      </c>
      <c r="K146" s="77">
        <v>3.95</v>
      </c>
      <c r="L146" t="s">
        <v>106</v>
      </c>
      <c r="M146" s="78">
        <v>3.1300000000000001E-2</v>
      </c>
      <c r="N146" s="78">
        <v>1.4500000000000001E-2</v>
      </c>
      <c r="O146" s="77">
        <v>240000</v>
      </c>
      <c r="P146" s="77">
        <v>107.74945833333334</v>
      </c>
      <c r="Q146" s="77">
        <v>0</v>
      </c>
      <c r="R146" s="77">
        <v>804.24195699999996</v>
      </c>
      <c r="S146" s="78">
        <v>1E-4</v>
      </c>
      <c r="T146" s="78">
        <v>2.3E-3</v>
      </c>
      <c r="U146" s="78">
        <v>4.0000000000000002E-4</v>
      </c>
    </row>
    <row r="147" spans="2:21">
      <c r="B147" t="s">
        <v>751</v>
      </c>
      <c r="C147" t="s">
        <v>752</v>
      </c>
      <c r="D147" t="s">
        <v>123</v>
      </c>
      <c r="E147" t="s">
        <v>708</v>
      </c>
      <c r="F147" t="s">
        <v>753</v>
      </c>
      <c r="G147" t="s">
        <v>754</v>
      </c>
      <c r="H147" t="s">
        <v>755</v>
      </c>
      <c r="I147" t="s">
        <v>712</v>
      </c>
      <c r="J147" t="s">
        <v>750</v>
      </c>
      <c r="K147" s="77">
        <v>3.51</v>
      </c>
      <c r="L147" t="s">
        <v>106</v>
      </c>
      <c r="M147" s="78">
        <v>3.5000000000000003E-2</v>
      </c>
      <c r="N147" s="78">
        <v>1.55E-2</v>
      </c>
      <c r="O147" s="77">
        <v>240000</v>
      </c>
      <c r="P147" s="77">
        <v>107.98433333333334</v>
      </c>
      <c r="Q147" s="77">
        <v>0</v>
      </c>
      <c r="R147" s="77">
        <v>805.99506399999996</v>
      </c>
      <c r="S147" s="78">
        <v>2.9999999999999997E-4</v>
      </c>
      <c r="T147" s="78">
        <v>2.3E-3</v>
      </c>
      <c r="U147" s="78">
        <v>4.0000000000000002E-4</v>
      </c>
    </row>
    <row r="148" spans="2:21">
      <c r="B148" t="s">
        <v>756</v>
      </c>
      <c r="C148" t="s">
        <v>757</v>
      </c>
      <c r="D148" t="s">
        <v>123</v>
      </c>
      <c r="E148" t="s">
        <v>708</v>
      </c>
      <c r="F148" t="s">
        <v>758</v>
      </c>
      <c r="G148" t="s">
        <v>728</v>
      </c>
      <c r="H148" t="s">
        <v>755</v>
      </c>
      <c r="I148" t="s">
        <v>712</v>
      </c>
      <c r="J148" t="s">
        <v>759</v>
      </c>
      <c r="K148" s="77">
        <v>8.66</v>
      </c>
      <c r="L148" t="s">
        <v>106</v>
      </c>
      <c r="M148" s="78">
        <v>1.0999999999999999E-2</v>
      </c>
      <c r="N148" s="78">
        <v>1.9300000000000001E-2</v>
      </c>
      <c r="O148" s="77">
        <v>250000</v>
      </c>
      <c r="P148" s="77">
        <v>93.582499999999996</v>
      </c>
      <c r="Q148" s="77">
        <v>0</v>
      </c>
      <c r="R148" s="77">
        <v>727.60393750000003</v>
      </c>
      <c r="S148" s="78">
        <v>2.9999999999999997E-4</v>
      </c>
      <c r="T148" s="78">
        <v>2.0999999999999999E-3</v>
      </c>
      <c r="U148" s="78">
        <v>4.0000000000000002E-4</v>
      </c>
    </row>
    <row r="149" spans="2:21">
      <c r="B149" t="s">
        <v>760</v>
      </c>
      <c r="C149" t="s">
        <v>761</v>
      </c>
      <c r="D149" t="s">
        <v>123</v>
      </c>
      <c r="E149" t="s">
        <v>708</v>
      </c>
      <c r="F149" t="s">
        <v>758</v>
      </c>
      <c r="G149" t="s">
        <v>728</v>
      </c>
      <c r="H149" t="s">
        <v>755</v>
      </c>
      <c r="I149" t="s">
        <v>712</v>
      </c>
      <c r="J149" t="s">
        <v>762</v>
      </c>
      <c r="K149" s="77">
        <v>0.95</v>
      </c>
      <c r="L149" t="s">
        <v>106</v>
      </c>
      <c r="M149" s="78">
        <v>2.8000000000000001E-2</v>
      </c>
      <c r="N149" s="78">
        <v>9.5999999999999992E-3</v>
      </c>
      <c r="O149" s="77">
        <v>234000</v>
      </c>
      <c r="P149" s="77">
        <v>101.87244444444444</v>
      </c>
      <c r="Q149" s="77">
        <v>0</v>
      </c>
      <c r="R149" s="77">
        <v>741.36652719999995</v>
      </c>
      <c r="S149" s="78">
        <v>1E-4</v>
      </c>
      <c r="T149" s="78">
        <v>2.0999999999999999E-3</v>
      </c>
      <c r="U149" s="78">
        <v>4.0000000000000002E-4</v>
      </c>
    </row>
    <row r="150" spans="2:21">
      <c r="B150" t="s">
        <v>763</v>
      </c>
      <c r="C150" t="s">
        <v>764</v>
      </c>
      <c r="D150" t="s">
        <v>123</v>
      </c>
      <c r="E150" t="s">
        <v>708</v>
      </c>
      <c r="F150" t="s">
        <v>765</v>
      </c>
      <c r="G150" t="s">
        <v>766</v>
      </c>
      <c r="H150" t="s">
        <v>755</v>
      </c>
      <c r="I150" t="s">
        <v>712</v>
      </c>
      <c r="J150" t="s">
        <v>739</v>
      </c>
      <c r="K150" s="77">
        <v>3.05</v>
      </c>
      <c r="L150" t="s">
        <v>106</v>
      </c>
      <c r="M150" s="78">
        <v>2.7099999999999999E-2</v>
      </c>
      <c r="N150" s="78">
        <v>1.41E-2</v>
      </c>
      <c r="O150" s="77">
        <v>203000</v>
      </c>
      <c r="P150" s="77">
        <v>104.90885</v>
      </c>
      <c r="Q150" s="77">
        <v>0</v>
      </c>
      <c r="R150" s="77">
        <v>662.32104270499997</v>
      </c>
      <c r="S150" s="78">
        <v>1E-4</v>
      </c>
      <c r="T150" s="78">
        <v>1.9E-3</v>
      </c>
      <c r="U150" s="78">
        <v>4.0000000000000002E-4</v>
      </c>
    </row>
    <row r="151" spans="2:21">
      <c r="B151" t="s">
        <v>767</v>
      </c>
      <c r="C151" t="s">
        <v>768</v>
      </c>
      <c r="D151" t="s">
        <v>123</v>
      </c>
      <c r="E151" t="s">
        <v>708</v>
      </c>
      <c r="F151" t="s">
        <v>769</v>
      </c>
      <c r="G151" t="s">
        <v>717</v>
      </c>
      <c r="H151" t="s">
        <v>770</v>
      </c>
      <c r="I151" t="s">
        <v>771</v>
      </c>
      <c r="J151" t="s">
        <v>772</v>
      </c>
      <c r="K151" s="77">
        <v>2.14</v>
      </c>
      <c r="L151" t="s">
        <v>106</v>
      </c>
      <c r="M151" s="78">
        <v>2.9499999999999998E-2</v>
      </c>
      <c r="N151" s="78">
        <v>1.11E-2</v>
      </c>
      <c r="O151" s="77">
        <v>164000</v>
      </c>
      <c r="P151" s="77">
        <v>104.86741664634147</v>
      </c>
      <c r="Q151" s="77">
        <v>0</v>
      </c>
      <c r="R151" s="77">
        <v>534.86577186299996</v>
      </c>
      <c r="S151" s="78">
        <v>2.0000000000000001E-4</v>
      </c>
      <c r="T151" s="78">
        <v>1.5E-3</v>
      </c>
      <c r="U151" s="78">
        <v>2.9999999999999997E-4</v>
      </c>
    </row>
    <row r="152" spans="2:21">
      <c r="B152" t="s">
        <v>773</v>
      </c>
      <c r="C152" t="s">
        <v>774</v>
      </c>
      <c r="D152" t="s">
        <v>775</v>
      </c>
      <c r="E152" t="s">
        <v>708</v>
      </c>
      <c r="F152" t="s">
        <v>776</v>
      </c>
      <c r="G152" t="s">
        <v>777</v>
      </c>
      <c r="H152" t="s">
        <v>778</v>
      </c>
      <c r="I152" t="s">
        <v>712</v>
      </c>
      <c r="J152" t="s">
        <v>779</v>
      </c>
      <c r="K152" s="77">
        <v>8.31</v>
      </c>
      <c r="L152" t="s">
        <v>106</v>
      </c>
      <c r="M152" s="78">
        <v>1.2500000000000001E-2</v>
      </c>
      <c r="N152" s="78">
        <v>2.1499999999999998E-2</v>
      </c>
      <c r="O152" s="77">
        <v>250000</v>
      </c>
      <c r="P152" s="77">
        <v>93.194416680000003</v>
      </c>
      <c r="Q152" s="77">
        <v>0</v>
      </c>
      <c r="R152" s="77">
        <v>724.58658968700001</v>
      </c>
      <c r="S152" s="78">
        <v>2.9999999999999997E-4</v>
      </c>
      <c r="T152" s="78">
        <v>2.0999999999999999E-3</v>
      </c>
      <c r="U152" s="78">
        <v>4.0000000000000002E-4</v>
      </c>
    </row>
    <row r="153" spans="2:21">
      <c r="B153" t="s">
        <v>780</v>
      </c>
      <c r="C153" t="s">
        <v>781</v>
      </c>
      <c r="D153" t="s">
        <v>123</v>
      </c>
      <c r="E153" t="s">
        <v>708</v>
      </c>
      <c r="F153" t="s">
        <v>782</v>
      </c>
      <c r="G153" t="s">
        <v>717</v>
      </c>
      <c r="H153" t="s">
        <v>783</v>
      </c>
      <c r="I153" t="s">
        <v>712</v>
      </c>
      <c r="J153" t="s">
        <v>784</v>
      </c>
      <c r="K153" s="77">
        <v>8.11</v>
      </c>
      <c r="L153" t="s">
        <v>106</v>
      </c>
      <c r="M153" s="78">
        <v>1.6500000000000001E-2</v>
      </c>
      <c r="N153" s="78">
        <v>2.2100000000000002E-2</v>
      </c>
      <c r="O153" s="77">
        <v>500000</v>
      </c>
      <c r="P153" s="77">
        <v>96.847916659999996</v>
      </c>
      <c r="Q153" s="77">
        <v>0</v>
      </c>
      <c r="R153" s="77">
        <v>1505.9851040630001</v>
      </c>
      <c r="S153" s="78">
        <v>5.0000000000000001E-4</v>
      </c>
      <c r="T153" s="78">
        <v>4.3E-3</v>
      </c>
      <c r="U153" s="78">
        <v>8.0000000000000004E-4</v>
      </c>
    </row>
    <row r="154" spans="2:21">
      <c r="B154" t="s">
        <v>785</v>
      </c>
      <c r="C154" t="s">
        <v>786</v>
      </c>
      <c r="D154" t="s">
        <v>775</v>
      </c>
      <c r="E154" t="s">
        <v>708</v>
      </c>
      <c r="F154" t="s">
        <v>787</v>
      </c>
      <c r="G154" t="s">
        <v>788</v>
      </c>
      <c r="H154" t="s">
        <v>783</v>
      </c>
      <c r="I154" t="s">
        <v>712</v>
      </c>
      <c r="J154" t="s">
        <v>789</v>
      </c>
      <c r="K154" s="77">
        <v>5.99</v>
      </c>
      <c r="L154" t="s">
        <v>106</v>
      </c>
      <c r="M154" s="78">
        <v>2.3900000000000001E-2</v>
      </c>
      <c r="N154" s="78">
        <v>2.1399999999999999E-2</v>
      </c>
      <c r="O154" s="77">
        <v>400000</v>
      </c>
      <c r="P154" s="77">
        <v>101.75212222499999</v>
      </c>
      <c r="Q154" s="77">
        <v>0</v>
      </c>
      <c r="R154" s="77">
        <v>1265.7964004790001</v>
      </c>
      <c r="S154" s="78">
        <v>1E-4</v>
      </c>
      <c r="T154" s="78">
        <v>3.5999999999999999E-3</v>
      </c>
      <c r="U154" s="78">
        <v>6.9999999999999999E-4</v>
      </c>
    </row>
    <row r="155" spans="2:21">
      <c r="B155" t="s">
        <v>790</v>
      </c>
      <c r="C155" t="s">
        <v>791</v>
      </c>
      <c r="D155" t="s">
        <v>123</v>
      </c>
      <c r="E155" t="s">
        <v>708</v>
      </c>
      <c r="F155" t="s">
        <v>792</v>
      </c>
      <c r="G155" t="s">
        <v>748</v>
      </c>
      <c r="H155" t="s">
        <v>793</v>
      </c>
      <c r="I155" t="s">
        <v>771</v>
      </c>
      <c r="J155" t="s">
        <v>794</v>
      </c>
      <c r="K155" s="77">
        <v>3.76</v>
      </c>
      <c r="L155" t="s">
        <v>106</v>
      </c>
      <c r="M155" s="78">
        <v>3.4000000000000002E-2</v>
      </c>
      <c r="N155" s="78">
        <v>2.93E-2</v>
      </c>
      <c r="O155" s="77">
        <v>800000</v>
      </c>
      <c r="P155" s="77">
        <v>103.3943333375</v>
      </c>
      <c r="Q155" s="77">
        <v>0</v>
      </c>
      <c r="R155" s="77">
        <v>2572.4510134369998</v>
      </c>
      <c r="S155" s="78">
        <v>8.0000000000000004E-4</v>
      </c>
      <c r="T155" s="78">
        <v>7.4000000000000003E-3</v>
      </c>
      <c r="U155" s="78">
        <v>1.4E-3</v>
      </c>
    </row>
    <row r="156" spans="2:21">
      <c r="B156" t="s">
        <v>795</v>
      </c>
      <c r="C156" t="s">
        <v>796</v>
      </c>
      <c r="D156" t="s">
        <v>775</v>
      </c>
      <c r="E156" t="s">
        <v>708</v>
      </c>
      <c r="F156" t="s">
        <v>792</v>
      </c>
      <c r="G156" t="s">
        <v>748</v>
      </c>
      <c r="H156" t="s">
        <v>793</v>
      </c>
      <c r="I156" t="s">
        <v>771</v>
      </c>
      <c r="J156" t="s">
        <v>605</v>
      </c>
      <c r="K156" s="77">
        <v>2.38</v>
      </c>
      <c r="L156" t="s">
        <v>106</v>
      </c>
      <c r="M156" s="78">
        <v>4.6300000000000001E-2</v>
      </c>
      <c r="N156" s="78">
        <v>2.3599999999999999E-2</v>
      </c>
      <c r="O156" s="77">
        <v>500000</v>
      </c>
      <c r="P156" s="77">
        <v>107.72079166</v>
      </c>
      <c r="Q156" s="77">
        <v>0</v>
      </c>
      <c r="R156" s="77">
        <v>1675.058310313</v>
      </c>
      <c r="S156" s="78">
        <v>1.2999999999999999E-3</v>
      </c>
      <c r="T156" s="78">
        <v>4.7999999999999996E-3</v>
      </c>
      <c r="U156" s="78">
        <v>8.9999999999999998E-4</v>
      </c>
    </row>
    <row r="157" spans="2:21">
      <c r="B157" t="s">
        <v>797</v>
      </c>
      <c r="C157" t="s">
        <v>798</v>
      </c>
      <c r="D157" t="s">
        <v>123</v>
      </c>
      <c r="E157" t="s">
        <v>708</v>
      </c>
      <c r="F157" t="s">
        <v>799</v>
      </c>
      <c r="G157" t="s">
        <v>748</v>
      </c>
      <c r="H157" t="s">
        <v>800</v>
      </c>
      <c r="I157" t="s">
        <v>712</v>
      </c>
      <c r="J157" t="s">
        <v>529</v>
      </c>
      <c r="K157" s="77">
        <v>4.5199999999999996</v>
      </c>
      <c r="L157" t="s">
        <v>106</v>
      </c>
      <c r="M157" s="78">
        <v>3.3599999999999998E-2</v>
      </c>
      <c r="N157" s="78">
        <v>3.5200000000000002E-2</v>
      </c>
      <c r="O157" s="77">
        <v>2000000</v>
      </c>
      <c r="P157" s="77">
        <v>99.846500000000006</v>
      </c>
      <c r="Q157" s="77">
        <v>0</v>
      </c>
      <c r="R157" s="77">
        <v>6210.4522999999999</v>
      </c>
      <c r="S157" s="78">
        <v>6.7000000000000002E-3</v>
      </c>
      <c r="T157" s="78">
        <v>1.78E-2</v>
      </c>
      <c r="U157" s="78">
        <v>3.3999999999999998E-3</v>
      </c>
    </row>
    <row r="158" spans="2:21">
      <c r="B158" t="s">
        <v>801</v>
      </c>
      <c r="C158" t="s">
        <v>802</v>
      </c>
      <c r="D158" t="s">
        <v>123</v>
      </c>
      <c r="E158" t="s">
        <v>708</v>
      </c>
      <c r="F158" t="s">
        <v>799</v>
      </c>
      <c r="G158" t="s">
        <v>748</v>
      </c>
      <c r="H158" t="s">
        <v>800</v>
      </c>
      <c r="I158" t="s">
        <v>712</v>
      </c>
      <c r="J158" t="s">
        <v>803</v>
      </c>
      <c r="K158" s="77">
        <v>3.75</v>
      </c>
      <c r="L158" t="s">
        <v>106</v>
      </c>
      <c r="M158" s="78">
        <v>3.7100000000000001E-2</v>
      </c>
      <c r="N158" s="78">
        <v>3.32E-2</v>
      </c>
      <c r="O158" s="77">
        <v>1500000</v>
      </c>
      <c r="P158" s="77">
        <v>103.16952222</v>
      </c>
      <c r="Q158" s="77">
        <v>0</v>
      </c>
      <c r="R158" s="77">
        <v>4812.8582115629997</v>
      </c>
      <c r="S158" s="78">
        <v>3.8E-3</v>
      </c>
      <c r="T158" s="78">
        <v>1.38E-2</v>
      </c>
      <c r="U158" s="78">
        <v>2.7000000000000001E-3</v>
      </c>
    </row>
    <row r="159" spans="2:21">
      <c r="B159" t="s">
        <v>804</v>
      </c>
      <c r="C159" t="s">
        <v>805</v>
      </c>
      <c r="D159" t="s">
        <v>123</v>
      </c>
      <c r="E159" t="s">
        <v>708</v>
      </c>
      <c r="F159" t="s">
        <v>806</v>
      </c>
      <c r="G159" t="s">
        <v>766</v>
      </c>
      <c r="H159" t="s">
        <v>807</v>
      </c>
      <c r="I159" t="s">
        <v>712</v>
      </c>
      <c r="J159" t="s">
        <v>285</v>
      </c>
      <c r="K159" s="77">
        <v>4.55</v>
      </c>
      <c r="L159" t="s">
        <v>106</v>
      </c>
      <c r="M159" s="78">
        <v>6.5000000000000002E-2</v>
      </c>
      <c r="N159" s="78">
        <v>6.7400000000000002E-2</v>
      </c>
      <c r="O159" s="77">
        <v>1000000</v>
      </c>
      <c r="P159" s="77">
        <v>100.22538889</v>
      </c>
      <c r="Q159" s="77">
        <v>0</v>
      </c>
      <c r="R159" s="77">
        <v>3117.009594479</v>
      </c>
      <c r="S159" s="78">
        <v>2.2000000000000001E-3</v>
      </c>
      <c r="T159" s="78">
        <v>8.8999999999999999E-3</v>
      </c>
      <c r="U159" s="78">
        <v>1.6999999999999999E-3</v>
      </c>
    </row>
    <row r="160" spans="2:21">
      <c r="B160" t="s">
        <v>230</v>
      </c>
      <c r="C160" s="16"/>
      <c r="D160" s="16"/>
      <c r="E160" s="16"/>
      <c r="F160" s="16"/>
    </row>
    <row r="161" spans="2:6">
      <c r="B161" t="s">
        <v>290</v>
      </c>
      <c r="C161" s="16"/>
      <c r="D161" s="16"/>
      <c r="E161" s="16"/>
      <c r="F161" s="16"/>
    </row>
    <row r="162" spans="2:6">
      <c r="B162" t="s">
        <v>291</v>
      </c>
      <c r="C162" s="16"/>
      <c r="D162" s="16"/>
      <c r="E162" s="16"/>
      <c r="F162" s="16"/>
    </row>
    <row r="163" spans="2:6">
      <c r="B163" t="s">
        <v>292</v>
      </c>
      <c r="C163" s="16"/>
      <c r="D163" s="16"/>
      <c r="E163" s="16"/>
      <c r="F163" s="16"/>
    </row>
    <row r="164" spans="2:6">
      <c r="B164" t="s">
        <v>293</v>
      </c>
      <c r="C164" s="16"/>
      <c r="D164" s="16"/>
      <c r="E164" s="16"/>
      <c r="F164" s="16"/>
    </row>
    <row r="165" spans="2:6">
      <c r="C165" s="16"/>
      <c r="D165" s="16"/>
      <c r="E165" s="16"/>
      <c r="F165" s="16"/>
    </row>
    <row r="166" spans="2:6">
      <c r="C166" s="16"/>
      <c r="D166" s="16"/>
      <c r="E166" s="16"/>
      <c r="F166" s="16"/>
    </row>
    <row r="167" spans="2:6">
      <c r="C167" s="16"/>
      <c r="D167" s="16"/>
      <c r="E167" s="16"/>
      <c r="F167" s="16"/>
    </row>
    <row r="168" spans="2:6">
      <c r="C168"/>
      <c r="D168" s="16"/>
      <c r="E168" s="16"/>
      <c r="F168" s="16"/>
    </row>
    <row r="169" spans="2:6">
      <c r="C169" s="16"/>
      <c r="D169" s="16"/>
      <c r="E169" s="16"/>
      <c r="F169" s="16"/>
    </row>
    <row r="170" spans="2:6">
      <c r="C170" s="16"/>
      <c r="D170" s="16"/>
      <c r="E170" s="16"/>
      <c r="F170" s="16"/>
    </row>
    <row r="171" spans="2:6">
      <c r="C171" s="16"/>
      <c r="D171" s="16"/>
      <c r="E171" s="16"/>
      <c r="F171" s="16"/>
    </row>
    <row r="172" spans="2:6">
      <c r="C172" s="16"/>
      <c r="D172" s="16"/>
      <c r="E172" s="16"/>
      <c r="F172" s="16"/>
    </row>
    <row r="173" spans="2:6">
      <c r="C173" s="16"/>
      <c r="D173" s="16"/>
      <c r="E173" s="16"/>
      <c r="F173" s="16"/>
    </row>
    <row r="174" spans="2:6">
      <c r="C174" s="16"/>
      <c r="D174" s="16"/>
      <c r="E174" s="16"/>
      <c r="F174" s="16"/>
    </row>
    <row r="175" spans="2:6">
      <c r="C175" s="16"/>
      <c r="D175" s="16"/>
      <c r="E175" s="16"/>
      <c r="F175" s="16"/>
    </row>
    <row r="176" spans="2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2:6">
      <c r="C753" s="16"/>
      <c r="D753" s="16"/>
      <c r="E753" s="16"/>
      <c r="F753" s="16"/>
    </row>
    <row r="754" spans="2:6">
      <c r="C754" s="16"/>
      <c r="D754" s="16"/>
      <c r="E754" s="16"/>
      <c r="F754" s="16"/>
    </row>
    <row r="755" spans="2:6">
      <c r="C755" s="16"/>
      <c r="D755" s="16"/>
      <c r="E755" s="16"/>
      <c r="F755" s="16"/>
    </row>
    <row r="756" spans="2:6">
      <c r="C756" s="16"/>
      <c r="D756" s="16"/>
      <c r="E756" s="16"/>
      <c r="F756" s="16"/>
    </row>
    <row r="757" spans="2:6">
      <c r="C757" s="16"/>
      <c r="D757" s="16"/>
      <c r="E757" s="16"/>
      <c r="F757" s="16"/>
    </row>
    <row r="758" spans="2:6">
      <c r="C758" s="16"/>
      <c r="D758" s="16"/>
      <c r="E758" s="16"/>
      <c r="F758" s="16"/>
    </row>
    <row r="759" spans="2:6">
      <c r="C759" s="16"/>
      <c r="D759" s="16"/>
      <c r="E759" s="16"/>
      <c r="F759" s="16"/>
    </row>
    <row r="760" spans="2:6">
      <c r="C760" s="16"/>
      <c r="D760" s="16"/>
      <c r="E760" s="16"/>
      <c r="F760" s="16"/>
    </row>
    <row r="761" spans="2:6">
      <c r="C761" s="16"/>
      <c r="D761" s="16"/>
      <c r="E761" s="16"/>
      <c r="F761" s="16"/>
    </row>
    <row r="762" spans="2:6">
      <c r="C762" s="16"/>
      <c r="D762" s="16"/>
      <c r="E762" s="16"/>
      <c r="F762" s="16"/>
    </row>
    <row r="763" spans="2:6">
      <c r="C763" s="16"/>
      <c r="D763" s="16"/>
      <c r="E763" s="16"/>
      <c r="F763" s="16"/>
    </row>
    <row r="764" spans="2:6">
      <c r="B764" s="16"/>
      <c r="C764" s="16"/>
      <c r="D764" s="16"/>
      <c r="E764" s="16"/>
      <c r="F764" s="16"/>
    </row>
    <row r="765" spans="2:6">
      <c r="B765" s="16"/>
      <c r="C765" s="16"/>
      <c r="D765" s="16"/>
      <c r="E765" s="16"/>
      <c r="F765" s="16"/>
    </row>
    <row r="766" spans="2:6">
      <c r="B766" s="19"/>
      <c r="C766" s="16"/>
      <c r="D766" s="16"/>
      <c r="E766" s="16"/>
      <c r="F766" s="16"/>
    </row>
    <row r="767" spans="2:6">
      <c r="C767" s="16"/>
      <c r="D767" s="16"/>
      <c r="E767" s="16"/>
      <c r="F767" s="16"/>
    </row>
    <row r="768" spans="2:6">
      <c r="C768" s="16"/>
      <c r="D768" s="16"/>
      <c r="E768" s="16"/>
      <c r="F768" s="16"/>
    </row>
    <row r="769" spans="3:6">
      <c r="C769" s="16"/>
      <c r="D769" s="16"/>
      <c r="E769" s="16"/>
      <c r="F769" s="16"/>
    </row>
    <row r="770" spans="3:6">
      <c r="C770" s="16"/>
      <c r="D770" s="16"/>
      <c r="E770" s="16"/>
      <c r="F770" s="16"/>
    </row>
    <row r="771" spans="3:6">
      <c r="C771" s="16"/>
      <c r="D771" s="16"/>
      <c r="E771" s="16"/>
      <c r="F771" s="16"/>
    </row>
    <row r="772" spans="3:6">
      <c r="C772" s="16"/>
      <c r="D772" s="16"/>
      <c r="E772" s="16"/>
      <c r="F772" s="16"/>
    </row>
    <row r="773" spans="3:6">
      <c r="C773" s="16"/>
      <c r="D773" s="16"/>
      <c r="E773" s="16"/>
      <c r="F773" s="16"/>
    </row>
    <row r="774" spans="3:6">
      <c r="C774" s="16"/>
      <c r="D774" s="16"/>
      <c r="E774" s="16"/>
      <c r="F774" s="16"/>
    </row>
    <row r="775" spans="3:6">
      <c r="C775" s="16"/>
      <c r="D775" s="16"/>
      <c r="E775" s="16"/>
      <c r="F775" s="16"/>
    </row>
    <row r="776" spans="3:6">
      <c r="C776" s="16"/>
      <c r="D776" s="16"/>
      <c r="E776" s="16"/>
      <c r="F776" s="16"/>
    </row>
    <row r="777" spans="3:6">
      <c r="C777" s="16"/>
      <c r="D777" s="16"/>
      <c r="E777" s="16"/>
      <c r="F777" s="16"/>
    </row>
    <row r="778" spans="3:6">
      <c r="C778" s="16"/>
      <c r="D778" s="16"/>
      <c r="E778" s="16"/>
      <c r="F778" s="16"/>
    </row>
    <row r="779" spans="3:6">
      <c r="C779" s="16"/>
      <c r="D779" s="16"/>
      <c r="E779" s="16"/>
      <c r="F779" s="16"/>
    </row>
    <row r="780" spans="3:6">
      <c r="C780" s="16"/>
      <c r="D780" s="16"/>
      <c r="E780" s="16"/>
      <c r="F780" s="16"/>
    </row>
    <row r="781" spans="3:6">
      <c r="C781" s="16"/>
      <c r="D781" s="16"/>
      <c r="E781" s="16"/>
      <c r="F781" s="16"/>
    </row>
    <row r="782" spans="3:6">
      <c r="C782" s="16"/>
      <c r="D782" s="16"/>
      <c r="E782" s="16"/>
      <c r="F782" s="16"/>
    </row>
    <row r="783" spans="3:6">
      <c r="C783" s="16"/>
      <c r="D783" s="16"/>
      <c r="E783" s="16"/>
      <c r="F783" s="16"/>
    </row>
    <row r="784" spans="3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</sheetData>
  <autoFilter ref="A11:BN164"/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796">
      <formula1>$BN$7:$BN$11</formula1>
    </dataValidation>
    <dataValidation type="list" allowBlank="1" showInputMessage="1" showErrorMessage="1" sqref="E12:E790">
      <formula1>$BI$7:$BI$11</formula1>
    </dataValidation>
    <dataValidation type="list" allowBlank="1" showInputMessage="1" showErrorMessage="1" sqref="I12:I796">
      <formula1>$BM$7:$BM$10</formula1>
    </dataValidation>
    <dataValidation type="list" allowBlank="1" showInputMessage="1" showErrorMessage="1" sqref="G12:G796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142" workbookViewId="0">
      <selection activeCell="D171" sqref="D17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I12+I128</f>
        <v>19578406.290000003</v>
      </c>
      <c r="J11" s="7"/>
      <c r="K11" s="75">
        <v>104.02034999999999</v>
      </c>
      <c r="L11" s="75">
        <v>358745.9219606737</v>
      </c>
      <c r="M11" s="7"/>
      <c r="N11" s="76">
        <v>1</v>
      </c>
      <c r="O11" s="76">
        <v>0.1981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f>I13+I38+I75+I126</f>
        <v>18730758.630000003</v>
      </c>
      <c r="K12" s="81">
        <v>92.220140000000001</v>
      </c>
      <c r="L12" s="81">
        <v>305429.33273323975</v>
      </c>
      <c r="N12" s="80">
        <v>0.85140000000000005</v>
      </c>
      <c r="O12" s="80">
        <v>0.16869999999999999</v>
      </c>
    </row>
    <row r="13" spans="2:62">
      <c r="B13" s="79" t="s">
        <v>808</v>
      </c>
      <c r="E13" s="16"/>
      <c r="F13" s="16"/>
      <c r="G13" s="16"/>
      <c r="I13" s="81">
        <v>3402504.5</v>
      </c>
      <c r="K13" s="81">
        <v>92.220140000000001</v>
      </c>
      <c r="L13" s="81">
        <v>117085.493325</v>
      </c>
      <c r="N13" s="80">
        <v>0.32640000000000002</v>
      </c>
      <c r="O13" s="80">
        <v>6.4699999999999994E-2</v>
      </c>
    </row>
    <row r="14" spans="2:62">
      <c r="B14" t="s">
        <v>809</v>
      </c>
      <c r="C14" t="s">
        <v>810</v>
      </c>
      <c r="D14" t="s">
        <v>100</v>
      </c>
      <c r="E14" t="s">
        <v>123</v>
      </c>
      <c r="F14" t="s">
        <v>811</v>
      </c>
      <c r="G14" t="s">
        <v>493</v>
      </c>
      <c r="H14" t="s">
        <v>102</v>
      </c>
      <c r="I14" s="77">
        <v>9200</v>
      </c>
      <c r="J14" s="77">
        <v>23820</v>
      </c>
      <c r="K14" s="77">
        <v>0</v>
      </c>
      <c r="L14" s="77">
        <v>2191.44</v>
      </c>
      <c r="M14" s="78">
        <v>2.0000000000000001E-4</v>
      </c>
      <c r="N14" s="78">
        <v>6.1000000000000004E-3</v>
      </c>
      <c r="O14" s="78">
        <v>1.1999999999999999E-3</v>
      </c>
    </row>
    <row r="15" spans="2:62">
      <c r="B15" t="s">
        <v>812</v>
      </c>
      <c r="C15" t="s">
        <v>813</v>
      </c>
      <c r="D15" t="s">
        <v>100</v>
      </c>
      <c r="E15" t="s">
        <v>123</v>
      </c>
      <c r="F15" t="s">
        <v>814</v>
      </c>
      <c r="G15" t="s">
        <v>815</v>
      </c>
      <c r="H15" t="s">
        <v>102</v>
      </c>
      <c r="I15" s="77">
        <v>75030</v>
      </c>
      <c r="J15" s="77">
        <v>4023</v>
      </c>
      <c r="K15" s="77">
        <v>0</v>
      </c>
      <c r="L15" s="77">
        <v>3018.4569000000001</v>
      </c>
      <c r="M15" s="78">
        <v>2.9999999999999997E-4</v>
      </c>
      <c r="N15" s="78">
        <v>8.3999999999999995E-3</v>
      </c>
      <c r="O15" s="78">
        <v>1.6999999999999999E-3</v>
      </c>
    </row>
    <row r="16" spans="2:62">
      <c r="B16" t="s">
        <v>816</v>
      </c>
      <c r="C16" t="s">
        <v>817</v>
      </c>
      <c r="D16" t="s">
        <v>100</v>
      </c>
      <c r="E16" t="s">
        <v>123</v>
      </c>
      <c r="F16" t="s">
        <v>818</v>
      </c>
      <c r="G16" t="s">
        <v>815</v>
      </c>
      <c r="H16" t="s">
        <v>102</v>
      </c>
      <c r="I16" s="77">
        <v>189280</v>
      </c>
      <c r="J16" s="77">
        <v>3534</v>
      </c>
      <c r="K16" s="77">
        <v>88.672250000000005</v>
      </c>
      <c r="L16" s="77">
        <v>6777.8274499999998</v>
      </c>
      <c r="M16" s="78">
        <v>8.0000000000000004E-4</v>
      </c>
      <c r="N16" s="78">
        <v>1.89E-2</v>
      </c>
      <c r="O16" s="78">
        <v>3.7000000000000002E-3</v>
      </c>
    </row>
    <row r="17" spans="2:15">
      <c r="B17" t="s">
        <v>819</v>
      </c>
      <c r="C17" t="s">
        <v>820</v>
      </c>
      <c r="D17" t="s">
        <v>100</v>
      </c>
      <c r="E17" t="s">
        <v>123</v>
      </c>
      <c r="F17" t="s">
        <v>821</v>
      </c>
      <c r="G17" t="s">
        <v>547</v>
      </c>
      <c r="H17" t="s">
        <v>102</v>
      </c>
      <c r="I17" s="77">
        <v>3080</v>
      </c>
      <c r="J17" s="77">
        <v>53900</v>
      </c>
      <c r="K17" s="77">
        <v>3.5478900000000002</v>
      </c>
      <c r="L17" s="77">
        <v>1663.6678899999999</v>
      </c>
      <c r="M17" s="78">
        <v>1E-4</v>
      </c>
      <c r="N17" s="78">
        <v>4.5999999999999999E-3</v>
      </c>
      <c r="O17" s="78">
        <v>8.9999999999999998E-4</v>
      </c>
    </row>
    <row r="18" spans="2:15">
      <c r="B18" t="s">
        <v>822</v>
      </c>
      <c r="C18" t="s">
        <v>823</v>
      </c>
      <c r="D18" t="s">
        <v>100</v>
      </c>
      <c r="E18" t="s">
        <v>123</v>
      </c>
      <c r="F18" t="s">
        <v>824</v>
      </c>
      <c r="G18" t="s">
        <v>479</v>
      </c>
      <c r="H18" t="s">
        <v>102</v>
      </c>
      <c r="I18" s="77">
        <v>84413.5</v>
      </c>
      <c r="J18" s="77">
        <v>1993</v>
      </c>
      <c r="K18" s="77">
        <v>0</v>
      </c>
      <c r="L18" s="77">
        <v>1682.3610550000001</v>
      </c>
      <c r="M18" s="78">
        <v>2.0000000000000001E-4</v>
      </c>
      <c r="N18" s="78">
        <v>4.7000000000000002E-3</v>
      </c>
      <c r="O18" s="78">
        <v>8.9999999999999998E-4</v>
      </c>
    </row>
    <row r="19" spans="2:15">
      <c r="B19" t="s">
        <v>825</v>
      </c>
      <c r="C19" t="s">
        <v>826</v>
      </c>
      <c r="D19" t="s">
        <v>100</v>
      </c>
      <c r="E19" t="s">
        <v>123</v>
      </c>
      <c r="F19" t="s">
        <v>827</v>
      </c>
      <c r="G19" t="s">
        <v>309</v>
      </c>
      <c r="H19" t="s">
        <v>102</v>
      </c>
      <c r="I19" s="77">
        <v>41570</v>
      </c>
      <c r="J19" s="77">
        <v>12950</v>
      </c>
      <c r="K19" s="77">
        <v>0</v>
      </c>
      <c r="L19" s="77">
        <v>5383.3149999999996</v>
      </c>
      <c r="M19" s="78">
        <v>4.0000000000000002E-4</v>
      </c>
      <c r="N19" s="78">
        <v>1.4999999999999999E-2</v>
      </c>
      <c r="O19" s="78">
        <v>3.0000000000000001E-3</v>
      </c>
    </row>
    <row r="20" spans="2:15">
      <c r="B20" t="s">
        <v>828</v>
      </c>
      <c r="C20" t="s">
        <v>829</v>
      </c>
      <c r="D20" t="s">
        <v>100</v>
      </c>
      <c r="E20" t="s">
        <v>123</v>
      </c>
      <c r="F20" t="s">
        <v>532</v>
      </c>
      <c r="G20" t="s">
        <v>309</v>
      </c>
      <c r="H20" t="s">
        <v>102</v>
      </c>
      <c r="I20" s="77">
        <v>317090</v>
      </c>
      <c r="J20" s="77">
        <v>2094</v>
      </c>
      <c r="K20" s="77">
        <v>0</v>
      </c>
      <c r="L20" s="77">
        <v>6639.8645999999999</v>
      </c>
      <c r="M20" s="78">
        <v>2.9999999999999997E-4</v>
      </c>
      <c r="N20" s="78">
        <v>1.8499999999999999E-2</v>
      </c>
      <c r="O20" s="78">
        <v>3.7000000000000002E-3</v>
      </c>
    </row>
    <row r="21" spans="2:15">
      <c r="B21" t="s">
        <v>830</v>
      </c>
      <c r="C21" t="s">
        <v>831</v>
      </c>
      <c r="D21" t="s">
        <v>100</v>
      </c>
      <c r="E21" t="s">
        <v>123</v>
      </c>
      <c r="F21" t="s">
        <v>317</v>
      </c>
      <c r="G21" t="s">
        <v>309</v>
      </c>
      <c r="H21" t="s">
        <v>102</v>
      </c>
      <c r="I21" s="77">
        <v>285160</v>
      </c>
      <c r="J21" s="77">
        <v>3345</v>
      </c>
      <c r="K21" s="77">
        <v>0</v>
      </c>
      <c r="L21" s="77">
        <v>9538.6020000000008</v>
      </c>
      <c r="M21" s="78">
        <v>2.0000000000000001E-4</v>
      </c>
      <c r="N21" s="78">
        <v>2.6599999999999999E-2</v>
      </c>
      <c r="O21" s="78">
        <v>5.3E-3</v>
      </c>
    </row>
    <row r="22" spans="2:15">
      <c r="B22" t="s">
        <v>832</v>
      </c>
      <c r="C22" t="s">
        <v>833</v>
      </c>
      <c r="D22" t="s">
        <v>100</v>
      </c>
      <c r="E22" t="s">
        <v>123</v>
      </c>
      <c r="F22" t="s">
        <v>834</v>
      </c>
      <c r="G22" t="s">
        <v>309</v>
      </c>
      <c r="H22" t="s">
        <v>102</v>
      </c>
      <c r="I22" s="77">
        <v>64420</v>
      </c>
      <c r="J22" s="77">
        <v>12000</v>
      </c>
      <c r="K22" s="77">
        <v>0</v>
      </c>
      <c r="L22" s="77">
        <v>7730.4</v>
      </c>
      <c r="M22" s="78">
        <v>2.9999999999999997E-4</v>
      </c>
      <c r="N22" s="78">
        <v>2.1499999999999998E-2</v>
      </c>
      <c r="O22" s="78">
        <v>4.3E-3</v>
      </c>
    </row>
    <row r="23" spans="2:15">
      <c r="B23" t="s">
        <v>835</v>
      </c>
      <c r="C23" t="s">
        <v>836</v>
      </c>
      <c r="D23" t="s">
        <v>100</v>
      </c>
      <c r="E23" t="s">
        <v>123</v>
      </c>
      <c r="F23" t="s">
        <v>837</v>
      </c>
      <c r="G23" t="s">
        <v>309</v>
      </c>
      <c r="H23" t="s">
        <v>102</v>
      </c>
      <c r="I23" s="77">
        <v>518330</v>
      </c>
      <c r="J23" s="77">
        <v>3210</v>
      </c>
      <c r="K23" s="77">
        <v>0</v>
      </c>
      <c r="L23" s="77">
        <v>16638.393</v>
      </c>
      <c r="M23" s="78">
        <v>4.0000000000000002E-4</v>
      </c>
      <c r="N23" s="78">
        <v>4.6399999999999997E-2</v>
      </c>
      <c r="O23" s="78">
        <v>9.1999999999999998E-3</v>
      </c>
    </row>
    <row r="24" spans="2:15">
      <c r="B24" t="s">
        <v>838</v>
      </c>
      <c r="C24" t="s">
        <v>839</v>
      </c>
      <c r="D24" t="s">
        <v>100</v>
      </c>
      <c r="E24" t="s">
        <v>123</v>
      </c>
      <c r="F24" t="s">
        <v>701</v>
      </c>
      <c r="G24" t="s">
        <v>457</v>
      </c>
      <c r="H24" t="s">
        <v>102</v>
      </c>
      <c r="I24" s="77">
        <v>2565</v>
      </c>
      <c r="J24" s="77">
        <v>134500</v>
      </c>
      <c r="K24" s="77">
        <v>0</v>
      </c>
      <c r="L24" s="77">
        <v>3449.9250000000002</v>
      </c>
      <c r="M24" s="78">
        <v>2.9999999999999997E-4</v>
      </c>
      <c r="N24" s="78">
        <v>9.5999999999999992E-3</v>
      </c>
      <c r="O24" s="78">
        <v>1.9E-3</v>
      </c>
    </row>
    <row r="25" spans="2:15">
      <c r="B25" t="s">
        <v>840</v>
      </c>
      <c r="C25" t="s">
        <v>841</v>
      </c>
      <c r="D25" t="s">
        <v>100</v>
      </c>
      <c r="E25" t="s">
        <v>123</v>
      </c>
      <c r="F25" t="s">
        <v>559</v>
      </c>
      <c r="G25" t="s">
        <v>560</v>
      </c>
      <c r="H25" t="s">
        <v>102</v>
      </c>
      <c r="I25" s="77">
        <v>203810</v>
      </c>
      <c r="J25" s="77">
        <v>3001</v>
      </c>
      <c r="K25" s="77">
        <v>0</v>
      </c>
      <c r="L25" s="77">
        <v>6116.3380999999999</v>
      </c>
      <c r="M25" s="78">
        <v>2.0000000000000001E-4</v>
      </c>
      <c r="N25" s="78">
        <v>1.7000000000000001E-2</v>
      </c>
      <c r="O25" s="78">
        <v>3.3999999999999998E-3</v>
      </c>
    </row>
    <row r="26" spans="2:15">
      <c r="B26" t="s">
        <v>842</v>
      </c>
      <c r="C26" t="s">
        <v>843</v>
      </c>
      <c r="D26" t="s">
        <v>100</v>
      </c>
      <c r="E26" t="s">
        <v>123</v>
      </c>
      <c r="F26" t="s">
        <v>844</v>
      </c>
      <c r="G26" t="s">
        <v>845</v>
      </c>
      <c r="H26" t="s">
        <v>102</v>
      </c>
      <c r="I26" s="77">
        <v>30450</v>
      </c>
      <c r="J26" s="77">
        <v>12350</v>
      </c>
      <c r="K26" s="77">
        <v>0</v>
      </c>
      <c r="L26" s="77">
        <v>3760.5749999999998</v>
      </c>
      <c r="M26" s="78">
        <v>2.9999999999999997E-4</v>
      </c>
      <c r="N26" s="78">
        <v>1.0500000000000001E-2</v>
      </c>
      <c r="O26" s="78">
        <v>2.0999999999999999E-3</v>
      </c>
    </row>
    <row r="27" spans="2:15">
      <c r="B27" t="s">
        <v>846</v>
      </c>
      <c r="C27" t="s">
        <v>847</v>
      </c>
      <c r="D27" t="s">
        <v>100</v>
      </c>
      <c r="E27" t="s">
        <v>123</v>
      </c>
      <c r="F27" t="s">
        <v>732</v>
      </c>
      <c r="G27" t="s">
        <v>845</v>
      </c>
      <c r="H27" t="s">
        <v>102</v>
      </c>
      <c r="I27" s="77">
        <v>6850</v>
      </c>
      <c r="J27" s="77">
        <v>44870</v>
      </c>
      <c r="K27" s="77">
        <v>0</v>
      </c>
      <c r="L27" s="77">
        <v>3073.5949999999998</v>
      </c>
      <c r="M27" s="78">
        <v>2.0000000000000001E-4</v>
      </c>
      <c r="N27" s="78">
        <v>8.6E-3</v>
      </c>
      <c r="O27" s="78">
        <v>1.6999999999999999E-3</v>
      </c>
    </row>
    <row r="28" spans="2:15">
      <c r="B28" t="s">
        <v>848</v>
      </c>
      <c r="C28" t="s">
        <v>849</v>
      </c>
      <c r="D28" t="s">
        <v>100</v>
      </c>
      <c r="E28" t="s">
        <v>123</v>
      </c>
      <c r="F28" t="s">
        <v>850</v>
      </c>
      <c r="G28" t="s">
        <v>348</v>
      </c>
      <c r="H28" t="s">
        <v>102</v>
      </c>
      <c r="I28" s="77">
        <v>9000</v>
      </c>
      <c r="J28" s="77">
        <v>6969</v>
      </c>
      <c r="K28" s="77">
        <v>0</v>
      </c>
      <c r="L28" s="77">
        <v>627.21</v>
      </c>
      <c r="M28" s="78">
        <v>1E-4</v>
      </c>
      <c r="N28" s="78">
        <v>1.6999999999999999E-3</v>
      </c>
      <c r="O28" s="78">
        <v>2.9999999999999997E-4</v>
      </c>
    </row>
    <row r="29" spans="2:15">
      <c r="B29" t="s">
        <v>851</v>
      </c>
      <c r="C29" t="s">
        <v>852</v>
      </c>
      <c r="D29" t="s">
        <v>100</v>
      </c>
      <c r="E29" t="s">
        <v>123</v>
      </c>
      <c r="F29" t="s">
        <v>423</v>
      </c>
      <c r="G29" t="s">
        <v>348</v>
      </c>
      <c r="H29" t="s">
        <v>102</v>
      </c>
      <c r="I29" s="77">
        <v>82149</v>
      </c>
      <c r="J29" s="77">
        <v>5793</v>
      </c>
      <c r="K29" s="77">
        <v>0</v>
      </c>
      <c r="L29" s="77">
        <v>4758.8915699999998</v>
      </c>
      <c r="M29" s="78">
        <v>5.0000000000000001E-4</v>
      </c>
      <c r="N29" s="78">
        <v>1.3299999999999999E-2</v>
      </c>
      <c r="O29" s="78">
        <v>2.5999999999999999E-3</v>
      </c>
    </row>
    <row r="30" spans="2:15">
      <c r="B30" t="s">
        <v>853</v>
      </c>
      <c r="C30" t="s">
        <v>854</v>
      </c>
      <c r="D30" t="s">
        <v>100</v>
      </c>
      <c r="E30" t="s">
        <v>123</v>
      </c>
      <c r="F30" t="s">
        <v>366</v>
      </c>
      <c r="G30" t="s">
        <v>348</v>
      </c>
      <c r="H30" t="s">
        <v>102</v>
      </c>
      <c r="I30" s="77">
        <v>85800</v>
      </c>
      <c r="J30" s="77">
        <v>2528</v>
      </c>
      <c r="K30" s="77">
        <v>0</v>
      </c>
      <c r="L30" s="77">
        <v>2169.0239999999999</v>
      </c>
      <c r="M30" s="78">
        <v>2.0000000000000001E-4</v>
      </c>
      <c r="N30" s="78">
        <v>6.0000000000000001E-3</v>
      </c>
      <c r="O30" s="78">
        <v>1.1999999999999999E-3</v>
      </c>
    </row>
    <row r="31" spans="2:15">
      <c r="B31" t="s">
        <v>855</v>
      </c>
      <c r="C31" t="s">
        <v>856</v>
      </c>
      <c r="D31" t="s">
        <v>100</v>
      </c>
      <c r="E31" t="s">
        <v>123</v>
      </c>
      <c r="F31" t="s">
        <v>373</v>
      </c>
      <c r="G31" t="s">
        <v>348</v>
      </c>
      <c r="H31" t="s">
        <v>102</v>
      </c>
      <c r="I31" s="77">
        <v>10800</v>
      </c>
      <c r="J31" s="77">
        <v>50800</v>
      </c>
      <c r="K31" s="77">
        <v>0</v>
      </c>
      <c r="L31" s="77">
        <v>5486.4</v>
      </c>
      <c r="M31" s="78">
        <v>5.0000000000000001E-4</v>
      </c>
      <c r="N31" s="78">
        <v>1.5299999999999999E-2</v>
      </c>
      <c r="O31" s="78">
        <v>3.0000000000000001E-3</v>
      </c>
    </row>
    <row r="32" spans="2:15">
      <c r="B32" t="s">
        <v>857</v>
      </c>
      <c r="C32" t="s">
        <v>858</v>
      </c>
      <c r="D32" t="s">
        <v>100</v>
      </c>
      <c r="E32" t="s">
        <v>123</v>
      </c>
      <c r="F32" t="s">
        <v>384</v>
      </c>
      <c r="G32" t="s">
        <v>348</v>
      </c>
      <c r="H32" t="s">
        <v>102</v>
      </c>
      <c r="I32" s="77">
        <v>343500</v>
      </c>
      <c r="J32" s="77">
        <v>1338</v>
      </c>
      <c r="K32" s="77">
        <v>0</v>
      </c>
      <c r="L32" s="77">
        <v>4596.03</v>
      </c>
      <c r="M32" s="78">
        <v>4.0000000000000002E-4</v>
      </c>
      <c r="N32" s="78">
        <v>1.2800000000000001E-2</v>
      </c>
      <c r="O32" s="78">
        <v>2.5000000000000001E-3</v>
      </c>
    </row>
    <row r="33" spans="2:15">
      <c r="B33" t="s">
        <v>859</v>
      </c>
      <c r="C33" t="s">
        <v>860</v>
      </c>
      <c r="D33" t="s">
        <v>100</v>
      </c>
      <c r="E33" t="s">
        <v>123</v>
      </c>
      <c r="F33" t="s">
        <v>397</v>
      </c>
      <c r="G33" t="s">
        <v>348</v>
      </c>
      <c r="H33" t="s">
        <v>102</v>
      </c>
      <c r="I33" s="77">
        <v>12163</v>
      </c>
      <c r="J33" s="77">
        <v>29000</v>
      </c>
      <c r="K33" s="77">
        <v>0</v>
      </c>
      <c r="L33" s="77">
        <v>3527.27</v>
      </c>
      <c r="M33" s="78">
        <v>2.9999999999999997E-4</v>
      </c>
      <c r="N33" s="78">
        <v>9.7999999999999997E-3</v>
      </c>
      <c r="O33" s="78">
        <v>1.9E-3</v>
      </c>
    </row>
    <row r="34" spans="2:15">
      <c r="B34" t="s">
        <v>861</v>
      </c>
      <c r="C34" t="s">
        <v>862</v>
      </c>
      <c r="D34" t="s">
        <v>100</v>
      </c>
      <c r="E34" t="s">
        <v>123</v>
      </c>
      <c r="F34" t="s">
        <v>353</v>
      </c>
      <c r="G34" t="s">
        <v>348</v>
      </c>
      <c r="H34" t="s">
        <v>102</v>
      </c>
      <c r="I34" s="77">
        <v>7250</v>
      </c>
      <c r="J34" s="77">
        <v>29700</v>
      </c>
      <c r="K34" s="77">
        <v>0</v>
      </c>
      <c r="L34" s="77">
        <v>2153.25</v>
      </c>
      <c r="M34" s="78">
        <v>1E-4</v>
      </c>
      <c r="N34" s="78">
        <v>6.0000000000000001E-3</v>
      </c>
      <c r="O34" s="78">
        <v>1.1999999999999999E-3</v>
      </c>
    </row>
    <row r="35" spans="2:15">
      <c r="B35" t="s">
        <v>863</v>
      </c>
      <c r="C35" t="s">
        <v>864</v>
      </c>
      <c r="D35" t="s">
        <v>100</v>
      </c>
      <c r="E35" t="s">
        <v>123</v>
      </c>
      <c r="F35" t="s">
        <v>564</v>
      </c>
      <c r="G35" t="s">
        <v>565</v>
      </c>
      <c r="H35" t="s">
        <v>102</v>
      </c>
      <c r="I35" s="77">
        <v>327670</v>
      </c>
      <c r="J35" s="77">
        <v>2590</v>
      </c>
      <c r="K35" s="77">
        <v>0</v>
      </c>
      <c r="L35" s="77">
        <v>8486.6530000000002</v>
      </c>
      <c r="M35" s="78">
        <v>1.1999999999999999E-3</v>
      </c>
      <c r="N35" s="78">
        <v>2.3699999999999999E-2</v>
      </c>
      <c r="O35" s="78">
        <v>4.7000000000000002E-3</v>
      </c>
    </row>
    <row r="36" spans="2:15">
      <c r="B36" t="s">
        <v>865</v>
      </c>
      <c r="C36" t="s">
        <v>866</v>
      </c>
      <c r="D36" t="s">
        <v>100</v>
      </c>
      <c r="E36" t="s">
        <v>123</v>
      </c>
      <c r="F36" t="s">
        <v>867</v>
      </c>
      <c r="G36" t="s">
        <v>129</v>
      </c>
      <c r="H36" t="s">
        <v>102</v>
      </c>
      <c r="I36" s="77">
        <v>4284</v>
      </c>
      <c r="J36" s="77">
        <v>95170</v>
      </c>
      <c r="K36" s="77">
        <v>0</v>
      </c>
      <c r="L36" s="77">
        <v>4077.0828000000001</v>
      </c>
      <c r="M36" s="78">
        <v>1E-4</v>
      </c>
      <c r="N36" s="78">
        <v>1.14E-2</v>
      </c>
      <c r="O36" s="78">
        <v>2.3E-3</v>
      </c>
    </row>
    <row r="37" spans="2:15">
      <c r="B37" t="s">
        <v>868</v>
      </c>
      <c r="C37" t="s">
        <v>869</v>
      </c>
      <c r="D37" t="s">
        <v>100</v>
      </c>
      <c r="E37" t="s">
        <v>123</v>
      </c>
      <c r="F37" t="s">
        <v>432</v>
      </c>
      <c r="G37" t="s">
        <v>132</v>
      </c>
      <c r="H37" t="s">
        <v>102</v>
      </c>
      <c r="I37" s="77">
        <v>688640</v>
      </c>
      <c r="J37" s="77">
        <v>513.9</v>
      </c>
      <c r="K37" s="77">
        <v>0</v>
      </c>
      <c r="L37" s="77">
        <v>3538.9209599999999</v>
      </c>
      <c r="M37" s="78">
        <v>2.0000000000000001E-4</v>
      </c>
      <c r="N37" s="78">
        <v>9.9000000000000008E-3</v>
      </c>
      <c r="O37" s="78">
        <v>2E-3</v>
      </c>
    </row>
    <row r="38" spans="2:15">
      <c r="B38" s="79" t="s">
        <v>870</v>
      </c>
      <c r="E38" s="16"/>
      <c r="F38" s="16"/>
      <c r="G38" s="16"/>
      <c r="I38" s="81">
        <f>SUM(I39:I74)</f>
        <v>5724528</v>
      </c>
      <c r="K38" s="81">
        <v>0</v>
      </c>
      <c r="L38" s="81">
        <v>107827.95254434973</v>
      </c>
      <c r="N38" s="80">
        <v>0.30059999999999998</v>
      </c>
      <c r="O38" s="80">
        <v>5.96E-2</v>
      </c>
    </row>
    <row r="39" spans="2:15">
      <c r="B39" t="s">
        <v>871</v>
      </c>
      <c r="C39" t="s">
        <v>872</v>
      </c>
      <c r="D39" t="s">
        <v>100</v>
      </c>
      <c r="E39" t="s">
        <v>123</v>
      </c>
      <c r="F39" t="s">
        <v>873</v>
      </c>
      <c r="G39" t="s">
        <v>874</v>
      </c>
      <c r="H39" t="s">
        <v>102</v>
      </c>
      <c r="I39" s="77">
        <v>44200</v>
      </c>
      <c r="J39" s="77">
        <v>3362</v>
      </c>
      <c r="K39" s="77">
        <v>0</v>
      </c>
      <c r="L39" s="77">
        <v>1486.0039999999999</v>
      </c>
      <c r="M39" s="78">
        <v>1.5E-3</v>
      </c>
      <c r="N39" s="78">
        <v>4.1000000000000003E-3</v>
      </c>
      <c r="O39" s="78">
        <v>8.0000000000000004E-4</v>
      </c>
    </row>
    <row r="40" spans="2:15">
      <c r="B40" t="s">
        <v>875</v>
      </c>
      <c r="C40" t="s">
        <v>876</v>
      </c>
      <c r="D40" t="s">
        <v>100</v>
      </c>
      <c r="E40" t="s">
        <v>123</v>
      </c>
      <c r="F40" t="s">
        <v>451</v>
      </c>
      <c r="G40" t="s">
        <v>452</v>
      </c>
      <c r="H40" t="s">
        <v>102</v>
      </c>
      <c r="I40" s="77">
        <v>3005819</v>
      </c>
      <c r="J40" s="77">
        <v>109.8</v>
      </c>
      <c r="K40" s="77">
        <v>0</v>
      </c>
      <c r="L40" s="77">
        <v>3300.3892620000001</v>
      </c>
      <c r="M40" s="78">
        <v>2.3999999999999998E-3</v>
      </c>
      <c r="N40" s="78">
        <v>9.1999999999999998E-3</v>
      </c>
      <c r="O40" s="78">
        <v>1.8E-3</v>
      </c>
    </row>
    <row r="41" spans="2:15">
      <c r="B41" t="s">
        <v>877</v>
      </c>
      <c r="C41" t="s">
        <v>878</v>
      </c>
      <c r="D41" t="s">
        <v>100</v>
      </c>
      <c r="E41" t="s">
        <v>123</v>
      </c>
      <c r="F41" t="s">
        <v>879</v>
      </c>
      <c r="G41" t="s">
        <v>493</v>
      </c>
      <c r="H41" t="s">
        <v>102</v>
      </c>
      <c r="I41" s="77">
        <v>800000</v>
      </c>
      <c r="J41" s="77">
        <v>765.4</v>
      </c>
      <c r="K41" s="77">
        <v>0</v>
      </c>
      <c r="L41" s="77">
        <v>6123.2</v>
      </c>
      <c r="M41" s="78">
        <v>8.9999999999999998E-4</v>
      </c>
      <c r="N41" s="78">
        <v>1.7100000000000001E-2</v>
      </c>
      <c r="O41" s="78">
        <v>3.3999999999999998E-3</v>
      </c>
    </row>
    <row r="42" spans="2:15">
      <c r="B42" t="s">
        <v>880</v>
      </c>
      <c r="C42" t="s">
        <v>881</v>
      </c>
      <c r="D42" t="s">
        <v>100</v>
      </c>
      <c r="E42" t="s">
        <v>123</v>
      </c>
      <c r="F42" t="s">
        <v>492</v>
      </c>
      <c r="G42" t="s">
        <v>493</v>
      </c>
      <c r="H42" t="s">
        <v>102</v>
      </c>
      <c r="I42" s="77">
        <v>44000</v>
      </c>
      <c r="J42" s="77">
        <v>1375</v>
      </c>
      <c r="K42" s="77">
        <v>0</v>
      </c>
      <c r="L42" s="77">
        <v>605</v>
      </c>
      <c r="M42" s="78">
        <v>2.9999999999999997E-4</v>
      </c>
      <c r="N42" s="78">
        <v>1.6999999999999999E-3</v>
      </c>
      <c r="O42" s="78">
        <v>2.9999999999999997E-4</v>
      </c>
    </row>
    <row r="43" spans="2:15">
      <c r="B43" t="s">
        <v>882</v>
      </c>
      <c r="C43">
        <v>11708770</v>
      </c>
      <c r="D43" t="s">
        <v>100</v>
      </c>
      <c r="E43" t="s">
        <v>123</v>
      </c>
      <c r="F43" t="s">
        <v>506</v>
      </c>
      <c r="G43" t="s">
        <v>493</v>
      </c>
      <c r="H43" t="s">
        <v>102</v>
      </c>
      <c r="I43" s="77">
        <v>16000</v>
      </c>
      <c r="J43" s="77">
        <f>L43*1000/I43*100</f>
        <v>8018.6612021858127</v>
      </c>
      <c r="K43" s="77">
        <v>0</v>
      </c>
      <c r="L43" s="77">
        <f>1282985.79234973/1000</f>
        <v>1282.98579234973</v>
      </c>
      <c r="M43" s="78">
        <v>1.5E-3</v>
      </c>
      <c r="N43" s="78">
        <f>L43/$L$11</f>
        <v>3.5763076701687858E-3</v>
      </c>
      <c r="O43" s="78">
        <f>L43/'סכום נכסי הקרן'!$C$42</f>
        <v>7.0786660649284057E-4</v>
      </c>
    </row>
    <row r="44" spans="2:15">
      <c r="B44" t="s">
        <v>882</v>
      </c>
      <c r="C44">
        <v>1170877</v>
      </c>
      <c r="D44" t="s">
        <v>100</v>
      </c>
      <c r="E44" t="s">
        <v>123</v>
      </c>
      <c r="F44" t="s">
        <v>506</v>
      </c>
      <c r="G44" t="s">
        <v>493</v>
      </c>
      <c r="H44" t="s">
        <v>102</v>
      </c>
      <c r="I44" s="77">
        <v>35410</v>
      </c>
      <c r="J44" s="77">
        <f>L44*1000/I44*100</f>
        <v>8933</v>
      </c>
      <c r="K44" s="77">
        <v>0</v>
      </c>
      <c r="L44" s="77">
        <f>3163175.3/1000</f>
        <v>3163.1752999999999</v>
      </c>
      <c r="M44" s="78">
        <v>0</v>
      </c>
      <c r="N44" s="78">
        <f>L44/$L$11</f>
        <v>8.8173136093425818E-3</v>
      </c>
      <c r="O44" s="78">
        <f>L44/'סכום נכסי הקרן'!$C$42</f>
        <v>1.745230678862119E-3</v>
      </c>
    </row>
    <row r="45" spans="2:15">
      <c r="B45" t="s">
        <v>883</v>
      </c>
      <c r="C45" t="s">
        <v>884</v>
      </c>
      <c r="D45" t="s">
        <v>100</v>
      </c>
      <c r="E45" t="s">
        <v>123</v>
      </c>
      <c r="F45" t="s">
        <v>465</v>
      </c>
      <c r="G45" t="s">
        <v>466</v>
      </c>
      <c r="H45" t="s">
        <v>102</v>
      </c>
      <c r="I45" s="77">
        <v>2700</v>
      </c>
      <c r="J45" s="77">
        <v>91270</v>
      </c>
      <c r="K45" s="77">
        <v>0</v>
      </c>
      <c r="L45" s="77">
        <v>2464.29</v>
      </c>
      <c r="M45" s="78">
        <v>1E-3</v>
      </c>
      <c r="N45" s="78">
        <v>6.8999999999999999E-3</v>
      </c>
      <c r="O45" s="78">
        <v>1.4E-3</v>
      </c>
    </row>
    <row r="46" spans="2:15">
      <c r="B46" t="s">
        <v>885</v>
      </c>
      <c r="C46" t="s">
        <v>886</v>
      </c>
      <c r="D46" t="s">
        <v>100</v>
      </c>
      <c r="E46" t="s">
        <v>123</v>
      </c>
      <c r="F46" t="s">
        <v>887</v>
      </c>
      <c r="G46" t="s">
        <v>815</v>
      </c>
      <c r="H46" t="s">
        <v>102</v>
      </c>
      <c r="I46" s="77">
        <v>3200</v>
      </c>
      <c r="J46" s="77">
        <v>7980</v>
      </c>
      <c r="K46" s="77">
        <v>0</v>
      </c>
      <c r="L46" s="77">
        <v>255.36</v>
      </c>
      <c r="M46" s="78">
        <v>0</v>
      </c>
      <c r="N46" s="78">
        <v>6.9999999999999999E-4</v>
      </c>
      <c r="O46" s="78">
        <v>1E-4</v>
      </c>
    </row>
    <row r="47" spans="2:15">
      <c r="B47" t="s">
        <v>888</v>
      </c>
      <c r="C47" t="s">
        <v>889</v>
      </c>
      <c r="D47" t="s">
        <v>100</v>
      </c>
      <c r="E47" t="s">
        <v>123</v>
      </c>
      <c r="F47" t="s">
        <v>890</v>
      </c>
      <c r="G47" t="s">
        <v>479</v>
      </c>
      <c r="H47" t="s">
        <v>102</v>
      </c>
      <c r="I47" s="77">
        <v>96232</v>
      </c>
      <c r="J47" s="77">
        <v>2005</v>
      </c>
      <c r="K47" s="77">
        <v>0</v>
      </c>
      <c r="L47" s="77">
        <v>1929.4516000000001</v>
      </c>
      <c r="M47" s="78">
        <v>2.9999999999999997E-4</v>
      </c>
      <c r="N47" s="78">
        <v>5.4000000000000003E-3</v>
      </c>
      <c r="O47" s="78">
        <v>1.1000000000000001E-3</v>
      </c>
    </row>
    <row r="48" spans="2:15">
      <c r="B48" t="s">
        <v>891</v>
      </c>
      <c r="C48" t="s">
        <v>892</v>
      </c>
      <c r="D48" t="s">
        <v>100</v>
      </c>
      <c r="E48" t="s">
        <v>123</v>
      </c>
      <c r="F48" t="s">
        <v>893</v>
      </c>
      <c r="G48" t="s">
        <v>457</v>
      </c>
      <c r="H48" t="s">
        <v>102</v>
      </c>
      <c r="I48" s="77">
        <v>28913</v>
      </c>
      <c r="J48" s="77">
        <v>15800</v>
      </c>
      <c r="K48" s="77">
        <v>0</v>
      </c>
      <c r="L48" s="77">
        <v>4568.2539999999999</v>
      </c>
      <c r="M48" s="78">
        <v>5.0000000000000001E-4</v>
      </c>
      <c r="N48" s="78">
        <v>1.2699999999999999E-2</v>
      </c>
      <c r="O48" s="78">
        <v>2.5000000000000001E-3</v>
      </c>
    </row>
    <row r="49" spans="2:15">
      <c r="B49" t="s">
        <v>894</v>
      </c>
      <c r="C49" t="s">
        <v>895</v>
      </c>
      <c r="D49" t="s">
        <v>100</v>
      </c>
      <c r="E49" t="s">
        <v>123</v>
      </c>
      <c r="F49" t="s">
        <v>896</v>
      </c>
      <c r="G49" t="s">
        <v>845</v>
      </c>
      <c r="H49" t="s">
        <v>102</v>
      </c>
      <c r="I49" s="77">
        <v>36673</v>
      </c>
      <c r="J49" s="77">
        <v>14350</v>
      </c>
      <c r="K49" s="77">
        <v>0</v>
      </c>
      <c r="L49" s="77">
        <v>5262.5754999999999</v>
      </c>
      <c r="M49" s="78">
        <v>8.0000000000000004E-4</v>
      </c>
      <c r="N49" s="78">
        <v>1.47E-2</v>
      </c>
      <c r="O49" s="78">
        <v>2.8999999999999998E-3</v>
      </c>
    </row>
    <row r="50" spans="2:15">
      <c r="B50" t="s">
        <v>897</v>
      </c>
      <c r="C50" t="s">
        <v>898</v>
      </c>
      <c r="D50" t="s">
        <v>100</v>
      </c>
      <c r="E50" t="s">
        <v>123</v>
      </c>
      <c r="F50" t="s">
        <v>646</v>
      </c>
      <c r="G50" t="s">
        <v>647</v>
      </c>
      <c r="H50" t="s">
        <v>102</v>
      </c>
      <c r="I50" s="77">
        <v>9432</v>
      </c>
      <c r="J50" s="77">
        <v>31420</v>
      </c>
      <c r="K50" s="77">
        <v>0</v>
      </c>
      <c r="L50" s="77">
        <v>2963.5344</v>
      </c>
      <c r="M50" s="78">
        <v>5.9999999999999995E-4</v>
      </c>
      <c r="N50" s="78">
        <v>8.3000000000000001E-3</v>
      </c>
      <c r="O50" s="78">
        <v>1.6000000000000001E-3</v>
      </c>
    </row>
    <row r="51" spans="2:15">
      <c r="B51" t="s">
        <v>899</v>
      </c>
      <c r="C51" t="s">
        <v>900</v>
      </c>
      <c r="D51" t="s">
        <v>100</v>
      </c>
      <c r="E51" t="s">
        <v>123</v>
      </c>
      <c r="F51" t="s">
        <v>901</v>
      </c>
      <c r="G51" t="s">
        <v>902</v>
      </c>
      <c r="H51" t="s">
        <v>102</v>
      </c>
      <c r="I51" s="77">
        <v>45700</v>
      </c>
      <c r="J51" s="77">
        <v>5361</v>
      </c>
      <c r="K51" s="77">
        <v>0</v>
      </c>
      <c r="L51" s="77">
        <v>2449.9769999999999</v>
      </c>
      <c r="M51" s="78">
        <v>1.8E-3</v>
      </c>
      <c r="N51" s="78">
        <v>6.7999999999999996E-3</v>
      </c>
      <c r="O51" s="78">
        <v>1.4E-3</v>
      </c>
    </row>
    <row r="52" spans="2:15">
      <c r="B52" t="s">
        <v>903</v>
      </c>
      <c r="C52" t="s">
        <v>904</v>
      </c>
      <c r="D52" t="s">
        <v>100</v>
      </c>
      <c r="E52" t="s">
        <v>123</v>
      </c>
      <c r="F52" t="s">
        <v>905</v>
      </c>
      <c r="G52" t="s">
        <v>902</v>
      </c>
      <c r="H52" t="s">
        <v>102</v>
      </c>
      <c r="I52" s="77">
        <v>54916</v>
      </c>
      <c r="J52" s="77">
        <v>11050</v>
      </c>
      <c r="K52" s="77">
        <v>0</v>
      </c>
      <c r="L52" s="77">
        <v>6068.2179999999998</v>
      </c>
      <c r="M52" s="78">
        <v>2.5999999999999999E-3</v>
      </c>
      <c r="N52" s="78">
        <v>1.6899999999999998E-2</v>
      </c>
      <c r="O52" s="78">
        <v>3.3999999999999998E-3</v>
      </c>
    </row>
    <row r="53" spans="2:15">
      <c r="B53" t="s">
        <v>906</v>
      </c>
      <c r="C53" t="s">
        <v>907</v>
      </c>
      <c r="D53" t="s">
        <v>100</v>
      </c>
      <c r="E53" t="s">
        <v>123</v>
      </c>
      <c r="F53" t="s">
        <v>908</v>
      </c>
      <c r="G53" t="s">
        <v>902</v>
      </c>
      <c r="H53" t="s">
        <v>102</v>
      </c>
      <c r="I53" s="77">
        <v>7390</v>
      </c>
      <c r="J53" s="77">
        <v>43500</v>
      </c>
      <c r="K53" s="77">
        <v>0</v>
      </c>
      <c r="L53" s="77">
        <v>3214.65</v>
      </c>
      <c r="M53" s="78">
        <v>8.9999999999999998E-4</v>
      </c>
      <c r="N53" s="78">
        <v>8.9999999999999993E-3</v>
      </c>
      <c r="O53" s="78">
        <v>1.8E-3</v>
      </c>
    </row>
    <row r="54" spans="2:15">
      <c r="B54" t="s">
        <v>909</v>
      </c>
      <c r="C54" t="s">
        <v>910</v>
      </c>
      <c r="D54" t="s">
        <v>100</v>
      </c>
      <c r="E54" t="s">
        <v>123</v>
      </c>
      <c r="F54" t="s">
        <v>911</v>
      </c>
      <c r="G54" t="s">
        <v>912</v>
      </c>
      <c r="H54" t="s">
        <v>102</v>
      </c>
      <c r="I54" s="77">
        <v>181447</v>
      </c>
      <c r="J54" s="77">
        <v>1542</v>
      </c>
      <c r="K54" s="77">
        <v>0</v>
      </c>
      <c r="L54" s="77">
        <v>2797.9127400000002</v>
      </c>
      <c r="M54" s="78">
        <v>1.5E-3</v>
      </c>
      <c r="N54" s="78">
        <v>7.7999999999999996E-3</v>
      </c>
      <c r="O54" s="78">
        <v>1.5E-3</v>
      </c>
    </row>
    <row r="55" spans="2:15">
      <c r="B55" t="s">
        <v>913</v>
      </c>
      <c r="C55" t="s">
        <v>914</v>
      </c>
      <c r="D55" t="s">
        <v>100</v>
      </c>
      <c r="E55" t="s">
        <v>123</v>
      </c>
      <c r="F55" t="s">
        <v>915</v>
      </c>
      <c r="G55" t="s">
        <v>428</v>
      </c>
      <c r="H55" t="s">
        <v>102</v>
      </c>
      <c r="I55" s="77">
        <v>30000</v>
      </c>
      <c r="J55" s="77">
        <v>11790</v>
      </c>
      <c r="K55" s="77">
        <v>0</v>
      </c>
      <c r="L55" s="77">
        <v>3537</v>
      </c>
      <c r="M55" s="78">
        <v>1.6999999999999999E-3</v>
      </c>
      <c r="N55" s="78">
        <v>9.9000000000000008E-3</v>
      </c>
      <c r="O55" s="78">
        <v>2E-3</v>
      </c>
    </row>
    <row r="56" spans="2:15">
      <c r="B56" t="s">
        <v>916</v>
      </c>
      <c r="C56" t="s">
        <v>917</v>
      </c>
      <c r="D56" t="s">
        <v>100</v>
      </c>
      <c r="E56" t="s">
        <v>123</v>
      </c>
      <c r="F56" t="s">
        <v>918</v>
      </c>
      <c r="G56" t="s">
        <v>428</v>
      </c>
      <c r="H56" t="s">
        <v>102</v>
      </c>
      <c r="I56" s="77">
        <v>97274</v>
      </c>
      <c r="J56" s="77">
        <v>6552</v>
      </c>
      <c r="K56" s="77">
        <v>0</v>
      </c>
      <c r="L56" s="77">
        <v>6373.3924800000004</v>
      </c>
      <c r="M56" s="78">
        <v>1.2999999999999999E-3</v>
      </c>
      <c r="N56" s="78">
        <v>1.78E-2</v>
      </c>
      <c r="O56" s="78">
        <v>3.5000000000000001E-3</v>
      </c>
    </row>
    <row r="57" spans="2:15">
      <c r="B57" t="s">
        <v>919</v>
      </c>
      <c r="C57" t="s">
        <v>920</v>
      </c>
      <c r="D57" t="s">
        <v>100</v>
      </c>
      <c r="E57" t="s">
        <v>123</v>
      </c>
      <c r="F57" t="s">
        <v>921</v>
      </c>
      <c r="G57" t="s">
        <v>348</v>
      </c>
      <c r="H57" t="s">
        <v>102</v>
      </c>
      <c r="I57" s="77">
        <v>6610</v>
      </c>
      <c r="J57" s="77">
        <v>28260</v>
      </c>
      <c r="K57" s="77">
        <v>0</v>
      </c>
      <c r="L57" s="77">
        <v>1867.9860000000001</v>
      </c>
      <c r="M57" s="78">
        <v>5.9999999999999995E-4</v>
      </c>
      <c r="N57" s="78">
        <v>5.1999999999999998E-3</v>
      </c>
      <c r="O57" s="78">
        <v>1E-3</v>
      </c>
    </row>
    <row r="58" spans="2:15">
      <c r="B58" t="s">
        <v>922</v>
      </c>
      <c r="C58" t="s">
        <v>923</v>
      </c>
      <c r="D58" t="s">
        <v>100</v>
      </c>
      <c r="E58" t="s">
        <v>123</v>
      </c>
      <c r="F58" t="s">
        <v>439</v>
      </c>
      <c r="G58" t="s">
        <v>348</v>
      </c>
      <c r="H58" t="s">
        <v>102</v>
      </c>
      <c r="I58" s="77">
        <v>117760</v>
      </c>
      <c r="J58" s="77">
        <v>1108</v>
      </c>
      <c r="K58" s="77">
        <v>0</v>
      </c>
      <c r="L58" s="77">
        <v>1304.7808</v>
      </c>
      <c r="M58" s="78">
        <v>5.0000000000000001E-4</v>
      </c>
      <c r="N58" s="78">
        <v>3.5999999999999999E-3</v>
      </c>
      <c r="O58" s="78">
        <v>6.9999999999999999E-4</v>
      </c>
    </row>
    <row r="59" spans="2:15">
      <c r="B59" t="s">
        <v>924</v>
      </c>
      <c r="C59" t="s">
        <v>925</v>
      </c>
      <c r="D59" t="s">
        <v>100</v>
      </c>
      <c r="E59" t="s">
        <v>123</v>
      </c>
      <c r="F59" t="s">
        <v>416</v>
      </c>
      <c r="G59" t="s">
        <v>348</v>
      </c>
      <c r="H59" t="s">
        <v>102</v>
      </c>
      <c r="I59" s="77">
        <v>66000</v>
      </c>
      <c r="J59" s="77">
        <v>2222</v>
      </c>
      <c r="K59" s="77">
        <v>0</v>
      </c>
      <c r="L59" s="77">
        <v>1466.52</v>
      </c>
      <c r="M59" s="78">
        <v>4.0000000000000002E-4</v>
      </c>
      <c r="N59" s="78">
        <v>4.1000000000000003E-3</v>
      </c>
      <c r="O59" s="78">
        <v>8.0000000000000004E-4</v>
      </c>
    </row>
    <row r="60" spans="2:15">
      <c r="B60" t="s">
        <v>926</v>
      </c>
      <c r="C60" t="s">
        <v>927</v>
      </c>
      <c r="D60" t="s">
        <v>100</v>
      </c>
      <c r="E60" t="s">
        <v>123</v>
      </c>
      <c r="F60" t="s">
        <v>928</v>
      </c>
      <c r="G60" t="s">
        <v>929</v>
      </c>
      <c r="H60" t="s">
        <v>102</v>
      </c>
      <c r="I60" s="77">
        <v>8000</v>
      </c>
      <c r="J60" s="77">
        <v>22750</v>
      </c>
      <c r="K60" s="77">
        <v>0</v>
      </c>
      <c r="L60" s="77">
        <v>1820</v>
      </c>
      <c r="M60" s="78">
        <v>1.1999999999999999E-3</v>
      </c>
      <c r="N60" s="78">
        <v>5.1000000000000004E-3</v>
      </c>
      <c r="O60" s="78">
        <v>1E-3</v>
      </c>
    </row>
    <row r="61" spans="2:15">
      <c r="B61" t="s">
        <v>930</v>
      </c>
      <c r="C61" t="s">
        <v>931</v>
      </c>
      <c r="D61" t="s">
        <v>100</v>
      </c>
      <c r="E61" t="s">
        <v>123</v>
      </c>
      <c r="F61" t="s">
        <v>932</v>
      </c>
      <c r="G61" t="s">
        <v>125</v>
      </c>
      <c r="H61" t="s">
        <v>102</v>
      </c>
      <c r="I61" s="77">
        <v>19488</v>
      </c>
      <c r="J61" s="77">
        <v>4849</v>
      </c>
      <c r="K61" s="77">
        <v>0</v>
      </c>
      <c r="L61" s="77">
        <v>944.97311999999999</v>
      </c>
      <c r="M61" s="78">
        <v>1E-3</v>
      </c>
      <c r="N61" s="78">
        <v>2.5999999999999999E-3</v>
      </c>
      <c r="O61" s="78">
        <v>5.0000000000000001E-4</v>
      </c>
    </row>
    <row r="62" spans="2:15">
      <c r="B62" t="s">
        <v>933</v>
      </c>
      <c r="C62" t="s">
        <v>934</v>
      </c>
      <c r="D62" t="s">
        <v>100</v>
      </c>
      <c r="E62" t="s">
        <v>123</v>
      </c>
      <c r="F62" t="s">
        <v>935</v>
      </c>
      <c r="G62" t="s">
        <v>125</v>
      </c>
      <c r="H62" t="s">
        <v>102</v>
      </c>
      <c r="I62" s="77">
        <v>13200</v>
      </c>
      <c r="J62" s="77">
        <v>20850</v>
      </c>
      <c r="K62" s="77">
        <v>0</v>
      </c>
      <c r="L62" s="77">
        <v>2752.2</v>
      </c>
      <c r="M62" s="78">
        <v>1.2999999999999999E-3</v>
      </c>
      <c r="N62" s="78">
        <v>7.7000000000000002E-3</v>
      </c>
      <c r="O62" s="78">
        <v>1.5E-3</v>
      </c>
    </row>
    <row r="63" spans="2:15">
      <c r="B63" t="s">
        <v>936</v>
      </c>
      <c r="C63" t="s">
        <v>937</v>
      </c>
      <c r="D63" t="s">
        <v>100</v>
      </c>
      <c r="E63" t="s">
        <v>123</v>
      </c>
      <c r="F63" t="s">
        <v>938</v>
      </c>
      <c r="G63" t="s">
        <v>125</v>
      </c>
      <c r="H63" t="s">
        <v>102</v>
      </c>
      <c r="I63" s="77">
        <v>111000</v>
      </c>
      <c r="J63" s="77">
        <v>2495</v>
      </c>
      <c r="K63" s="77">
        <v>0</v>
      </c>
      <c r="L63" s="77">
        <v>2769.45</v>
      </c>
      <c r="M63" s="78">
        <v>2.8E-3</v>
      </c>
      <c r="N63" s="78">
        <v>7.7000000000000002E-3</v>
      </c>
      <c r="O63" s="78">
        <v>1.5E-3</v>
      </c>
    </row>
    <row r="64" spans="2:15">
      <c r="B64" t="s">
        <v>939</v>
      </c>
      <c r="C64" t="s">
        <v>940</v>
      </c>
      <c r="D64" t="s">
        <v>100</v>
      </c>
      <c r="E64" t="s">
        <v>123</v>
      </c>
      <c r="F64" t="s">
        <v>941</v>
      </c>
      <c r="G64" t="s">
        <v>125</v>
      </c>
      <c r="H64" t="s">
        <v>102</v>
      </c>
      <c r="I64" s="77">
        <v>139069</v>
      </c>
      <c r="J64" s="77">
        <v>1060</v>
      </c>
      <c r="K64" s="77">
        <v>0</v>
      </c>
      <c r="L64" s="77">
        <v>1474.1314</v>
      </c>
      <c r="M64" s="78">
        <v>1.5E-3</v>
      </c>
      <c r="N64" s="78">
        <v>4.1000000000000003E-3</v>
      </c>
      <c r="O64" s="78">
        <v>8.0000000000000004E-4</v>
      </c>
    </row>
    <row r="65" spans="2:15">
      <c r="B65" t="s">
        <v>942</v>
      </c>
      <c r="C65" t="s">
        <v>943</v>
      </c>
      <c r="D65" t="s">
        <v>100</v>
      </c>
      <c r="E65" t="s">
        <v>123</v>
      </c>
      <c r="F65" t="s">
        <v>944</v>
      </c>
      <c r="G65" t="s">
        <v>125</v>
      </c>
      <c r="H65" t="s">
        <v>102</v>
      </c>
      <c r="I65" s="77">
        <v>230780</v>
      </c>
      <c r="J65" s="77">
        <v>3626</v>
      </c>
      <c r="K65" s="77">
        <v>0</v>
      </c>
      <c r="L65" s="77">
        <v>8368.0828000000001</v>
      </c>
      <c r="M65" s="78">
        <v>2.2000000000000001E-3</v>
      </c>
      <c r="N65" s="78">
        <v>2.3300000000000001E-2</v>
      </c>
      <c r="O65" s="78">
        <v>4.5999999999999999E-3</v>
      </c>
    </row>
    <row r="66" spans="2:15">
      <c r="B66" t="s">
        <v>945</v>
      </c>
      <c r="C66" t="s">
        <v>946</v>
      </c>
      <c r="D66" t="s">
        <v>100</v>
      </c>
      <c r="E66" t="s">
        <v>123</v>
      </c>
      <c r="F66" t="s">
        <v>947</v>
      </c>
      <c r="G66" t="s">
        <v>565</v>
      </c>
      <c r="H66" t="s">
        <v>102</v>
      </c>
      <c r="I66" s="77">
        <v>8280</v>
      </c>
      <c r="J66" s="77">
        <v>18000</v>
      </c>
      <c r="K66" s="77">
        <v>0</v>
      </c>
      <c r="L66" s="77">
        <v>1490.4</v>
      </c>
      <c r="M66" s="78">
        <v>4.0000000000000002E-4</v>
      </c>
      <c r="N66" s="78">
        <v>4.1999999999999997E-3</v>
      </c>
      <c r="O66" s="78">
        <v>8.0000000000000004E-4</v>
      </c>
    </row>
    <row r="67" spans="2:15">
      <c r="B67" t="s">
        <v>948</v>
      </c>
      <c r="C67" t="s">
        <v>949</v>
      </c>
      <c r="D67" t="s">
        <v>100</v>
      </c>
      <c r="E67" t="s">
        <v>123</v>
      </c>
      <c r="F67" t="s">
        <v>950</v>
      </c>
      <c r="G67" t="s">
        <v>565</v>
      </c>
      <c r="H67" t="s">
        <v>102</v>
      </c>
      <c r="I67" s="77">
        <v>175187</v>
      </c>
      <c r="J67" s="77">
        <v>1413</v>
      </c>
      <c r="K67" s="77">
        <v>0</v>
      </c>
      <c r="L67" s="77">
        <v>2475.3923100000002</v>
      </c>
      <c r="M67" s="78">
        <v>1.4E-3</v>
      </c>
      <c r="N67" s="78">
        <v>6.8999999999999999E-3</v>
      </c>
      <c r="O67" s="78">
        <v>1.4E-3</v>
      </c>
    </row>
    <row r="68" spans="2:15">
      <c r="B68" t="s">
        <v>951</v>
      </c>
      <c r="C68" t="s">
        <v>952</v>
      </c>
      <c r="D68" t="s">
        <v>100</v>
      </c>
      <c r="E68" t="s">
        <v>123</v>
      </c>
      <c r="F68" t="s">
        <v>953</v>
      </c>
      <c r="G68" t="s">
        <v>565</v>
      </c>
      <c r="H68" t="s">
        <v>102</v>
      </c>
      <c r="I68" s="77">
        <v>18000</v>
      </c>
      <c r="J68" s="77">
        <v>23550</v>
      </c>
      <c r="K68" s="77">
        <v>0</v>
      </c>
      <c r="L68" s="77">
        <v>4239</v>
      </c>
      <c r="M68" s="78">
        <v>1.1999999999999999E-3</v>
      </c>
      <c r="N68" s="78">
        <v>1.18E-2</v>
      </c>
      <c r="O68" s="78">
        <v>2.3E-3</v>
      </c>
    </row>
    <row r="69" spans="2:15">
      <c r="B69" t="s">
        <v>954</v>
      </c>
      <c r="C69" t="s">
        <v>955</v>
      </c>
      <c r="D69" t="s">
        <v>100</v>
      </c>
      <c r="E69" t="s">
        <v>123</v>
      </c>
      <c r="F69" t="s">
        <v>956</v>
      </c>
      <c r="G69" t="s">
        <v>565</v>
      </c>
      <c r="H69" t="s">
        <v>102</v>
      </c>
      <c r="I69" s="77">
        <v>6560</v>
      </c>
      <c r="J69" s="77">
        <v>55990</v>
      </c>
      <c r="K69" s="77">
        <v>0</v>
      </c>
      <c r="L69" s="77">
        <v>3672.944</v>
      </c>
      <c r="M69" s="78">
        <v>5.0000000000000001E-4</v>
      </c>
      <c r="N69" s="78">
        <v>1.0200000000000001E-2</v>
      </c>
      <c r="O69" s="78">
        <v>2E-3</v>
      </c>
    </row>
    <row r="70" spans="2:15">
      <c r="B70" t="s">
        <v>957</v>
      </c>
      <c r="C70" t="s">
        <v>958</v>
      </c>
      <c r="D70" t="s">
        <v>100</v>
      </c>
      <c r="E70" t="s">
        <v>123</v>
      </c>
      <c r="F70" t="s">
        <v>959</v>
      </c>
      <c r="G70" t="s">
        <v>565</v>
      </c>
      <c r="H70" t="s">
        <v>102</v>
      </c>
      <c r="I70" s="77">
        <v>114400</v>
      </c>
      <c r="J70" s="77">
        <v>10520</v>
      </c>
      <c r="K70" s="77">
        <v>0</v>
      </c>
      <c r="L70" s="77">
        <v>12034.88</v>
      </c>
      <c r="M70" s="78">
        <v>2.3999999999999998E-3</v>
      </c>
      <c r="N70" s="78">
        <v>3.3500000000000002E-2</v>
      </c>
      <c r="O70" s="78">
        <v>6.6E-3</v>
      </c>
    </row>
    <row r="71" spans="2:15">
      <c r="B71" t="s">
        <v>960</v>
      </c>
      <c r="C71" t="s">
        <v>961</v>
      </c>
      <c r="D71" t="s">
        <v>100</v>
      </c>
      <c r="E71" t="s">
        <v>123</v>
      </c>
      <c r="F71" t="s">
        <v>962</v>
      </c>
      <c r="G71" t="s">
        <v>963</v>
      </c>
      <c r="H71" t="s">
        <v>102</v>
      </c>
      <c r="I71" s="77">
        <v>145</v>
      </c>
      <c r="J71" s="77">
        <v>70400</v>
      </c>
      <c r="K71" s="77">
        <v>0</v>
      </c>
      <c r="L71" s="77">
        <v>102.08</v>
      </c>
      <c r="M71" s="78">
        <v>0</v>
      </c>
      <c r="N71" s="78">
        <v>2.9999999999999997E-4</v>
      </c>
      <c r="O71" s="78">
        <v>1E-4</v>
      </c>
    </row>
    <row r="72" spans="2:15">
      <c r="B72" t="s">
        <v>964</v>
      </c>
      <c r="C72" t="s">
        <v>965</v>
      </c>
      <c r="D72" t="s">
        <v>100</v>
      </c>
      <c r="E72" t="s">
        <v>123</v>
      </c>
      <c r="F72" t="s">
        <v>966</v>
      </c>
      <c r="G72" t="s">
        <v>589</v>
      </c>
      <c r="H72" t="s">
        <v>102</v>
      </c>
      <c r="I72" s="77">
        <v>62000</v>
      </c>
      <c r="J72" s="77">
        <v>1680</v>
      </c>
      <c r="K72" s="77">
        <v>0</v>
      </c>
      <c r="L72" s="77">
        <v>1041.5999999999999</v>
      </c>
      <c r="M72" s="78">
        <v>2.9999999999999997E-4</v>
      </c>
      <c r="N72" s="78">
        <v>2.8999999999999998E-3</v>
      </c>
      <c r="O72" s="78">
        <v>5.9999999999999995E-4</v>
      </c>
    </row>
    <row r="73" spans="2:15">
      <c r="B73" t="s">
        <v>967</v>
      </c>
      <c r="C73" t="s">
        <v>968</v>
      </c>
      <c r="D73" t="s">
        <v>100</v>
      </c>
      <c r="E73" t="s">
        <v>123</v>
      </c>
      <c r="F73" t="s">
        <v>969</v>
      </c>
      <c r="G73" t="s">
        <v>132</v>
      </c>
      <c r="H73" t="s">
        <v>102</v>
      </c>
      <c r="I73" s="77">
        <v>11623</v>
      </c>
      <c r="J73" s="77">
        <v>1748</v>
      </c>
      <c r="K73" s="77">
        <v>0</v>
      </c>
      <c r="L73" s="77">
        <v>203.17004</v>
      </c>
      <c r="M73" s="78">
        <v>1E-4</v>
      </c>
      <c r="N73" s="78">
        <v>5.9999999999999995E-4</v>
      </c>
      <c r="O73" s="78">
        <v>1E-4</v>
      </c>
    </row>
    <row r="74" spans="2:15">
      <c r="B74" t="s">
        <v>970</v>
      </c>
      <c r="C74" t="s">
        <v>971</v>
      </c>
      <c r="D74" t="s">
        <v>100</v>
      </c>
      <c r="E74" t="s">
        <v>123</v>
      </c>
      <c r="F74" t="s">
        <v>972</v>
      </c>
      <c r="G74" t="s">
        <v>132</v>
      </c>
      <c r="H74" t="s">
        <v>102</v>
      </c>
      <c r="I74" s="77">
        <v>77120</v>
      </c>
      <c r="J74" s="77">
        <v>2535</v>
      </c>
      <c r="K74" s="77">
        <v>0</v>
      </c>
      <c r="L74" s="77">
        <v>1954.992</v>
      </c>
      <c r="M74" s="78">
        <v>4.0000000000000002E-4</v>
      </c>
      <c r="N74" s="78">
        <v>5.4000000000000003E-3</v>
      </c>
      <c r="O74" s="78">
        <v>1.1000000000000001E-3</v>
      </c>
    </row>
    <row r="75" spans="2:15">
      <c r="B75" s="79" t="s">
        <v>973</v>
      </c>
      <c r="E75" s="16"/>
      <c r="F75" s="16"/>
      <c r="G75" s="16"/>
      <c r="I75" s="81">
        <v>9603726.1300000008</v>
      </c>
      <c r="K75" s="81">
        <v>0</v>
      </c>
      <c r="L75" s="81">
        <v>80515.886863890002</v>
      </c>
      <c r="N75" s="80">
        <v>0.22439999999999999</v>
      </c>
      <c r="O75" s="80">
        <v>4.4499999999999998E-2</v>
      </c>
    </row>
    <row r="76" spans="2:15">
      <c r="B76" t="s">
        <v>974</v>
      </c>
      <c r="C76" t="s">
        <v>975</v>
      </c>
      <c r="D76" t="s">
        <v>100</v>
      </c>
      <c r="E76" t="s">
        <v>123</v>
      </c>
      <c r="F76" t="s">
        <v>976</v>
      </c>
      <c r="G76" t="s">
        <v>874</v>
      </c>
      <c r="H76" t="s">
        <v>102</v>
      </c>
      <c r="I76" s="77">
        <v>130000</v>
      </c>
      <c r="J76" s="77">
        <v>506.6</v>
      </c>
      <c r="K76" s="77">
        <v>0</v>
      </c>
      <c r="L76" s="77">
        <v>658.58</v>
      </c>
      <c r="M76" s="78">
        <v>2.3999999999999998E-3</v>
      </c>
      <c r="N76" s="78">
        <v>1.8E-3</v>
      </c>
      <c r="O76" s="78">
        <v>4.0000000000000002E-4</v>
      </c>
    </row>
    <row r="77" spans="2:15">
      <c r="B77" t="s">
        <v>977</v>
      </c>
      <c r="C77" t="s">
        <v>978</v>
      </c>
      <c r="D77" t="s">
        <v>100</v>
      </c>
      <c r="E77" t="s">
        <v>123</v>
      </c>
      <c r="F77" t="s">
        <v>979</v>
      </c>
      <c r="G77" t="s">
        <v>874</v>
      </c>
      <c r="H77" t="s">
        <v>102</v>
      </c>
      <c r="I77" s="77">
        <v>15268</v>
      </c>
      <c r="J77" s="77">
        <v>6299</v>
      </c>
      <c r="K77" s="77">
        <v>0</v>
      </c>
      <c r="L77" s="77">
        <v>961.73131999999998</v>
      </c>
      <c r="M77" s="78">
        <v>3.0000000000000001E-3</v>
      </c>
      <c r="N77" s="78">
        <v>2.7000000000000001E-3</v>
      </c>
      <c r="O77" s="78">
        <v>5.0000000000000001E-4</v>
      </c>
    </row>
    <row r="78" spans="2:15">
      <c r="B78" t="s">
        <v>980</v>
      </c>
      <c r="C78" t="s">
        <v>981</v>
      </c>
      <c r="D78" t="s">
        <v>100</v>
      </c>
      <c r="E78" t="s">
        <v>123</v>
      </c>
      <c r="F78" t="s">
        <v>982</v>
      </c>
      <c r="G78" t="s">
        <v>874</v>
      </c>
      <c r="H78" t="s">
        <v>102</v>
      </c>
      <c r="I78" s="77">
        <v>404000</v>
      </c>
      <c r="J78" s="77">
        <v>910.5</v>
      </c>
      <c r="K78" s="77">
        <v>0</v>
      </c>
      <c r="L78" s="77">
        <v>3678.42</v>
      </c>
      <c r="M78" s="78">
        <v>5.1999999999999998E-3</v>
      </c>
      <c r="N78" s="78">
        <v>1.03E-2</v>
      </c>
      <c r="O78" s="78">
        <v>2E-3</v>
      </c>
    </row>
    <row r="79" spans="2:15">
      <c r="B79" t="s">
        <v>983</v>
      </c>
      <c r="C79" t="s">
        <v>984</v>
      </c>
      <c r="D79" t="s">
        <v>100</v>
      </c>
      <c r="E79" t="s">
        <v>123</v>
      </c>
      <c r="F79" t="s">
        <v>985</v>
      </c>
      <c r="G79" t="s">
        <v>874</v>
      </c>
      <c r="H79" t="s">
        <v>102</v>
      </c>
      <c r="I79" s="77">
        <v>10100</v>
      </c>
      <c r="J79" s="77">
        <v>1393</v>
      </c>
      <c r="K79" s="77">
        <v>0</v>
      </c>
      <c r="L79" s="77">
        <v>140.69300000000001</v>
      </c>
      <c r="M79" s="78">
        <v>5.9999999999999995E-4</v>
      </c>
      <c r="N79" s="78">
        <v>4.0000000000000002E-4</v>
      </c>
      <c r="O79" s="78">
        <v>1E-4</v>
      </c>
    </row>
    <row r="80" spans="2:15">
      <c r="B80" t="s">
        <v>986</v>
      </c>
      <c r="C80" t="s">
        <v>987</v>
      </c>
      <c r="D80" t="s">
        <v>100</v>
      </c>
      <c r="E80" t="s">
        <v>123</v>
      </c>
      <c r="F80" t="s">
        <v>638</v>
      </c>
      <c r="G80" t="s">
        <v>466</v>
      </c>
      <c r="H80" t="s">
        <v>102</v>
      </c>
      <c r="I80" s="77">
        <v>161553</v>
      </c>
      <c r="J80" s="77">
        <v>1550</v>
      </c>
      <c r="K80" s="77">
        <v>0</v>
      </c>
      <c r="L80" s="77">
        <v>2504.0715</v>
      </c>
      <c r="M80" s="78">
        <v>6.0000000000000001E-3</v>
      </c>
      <c r="N80" s="78">
        <v>7.0000000000000001E-3</v>
      </c>
      <c r="O80" s="78">
        <v>1.4E-3</v>
      </c>
    </row>
    <row r="81" spans="2:15">
      <c r="B81" t="s">
        <v>988</v>
      </c>
      <c r="C81" t="s">
        <v>989</v>
      </c>
      <c r="D81" t="s">
        <v>100</v>
      </c>
      <c r="E81" t="s">
        <v>123</v>
      </c>
      <c r="F81" t="s">
        <v>990</v>
      </c>
      <c r="G81" t="s">
        <v>466</v>
      </c>
      <c r="H81" t="s">
        <v>102</v>
      </c>
      <c r="I81" s="77">
        <v>186683</v>
      </c>
      <c r="J81" s="77">
        <v>925.3</v>
      </c>
      <c r="K81" s="77">
        <v>0</v>
      </c>
      <c r="L81" s="77">
        <v>1727.3777990000001</v>
      </c>
      <c r="M81" s="78">
        <v>3.0999999999999999E-3</v>
      </c>
      <c r="N81" s="78">
        <v>4.7999999999999996E-3</v>
      </c>
      <c r="O81" s="78">
        <v>1E-3</v>
      </c>
    </row>
    <row r="82" spans="2:15">
      <c r="B82" t="s">
        <v>991</v>
      </c>
      <c r="C82" t="s">
        <v>992</v>
      </c>
      <c r="D82" t="s">
        <v>100</v>
      </c>
      <c r="E82" t="s">
        <v>123</v>
      </c>
      <c r="F82" t="s">
        <v>993</v>
      </c>
      <c r="G82" t="s">
        <v>815</v>
      </c>
      <c r="H82" t="s">
        <v>102</v>
      </c>
      <c r="I82" s="77">
        <v>77450</v>
      </c>
      <c r="J82" s="77">
        <v>984.6</v>
      </c>
      <c r="K82" s="77">
        <v>0</v>
      </c>
      <c r="L82" s="77">
        <v>762.57270000000005</v>
      </c>
      <c r="M82" s="78">
        <v>1.6999999999999999E-3</v>
      </c>
      <c r="N82" s="78">
        <v>2.0999999999999999E-3</v>
      </c>
      <c r="O82" s="78">
        <v>4.0000000000000002E-4</v>
      </c>
    </row>
    <row r="83" spans="2:15">
      <c r="B83" t="s">
        <v>994</v>
      </c>
      <c r="C83" t="s">
        <v>995</v>
      </c>
      <c r="D83" t="s">
        <v>100</v>
      </c>
      <c r="E83" t="s">
        <v>123</v>
      </c>
      <c r="F83" t="s">
        <v>996</v>
      </c>
      <c r="G83" t="s">
        <v>479</v>
      </c>
      <c r="H83" t="s">
        <v>102</v>
      </c>
      <c r="I83" s="77">
        <v>85000</v>
      </c>
      <c r="J83" s="77">
        <v>1838</v>
      </c>
      <c r="K83" s="77">
        <v>0</v>
      </c>
      <c r="L83" s="77">
        <v>1562.3</v>
      </c>
      <c r="M83" s="78">
        <v>2E-3</v>
      </c>
      <c r="N83" s="78">
        <v>4.4000000000000003E-3</v>
      </c>
      <c r="O83" s="78">
        <v>8.9999999999999998E-4</v>
      </c>
    </row>
    <row r="84" spans="2:15">
      <c r="B84" t="s">
        <v>997</v>
      </c>
      <c r="C84" t="s">
        <v>998</v>
      </c>
      <c r="D84" t="s">
        <v>100</v>
      </c>
      <c r="E84" t="s">
        <v>123</v>
      </c>
      <c r="F84" t="s">
        <v>478</v>
      </c>
      <c r="G84" t="s">
        <v>479</v>
      </c>
      <c r="H84" t="s">
        <v>102</v>
      </c>
      <c r="I84" s="77">
        <v>92242</v>
      </c>
      <c r="J84" s="77">
        <v>2769</v>
      </c>
      <c r="K84" s="77">
        <v>0</v>
      </c>
      <c r="L84" s="77">
        <v>2554.1809800000001</v>
      </c>
      <c r="M84" s="78">
        <v>1.8E-3</v>
      </c>
      <c r="N84" s="78">
        <v>7.1000000000000004E-3</v>
      </c>
      <c r="O84" s="78">
        <v>1.4E-3</v>
      </c>
    </row>
    <row r="85" spans="2:15">
      <c r="B85" t="s">
        <v>999</v>
      </c>
      <c r="C85" t="s">
        <v>1000</v>
      </c>
      <c r="D85" t="s">
        <v>100</v>
      </c>
      <c r="E85" t="s">
        <v>123</v>
      </c>
      <c r="F85" t="s">
        <v>1001</v>
      </c>
      <c r="G85" t="s">
        <v>457</v>
      </c>
      <c r="H85" t="s">
        <v>102</v>
      </c>
      <c r="I85" s="77">
        <v>12000</v>
      </c>
      <c r="J85" s="77">
        <v>10210</v>
      </c>
      <c r="K85" s="77">
        <v>0</v>
      </c>
      <c r="L85" s="77">
        <v>1225.2</v>
      </c>
      <c r="M85" s="78">
        <v>3.0000000000000001E-3</v>
      </c>
      <c r="N85" s="78">
        <v>3.3999999999999998E-3</v>
      </c>
      <c r="O85" s="78">
        <v>6.9999999999999999E-4</v>
      </c>
    </row>
    <row r="86" spans="2:15">
      <c r="B86" t="s">
        <v>1002</v>
      </c>
      <c r="C86" t="s">
        <v>1003</v>
      </c>
      <c r="D86" t="s">
        <v>100</v>
      </c>
      <c r="E86" t="s">
        <v>123</v>
      </c>
      <c r="F86" t="s">
        <v>1004</v>
      </c>
      <c r="G86" t="s">
        <v>457</v>
      </c>
      <c r="H86" t="s">
        <v>102</v>
      </c>
      <c r="I86" s="77">
        <v>2431500</v>
      </c>
      <c r="J86" s="77">
        <v>104.1</v>
      </c>
      <c r="K86" s="77">
        <v>0</v>
      </c>
      <c r="L86" s="77">
        <v>2531.1914999999999</v>
      </c>
      <c r="M86" s="78">
        <v>9.4999999999999998E-3</v>
      </c>
      <c r="N86" s="78">
        <v>7.1000000000000004E-3</v>
      </c>
      <c r="O86" s="78">
        <v>1.4E-3</v>
      </c>
    </row>
    <row r="87" spans="2:15">
      <c r="B87" t="s">
        <v>1005</v>
      </c>
      <c r="C87" t="s">
        <v>1006</v>
      </c>
      <c r="D87" t="s">
        <v>100</v>
      </c>
      <c r="E87" t="s">
        <v>123</v>
      </c>
      <c r="F87" t="s">
        <v>1007</v>
      </c>
      <c r="G87" t="s">
        <v>1008</v>
      </c>
      <c r="H87" t="s">
        <v>102</v>
      </c>
      <c r="I87" s="77">
        <v>216979.4</v>
      </c>
      <c r="J87" s="77">
        <v>474.7</v>
      </c>
      <c r="K87" s="77">
        <v>0</v>
      </c>
      <c r="L87" s="77">
        <v>1030.0012118</v>
      </c>
      <c r="M87" s="78">
        <v>1.5299999999999999E-2</v>
      </c>
      <c r="N87" s="78">
        <v>2.8999999999999998E-3</v>
      </c>
      <c r="O87" s="78">
        <v>5.9999999999999995E-4</v>
      </c>
    </row>
    <row r="88" spans="2:15">
      <c r="B88" t="s">
        <v>1009</v>
      </c>
      <c r="C88" t="s">
        <v>1010</v>
      </c>
      <c r="D88" t="s">
        <v>100</v>
      </c>
      <c r="E88" t="s">
        <v>123</v>
      </c>
      <c r="F88" t="s">
        <v>1011</v>
      </c>
      <c r="G88" t="s">
        <v>1008</v>
      </c>
      <c r="H88" t="s">
        <v>102</v>
      </c>
      <c r="I88" s="77">
        <v>397460</v>
      </c>
      <c r="J88" s="77">
        <v>100.6</v>
      </c>
      <c r="K88" s="77">
        <v>0</v>
      </c>
      <c r="L88" s="77">
        <v>399.84476000000001</v>
      </c>
      <c r="M88" s="78">
        <v>1.14E-2</v>
      </c>
      <c r="N88" s="78">
        <v>1.1000000000000001E-3</v>
      </c>
      <c r="O88" s="78">
        <v>2.0000000000000001E-4</v>
      </c>
    </row>
    <row r="89" spans="2:15">
      <c r="B89" t="s">
        <v>1012</v>
      </c>
      <c r="C89" t="s">
        <v>1013</v>
      </c>
      <c r="D89" t="s">
        <v>100</v>
      </c>
      <c r="E89" t="s">
        <v>123</v>
      </c>
      <c r="F89" t="s">
        <v>1014</v>
      </c>
      <c r="G89" t="s">
        <v>1015</v>
      </c>
      <c r="H89" t="s">
        <v>102</v>
      </c>
      <c r="I89" s="77">
        <v>185869</v>
      </c>
      <c r="J89" s="77">
        <v>454</v>
      </c>
      <c r="K89" s="77">
        <v>0</v>
      </c>
      <c r="L89" s="77">
        <v>843.84526000000005</v>
      </c>
      <c r="M89" s="78">
        <v>1.5100000000000001E-2</v>
      </c>
      <c r="N89" s="78">
        <v>2.3999999999999998E-3</v>
      </c>
      <c r="O89" s="78">
        <v>5.0000000000000001E-4</v>
      </c>
    </row>
    <row r="90" spans="2:15">
      <c r="B90" t="s">
        <v>1016</v>
      </c>
      <c r="C90" t="s">
        <v>1017</v>
      </c>
      <c r="D90" t="s">
        <v>100</v>
      </c>
      <c r="E90" t="s">
        <v>123</v>
      </c>
      <c r="F90" t="s">
        <v>1018</v>
      </c>
      <c r="G90" t="s">
        <v>560</v>
      </c>
      <c r="H90" t="s">
        <v>102</v>
      </c>
      <c r="I90" s="77">
        <v>4009</v>
      </c>
      <c r="J90" s="77">
        <v>36000</v>
      </c>
      <c r="K90" s="77">
        <v>0</v>
      </c>
      <c r="L90" s="77">
        <v>1443.24</v>
      </c>
      <c r="M90" s="78">
        <v>2.9999999999999997E-4</v>
      </c>
      <c r="N90" s="78">
        <v>4.0000000000000001E-3</v>
      </c>
      <c r="O90" s="78">
        <v>8.0000000000000004E-4</v>
      </c>
    </row>
    <row r="91" spans="2:15">
      <c r="B91" t="s">
        <v>1019</v>
      </c>
      <c r="C91" t="s">
        <v>1020</v>
      </c>
      <c r="D91" t="s">
        <v>100</v>
      </c>
      <c r="E91" t="s">
        <v>123</v>
      </c>
      <c r="F91" t="s">
        <v>1021</v>
      </c>
      <c r="G91" t="s">
        <v>560</v>
      </c>
      <c r="H91" t="s">
        <v>102</v>
      </c>
      <c r="I91" s="77">
        <v>216809</v>
      </c>
      <c r="J91" s="77">
        <v>1760</v>
      </c>
      <c r="K91" s="77">
        <v>0</v>
      </c>
      <c r="L91" s="77">
        <v>3815.8384000000001</v>
      </c>
      <c r="M91" s="78">
        <v>2.2000000000000001E-3</v>
      </c>
      <c r="N91" s="78">
        <v>1.06E-2</v>
      </c>
      <c r="O91" s="78">
        <v>2.0999999999999999E-3</v>
      </c>
    </row>
    <row r="92" spans="2:15">
      <c r="B92" t="s">
        <v>1022</v>
      </c>
      <c r="C92" t="s">
        <v>1023</v>
      </c>
      <c r="D92" t="s">
        <v>100</v>
      </c>
      <c r="E92" t="s">
        <v>123</v>
      </c>
      <c r="F92" t="s">
        <v>1024</v>
      </c>
      <c r="G92" t="s">
        <v>1025</v>
      </c>
      <c r="H92" t="s">
        <v>102</v>
      </c>
      <c r="I92" s="77">
        <v>85000</v>
      </c>
      <c r="J92" s="77">
        <v>3160</v>
      </c>
      <c r="K92" s="77">
        <v>0</v>
      </c>
      <c r="L92" s="77">
        <v>2686</v>
      </c>
      <c r="M92" s="78">
        <v>2.8999999999999998E-3</v>
      </c>
      <c r="N92" s="78">
        <v>7.4999999999999997E-3</v>
      </c>
      <c r="O92" s="78">
        <v>1.5E-3</v>
      </c>
    </row>
    <row r="93" spans="2:15">
      <c r="B93" t="s">
        <v>1026</v>
      </c>
      <c r="C93" t="s">
        <v>1027</v>
      </c>
      <c r="D93" t="s">
        <v>100</v>
      </c>
      <c r="E93" t="s">
        <v>123</v>
      </c>
      <c r="F93" t="s">
        <v>1028</v>
      </c>
      <c r="G93" t="s">
        <v>1025</v>
      </c>
      <c r="H93" t="s">
        <v>102</v>
      </c>
      <c r="I93" s="77">
        <v>230300</v>
      </c>
      <c r="J93" s="77">
        <v>454</v>
      </c>
      <c r="K93" s="77">
        <v>0</v>
      </c>
      <c r="L93" s="77">
        <v>1045.5619999999999</v>
      </c>
      <c r="M93" s="78">
        <v>2.2000000000000001E-3</v>
      </c>
      <c r="N93" s="78">
        <v>2.8999999999999998E-3</v>
      </c>
      <c r="O93" s="78">
        <v>5.9999999999999995E-4</v>
      </c>
    </row>
    <row r="94" spans="2:15">
      <c r="B94" t="s">
        <v>1029</v>
      </c>
      <c r="C94" t="s">
        <v>1030</v>
      </c>
      <c r="D94" t="s">
        <v>100</v>
      </c>
      <c r="E94" t="s">
        <v>123</v>
      </c>
      <c r="F94" t="s">
        <v>1031</v>
      </c>
      <c r="G94" t="s">
        <v>1025</v>
      </c>
      <c r="H94" t="s">
        <v>102</v>
      </c>
      <c r="I94" s="77">
        <v>120000</v>
      </c>
      <c r="J94" s="77">
        <v>474.9</v>
      </c>
      <c r="K94" s="77">
        <v>0</v>
      </c>
      <c r="L94" s="77">
        <v>569.88</v>
      </c>
      <c r="M94" s="78">
        <v>4.4999999999999997E-3</v>
      </c>
      <c r="N94" s="78">
        <v>1.6000000000000001E-3</v>
      </c>
      <c r="O94" s="78">
        <v>2.9999999999999997E-4</v>
      </c>
    </row>
    <row r="95" spans="2:15">
      <c r="B95" t="s">
        <v>1032</v>
      </c>
      <c r="C95" t="s">
        <v>1033</v>
      </c>
      <c r="D95" t="s">
        <v>100</v>
      </c>
      <c r="E95" t="s">
        <v>123</v>
      </c>
      <c r="F95" t="s">
        <v>1034</v>
      </c>
      <c r="G95" t="s">
        <v>902</v>
      </c>
      <c r="H95" t="s">
        <v>102</v>
      </c>
      <c r="I95" s="77">
        <v>537222</v>
      </c>
      <c r="J95" s="77">
        <v>538.9</v>
      </c>
      <c r="K95" s="77">
        <v>0</v>
      </c>
      <c r="L95" s="77">
        <v>2895.0893580000002</v>
      </c>
      <c r="M95" s="78">
        <v>3.5999999999999999E-3</v>
      </c>
      <c r="N95" s="78">
        <v>8.0999999999999996E-3</v>
      </c>
      <c r="O95" s="78">
        <v>1.6000000000000001E-3</v>
      </c>
    </row>
    <row r="96" spans="2:15">
      <c r="B96" t="s">
        <v>1035</v>
      </c>
      <c r="C96" t="s">
        <v>1036</v>
      </c>
      <c r="D96" t="s">
        <v>100</v>
      </c>
      <c r="E96" t="s">
        <v>123</v>
      </c>
      <c r="F96" t="s">
        <v>1037</v>
      </c>
      <c r="G96" t="s">
        <v>902</v>
      </c>
      <c r="H96" t="s">
        <v>102</v>
      </c>
      <c r="I96" s="77">
        <v>6886</v>
      </c>
      <c r="J96" s="77">
        <v>44430</v>
      </c>
      <c r="K96" s="77">
        <v>0</v>
      </c>
      <c r="L96" s="77">
        <v>3059.4497999999999</v>
      </c>
      <c r="M96" s="78">
        <v>5.5999999999999999E-3</v>
      </c>
      <c r="N96" s="78">
        <v>8.5000000000000006E-3</v>
      </c>
      <c r="O96" s="78">
        <v>1.6999999999999999E-3</v>
      </c>
    </row>
    <row r="97" spans="2:15">
      <c r="B97" t="s">
        <v>1038</v>
      </c>
      <c r="C97" t="s">
        <v>1039</v>
      </c>
      <c r="D97" t="s">
        <v>100</v>
      </c>
      <c r="E97" t="s">
        <v>123</v>
      </c>
      <c r="F97" t="s">
        <v>1040</v>
      </c>
      <c r="G97" t="s">
        <v>902</v>
      </c>
      <c r="H97" t="s">
        <v>102</v>
      </c>
      <c r="I97" s="77">
        <v>56934</v>
      </c>
      <c r="J97" s="77">
        <v>2353</v>
      </c>
      <c r="K97" s="77">
        <v>0</v>
      </c>
      <c r="L97" s="77">
        <v>1339.6570200000001</v>
      </c>
      <c r="M97" s="78">
        <v>3.8999999999999998E-3</v>
      </c>
      <c r="N97" s="78">
        <v>3.7000000000000002E-3</v>
      </c>
      <c r="O97" s="78">
        <v>6.9999999999999999E-4</v>
      </c>
    </row>
    <row r="98" spans="2:15">
      <c r="B98" t="s">
        <v>1041</v>
      </c>
      <c r="C98" t="s">
        <v>1042</v>
      </c>
      <c r="D98" t="s">
        <v>100</v>
      </c>
      <c r="E98" t="s">
        <v>123</v>
      </c>
      <c r="F98" t="s">
        <v>1043</v>
      </c>
      <c r="G98" t="s">
        <v>912</v>
      </c>
      <c r="H98" t="s">
        <v>102</v>
      </c>
      <c r="I98" s="77">
        <v>52620</v>
      </c>
      <c r="J98" s="77">
        <v>2748</v>
      </c>
      <c r="K98" s="77">
        <v>0</v>
      </c>
      <c r="L98" s="77">
        <v>1445.9975999999999</v>
      </c>
      <c r="M98" s="78">
        <v>1.5E-3</v>
      </c>
      <c r="N98" s="78">
        <v>4.0000000000000001E-3</v>
      </c>
      <c r="O98" s="78">
        <v>8.0000000000000004E-4</v>
      </c>
    </row>
    <row r="99" spans="2:15">
      <c r="B99" t="s">
        <v>1044</v>
      </c>
      <c r="C99" t="s">
        <v>1045</v>
      </c>
      <c r="D99" t="s">
        <v>100</v>
      </c>
      <c r="E99" t="s">
        <v>123</v>
      </c>
      <c r="F99" t="s">
        <v>1046</v>
      </c>
      <c r="G99" t="s">
        <v>912</v>
      </c>
      <c r="H99" t="s">
        <v>102</v>
      </c>
      <c r="I99" s="77">
        <v>8055</v>
      </c>
      <c r="J99" s="77">
        <v>6816</v>
      </c>
      <c r="K99" s="77">
        <v>0</v>
      </c>
      <c r="L99" s="77">
        <v>549.02880000000005</v>
      </c>
      <c r="M99" s="78">
        <v>8.9999999999999998E-4</v>
      </c>
      <c r="N99" s="78">
        <v>1.5E-3</v>
      </c>
      <c r="O99" s="78">
        <v>2.9999999999999997E-4</v>
      </c>
    </row>
    <row r="100" spans="2:15">
      <c r="B100" t="s">
        <v>1047</v>
      </c>
      <c r="C100" t="s">
        <v>1048</v>
      </c>
      <c r="D100" t="s">
        <v>100</v>
      </c>
      <c r="E100" t="s">
        <v>123</v>
      </c>
      <c r="F100" t="s">
        <v>1049</v>
      </c>
      <c r="G100" t="s">
        <v>428</v>
      </c>
      <c r="H100" t="s">
        <v>102</v>
      </c>
      <c r="I100" s="77">
        <v>70000</v>
      </c>
      <c r="J100" s="77">
        <v>811.5</v>
      </c>
      <c r="K100" s="77">
        <v>0</v>
      </c>
      <c r="L100" s="77">
        <v>568.04999999999995</v>
      </c>
      <c r="M100" s="78">
        <v>4.0000000000000002E-4</v>
      </c>
      <c r="N100" s="78">
        <v>1.6000000000000001E-3</v>
      </c>
      <c r="O100" s="78">
        <v>2.9999999999999997E-4</v>
      </c>
    </row>
    <row r="101" spans="2:15">
      <c r="B101" t="s">
        <v>1050</v>
      </c>
      <c r="C101" t="s">
        <v>1051</v>
      </c>
      <c r="D101" t="s">
        <v>100</v>
      </c>
      <c r="E101" t="s">
        <v>123</v>
      </c>
      <c r="F101" t="s">
        <v>461</v>
      </c>
      <c r="G101" t="s">
        <v>428</v>
      </c>
      <c r="H101" t="s">
        <v>102</v>
      </c>
      <c r="I101" s="77">
        <v>2525</v>
      </c>
      <c r="J101" s="77">
        <v>20600</v>
      </c>
      <c r="K101" s="77">
        <v>0</v>
      </c>
      <c r="L101" s="77">
        <v>520.15</v>
      </c>
      <c r="M101" s="78">
        <v>1E-4</v>
      </c>
      <c r="N101" s="78">
        <v>1.4E-3</v>
      </c>
      <c r="O101" s="78">
        <v>2.9999999999999997E-4</v>
      </c>
    </row>
    <row r="102" spans="2:15">
      <c r="B102" t="s">
        <v>1052</v>
      </c>
      <c r="C102" t="s">
        <v>1053</v>
      </c>
      <c r="D102" t="s">
        <v>100</v>
      </c>
      <c r="E102" t="s">
        <v>123</v>
      </c>
      <c r="F102" t="s">
        <v>469</v>
      </c>
      <c r="G102" t="s">
        <v>348</v>
      </c>
      <c r="H102" t="s">
        <v>102</v>
      </c>
      <c r="I102" s="77">
        <v>305030</v>
      </c>
      <c r="J102" s="77">
        <v>861</v>
      </c>
      <c r="K102" s="77">
        <v>0</v>
      </c>
      <c r="L102" s="77">
        <v>2626.3083000000001</v>
      </c>
      <c r="M102" s="78">
        <v>2.7000000000000001E-3</v>
      </c>
      <c r="N102" s="78">
        <v>7.3000000000000001E-3</v>
      </c>
      <c r="O102" s="78">
        <v>1.5E-3</v>
      </c>
    </row>
    <row r="103" spans="2:15">
      <c r="B103" t="s">
        <v>1054</v>
      </c>
      <c r="C103" t="s">
        <v>1055</v>
      </c>
      <c r="D103" t="s">
        <v>100</v>
      </c>
      <c r="E103" t="s">
        <v>123</v>
      </c>
      <c r="F103" t="s">
        <v>476</v>
      </c>
      <c r="G103" t="s">
        <v>348</v>
      </c>
      <c r="H103" t="s">
        <v>102</v>
      </c>
      <c r="I103" s="77">
        <v>905550</v>
      </c>
      <c r="J103" s="77">
        <v>756.6</v>
      </c>
      <c r="K103" s="77">
        <v>0</v>
      </c>
      <c r="L103" s="77">
        <v>6851.3913000000002</v>
      </c>
      <c r="M103" s="78">
        <v>6.1999999999999998E-3</v>
      </c>
      <c r="N103" s="78">
        <v>1.9099999999999999E-2</v>
      </c>
      <c r="O103" s="78">
        <v>3.8E-3</v>
      </c>
    </row>
    <row r="104" spans="2:15">
      <c r="B104" t="s">
        <v>1056</v>
      </c>
      <c r="C104" t="s">
        <v>1057</v>
      </c>
      <c r="D104" t="s">
        <v>100</v>
      </c>
      <c r="E104" t="s">
        <v>123</v>
      </c>
      <c r="F104" s="16"/>
      <c r="G104" t="s">
        <v>1058</v>
      </c>
      <c r="H104" t="s">
        <v>102</v>
      </c>
      <c r="I104" s="77">
        <v>186365</v>
      </c>
      <c r="J104" s="77">
        <v>901.6</v>
      </c>
      <c r="K104" s="77">
        <v>0</v>
      </c>
      <c r="L104" s="77">
        <v>1680.26684</v>
      </c>
      <c r="M104" s="78">
        <v>2E-3</v>
      </c>
      <c r="N104" s="78">
        <v>4.7000000000000002E-3</v>
      </c>
      <c r="O104" s="78">
        <v>8.9999999999999998E-4</v>
      </c>
    </row>
    <row r="105" spans="2:15">
      <c r="B105" t="s">
        <v>1059</v>
      </c>
      <c r="C105" t="s">
        <v>1060</v>
      </c>
      <c r="D105" t="s">
        <v>100</v>
      </c>
      <c r="E105" t="s">
        <v>123</v>
      </c>
      <c r="F105" t="s">
        <v>1061</v>
      </c>
      <c r="G105" t="s">
        <v>1058</v>
      </c>
      <c r="H105" t="s">
        <v>102</v>
      </c>
      <c r="I105" s="77">
        <v>8588</v>
      </c>
      <c r="J105" s="77">
        <v>6877</v>
      </c>
      <c r="K105" s="77">
        <v>0</v>
      </c>
      <c r="L105" s="77">
        <v>590.59676000000002</v>
      </c>
      <c r="M105" s="78">
        <v>4.1999999999999997E-3</v>
      </c>
      <c r="N105" s="78">
        <v>1.6000000000000001E-3</v>
      </c>
      <c r="O105" s="78">
        <v>2.9999999999999997E-4</v>
      </c>
    </row>
    <row r="106" spans="2:15">
      <c r="B106" t="s">
        <v>1062</v>
      </c>
      <c r="C106" t="s">
        <v>1063</v>
      </c>
      <c r="D106" t="s">
        <v>100</v>
      </c>
      <c r="E106" t="s">
        <v>123</v>
      </c>
      <c r="F106" t="s">
        <v>1064</v>
      </c>
      <c r="G106" t="s">
        <v>1065</v>
      </c>
      <c r="H106" t="s">
        <v>102</v>
      </c>
      <c r="I106" s="77">
        <v>164353</v>
      </c>
      <c r="J106" s="77">
        <v>94.3</v>
      </c>
      <c r="K106" s="77">
        <v>0</v>
      </c>
      <c r="L106" s="77">
        <v>154.98487900000001</v>
      </c>
      <c r="M106" s="78">
        <v>1.1000000000000001E-3</v>
      </c>
      <c r="N106" s="78">
        <v>4.0000000000000002E-4</v>
      </c>
      <c r="O106" s="78">
        <v>1E-4</v>
      </c>
    </row>
    <row r="107" spans="2:15">
      <c r="B107" t="s">
        <v>1066</v>
      </c>
      <c r="C107" t="s">
        <v>1067</v>
      </c>
      <c r="D107" t="s">
        <v>100</v>
      </c>
      <c r="E107" t="s">
        <v>123</v>
      </c>
      <c r="F107" t="s">
        <v>1068</v>
      </c>
      <c r="G107" t="s">
        <v>1069</v>
      </c>
      <c r="H107" t="s">
        <v>102</v>
      </c>
      <c r="I107" s="77">
        <v>209900</v>
      </c>
      <c r="J107" s="77">
        <v>330.1</v>
      </c>
      <c r="K107" s="77">
        <v>0</v>
      </c>
      <c r="L107" s="77">
        <v>692.87990000000002</v>
      </c>
      <c r="M107" s="78">
        <v>3.0000000000000001E-3</v>
      </c>
      <c r="N107" s="78">
        <v>1.9E-3</v>
      </c>
      <c r="O107" s="78">
        <v>4.0000000000000002E-4</v>
      </c>
    </row>
    <row r="108" spans="2:15">
      <c r="B108" t="s">
        <v>1070</v>
      </c>
      <c r="C108" t="s">
        <v>1071</v>
      </c>
      <c r="D108" t="s">
        <v>100</v>
      </c>
      <c r="E108" t="s">
        <v>123</v>
      </c>
      <c r="F108" t="s">
        <v>1072</v>
      </c>
      <c r="G108" t="s">
        <v>1069</v>
      </c>
      <c r="H108" t="s">
        <v>102</v>
      </c>
      <c r="I108" s="77">
        <v>107000</v>
      </c>
      <c r="J108" s="77">
        <v>1771</v>
      </c>
      <c r="K108" s="77">
        <v>0</v>
      </c>
      <c r="L108" s="77">
        <v>1894.97</v>
      </c>
      <c r="M108" s="78">
        <v>5.0000000000000001E-3</v>
      </c>
      <c r="N108" s="78">
        <v>5.3E-3</v>
      </c>
      <c r="O108" s="78">
        <v>1E-3</v>
      </c>
    </row>
    <row r="109" spans="2:15">
      <c r="B109" t="s">
        <v>1073</v>
      </c>
      <c r="C109" t="s">
        <v>1074</v>
      </c>
      <c r="D109" t="s">
        <v>100</v>
      </c>
      <c r="E109" t="s">
        <v>123</v>
      </c>
      <c r="F109" t="s">
        <v>1075</v>
      </c>
      <c r="G109" t="s">
        <v>1069</v>
      </c>
      <c r="H109" t="s">
        <v>102</v>
      </c>
      <c r="I109" s="77">
        <v>19631</v>
      </c>
      <c r="J109" s="77">
        <v>1836</v>
      </c>
      <c r="K109" s="77">
        <v>0</v>
      </c>
      <c r="L109" s="77">
        <v>360.42516000000001</v>
      </c>
      <c r="M109" s="78">
        <v>2.3999999999999998E-3</v>
      </c>
      <c r="N109" s="78">
        <v>1E-3</v>
      </c>
      <c r="O109" s="78">
        <v>2.0000000000000001E-4</v>
      </c>
    </row>
    <row r="110" spans="2:15">
      <c r="B110" t="s">
        <v>1076</v>
      </c>
      <c r="C110" t="s">
        <v>1077</v>
      </c>
      <c r="D110" t="s">
        <v>100</v>
      </c>
      <c r="E110" t="s">
        <v>123</v>
      </c>
      <c r="F110" t="s">
        <v>1078</v>
      </c>
      <c r="G110" t="s">
        <v>565</v>
      </c>
      <c r="H110" t="s">
        <v>102</v>
      </c>
      <c r="I110" s="77">
        <v>155056</v>
      </c>
      <c r="J110" s="77">
        <v>1991</v>
      </c>
      <c r="K110" s="77">
        <v>0</v>
      </c>
      <c r="L110" s="77">
        <v>3087.1649600000001</v>
      </c>
      <c r="M110" s="78">
        <v>6.6E-3</v>
      </c>
      <c r="N110" s="78">
        <v>8.6E-3</v>
      </c>
      <c r="O110" s="78">
        <v>1.6999999999999999E-3</v>
      </c>
    </row>
    <row r="111" spans="2:15">
      <c r="B111" t="s">
        <v>1079</v>
      </c>
      <c r="C111" t="s">
        <v>1080</v>
      </c>
      <c r="D111" t="s">
        <v>100</v>
      </c>
      <c r="E111" t="s">
        <v>123</v>
      </c>
      <c r="F111" t="s">
        <v>1081</v>
      </c>
      <c r="G111" t="s">
        <v>579</v>
      </c>
      <c r="H111" t="s">
        <v>102</v>
      </c>
      <c r="I111" s="77">
        <v>242489.73</v>
      </c>
      <c r="J111" s="77">
        <v>383.3</v>
      </c>
      <c r="K111" s="77">
        <v>0</v>
      </c>
      <c r="L111" s="77">
        <v>929.46313509000004</v>
      </c>
      <c r="M111" s="78">
        <v>2.2000000000000001E-3</v>
      </c>
      <c r="N111" s="78">
        <v>2.5999999999999999E-3</v>
      </c>
      <c r="O111" s="78">
        <v>5.0000000000000001E-4</v>
      </c>
    </row>
    <row r="112" spans="2:15">
      <c r="B112" t="s">
        <v>1082</v>
      </c>
      <c r="C112" t="s">
        <v>1083</v>
      </c>
      <c r="D112" t="s">
        <v>100</v>
      </c>
      <c r="E112" t="s">
        <v>123</v>
      </c>
      <c r="F112" t="s">
        <v>1084</v>
      </c>
      <c r="G112" t="s">
        <v>963</v>
      </c>
      <c r="H112" t="s">
        <v>102</v>
      </c>
      <c r="I112" s="77">
        <v>120600</v>
      </c>
      <c r="J112" s="77">
        <v>4385</v>
      </c>
      <c r="K112" s="77">
        <v>0</v>
      </c>
      <c r="L112" s="77">
        <v>5288.31</v>
      </c>
      <c r="M112" s="78">
        <v>7.1999999999999998E-3</v>
      </c>
      <c r="N112" s="78">
        <v>1.47E-2</v>
      </c>
      <c r="O112" s="78">
        <v>2.8999999999999998E-3</v>
      </c>
    </row>
    <row r="113" spans="2:15">
      <c r="B113" t="s">
        <v>1085</v>
      </c>
      <c r="C113" t="s">
        <v>1086</v>
      </c>
      <c r="D113" t="s">
        <v>100</v>
      </c>
      <c r="E113" t="s">
        <v>123</v>
      </c>
      <c r="F113" t="s">
        <v>1087</v>
      </c>
      <c r="G113" t="s">
        <v>963</v>
      </c>
      <c r="H113" t="s">
        <v>102</v>
      </c>
      <c r="I113" s="77">
        <v>65000</v>
      </c>
      <c r="J113" s="77">
        <v>1951</v>
      </c>
      <c r="K113" s="77">
        <v>0</v>
      </c>
      <c r="L113" s="77">
        <v>1268.1500000000001</v>
      </c>
      <c r="M113" s="78">
        <v>2.8999999999999998E-3</v>
      </c>
      <c r="N113" s="78">
        <v>3.5000000000000001E-3</v>
      </c>
      <c r="O113" s="78">
        <v>6.9999999999999999E-4</v>
      </c>
    </row>
    <row r="114" spans="2:15">
      <c r="B114" t="s">
        <v>1088</v>
      </c>
      <c r="C114" t="s">
        <v>1089</v>
      </c>
      <c r="D114" t="s">
        <v>100</v>
      </c>
      <c r="E114" t="s">
        <v>123</v>
      </c>
      <c r="F114" t="s">
        <v>1090</v>
      </c>
      <c r="G114" t="s">
        <v>963</v>
      </c>
      <c r="H114" t="s">
        <v>102</v>
      </c>
      <c r="I114" s="77">
        <v>120067</v>
      </c>
      <c r="J114" s="77">
        <v>410.5</v>
      </c>
      <c r="K114" s="77">
        <v>0</v>
      </c>
      <c r="L114" s="77">
        <v>492.87503500000003</v>
      </c>
      <c r="M114" s="78">
        <v>1.4E-3</v>
      </c>
      <c r="N114" s="78">
        <v>1.4E-3</v>
      </c>
      <c r="O114" s="78">
        <v>2.9999999999999997E-4</v>
      </c>
    </row>
    <row r="115" spans="2:15">
      <c r="B115" t="s">
        <v>1091</v>
      </c>
      <c r="C115" t="s">
        <v>1092</v>
      </c>
      <c r="D115" t="s">
        <v>100</v>
      </c>
      <c r="E115" t="s">
        <v>123</v>
      </c>
      <c r="F115" t="s">
        <v>1093</v>
      </c>
      <c r="G115" t="s">
        <v>963</v>
      </c>
      <c r="H115" t="s">
        <v>102</v>
      </c>
      <c r="I115" s="77">
        <v>129053</v>
      </c>
      <c r="J115" s="77">
        <v>1893</v>
      </c>
      <c r="K115" s="77">
        <v>0</v>
      </c>
      <c r="L115" s="77">
        <v>2442.9732899999999</v>
      </c>
      <c r="M115" s="78">
        <v>1.32E-2</v>
      </c>
      <c r="N115" s="78">
        <v>6.7999999999999996E-3</v>
      </c>
      <c r="O115" s="78">
        <v>1.2999999999999999E-3</v>
      </c>
    </row>
    <row r="116" spans="2:15">
      <c r="B116" t="s">
        <v>1094</v>
      </c>
      <c r="C116" t="s">
        <v>1095</v>
      </c>
      <c r="D116" t="s">
        <v>100</v>
      </c>
      <c r="E116" t="s">
        <v>123</v>
      </c>
      <c r="F116" t="s">
        <v>1096</v>
      </c>
      <c r="G116" t="s">
        <v>589</v>
      </c>
      <c r="H116" t="s">
        <v>102</v>
      </c>
      <c r="I116" s="77">
        <v>153800</v>
      </c>
      <c r="J116" s="77">
        <v>283</v>
      </c>
      <c r="K116" s="77">
        <v>0</v>
      </c>
      <c r="L116" s="77">
        <v>435.25400000000002</v>
      </c>
      <c r="M116" s="78">
        <v>1.2999999999999999E-3</v>
      </c>
      <c r="N116" s="78">
        <v>1.1999999999999999E-3</v>
      </c>
      <c r="O116" s="78">
        <v>2.0000000000000001E-4</v>
      </c>
    </row>
    <row r="117" spans="2:15">
      <c r="B117" t="s">
        <v>1097</v>
      </c>
      <c r="C117" t="s">
        <v>1098</v>
      </c>
      <c r="D117" t="s">
        <v>100</v>
      </c>
      <c r="E117" t="s">
        <v>123</v>
      </c>
      <c r="F117" t="s">
        <v>1099</v>
      </c>
      <c r="G117" t="s">
        <v>129</v>
      </c>
      <c r="H117" t="s">
        <v>102</v>
      </c>
      <c r="I117" s="77">
        <v>24370</v>
      </c>
      <c r="J117" s="77">
        <v>1371</v>
      </c>
      <c r="K117" s="77">
        <v>0</v>
      </c>
      <c r="L117" s="77">
        <v>334.11270000000002</v>
      </c>
      <c r="M117" s="78">
        <v>2.0999999999999999E-3</v>
      </c>
      <c r="N117" s="78">
        <v>8.9999999999999998E-4</v>
      </c>
      <c r="O117" s="78">
        <v>2.0000000000000001E-4</v>
      </c>
    </row>
    <row r="118" spans="2:15">
      <c r="B118" t="s">
        <v>1100</v>
      </c>
      <c r="C118" t="s">
        <v>1101</v>
      </c>
      <c r="D118" t="s">
        <v>100</v>
      </c>
      <c r="E118" t="s">
        <v>123</v>
      </c>
      <c r="F118" t="s">
        <v>1102</v>
      </c>
      <c r="G118" t="s">
        <v>129</v>
      </c>
      <c r="H118" t="s">
        <v>102</v>
      </c>
      <c r="I118" s="77">
        <v>22600</v>
      </c>
      <c r="J118" s="77">
        <v>1541</v>
      </c>
      <c r="K118" s="77">
        <v>0</v>
      </c>
      <c r="L118" s="77">
        <v>348.26600000000002</v>
      </c>
      <c r="M118" s="78">
        <v>2.5000000000000001E-3</v>
      </c>
      <c r="N118" s="78">
        <v>1E-3</v>
      </c>
      <c r="O118" s="78">
        <v>2.0000000000000001E-4</v>
      </c>
    </row>
    <row r="119" spans="2:15">
      <c r="B119" t="s">
        <v>1103</v>
      </c>
      <c r="C119" t="s">
        <v>1104</v>
      </c>
      <c r="D119" t="s">
        <v>100</v>
      </c>
      <c r="E119" t="s">
        <v>123</v>
      </c>
      <c r="F119" t="s">
        <v>1105</v>
      </c>
      <c r="G119" t="s">
        <v>129</v>
      </c>
      <c r="H119" t="s">
        <v>102</v>
      </c>
      <c r="I119" s="77">
        <v>89642</v>
      </c>
      <c r="J119" s="77">
        <v>1159</v>
      </c>
      <c r="K119" s="77">
        <v>0</v>
      </c>
      <c r="L119" s="77">
        <v>1038.9507799999999</v>
      </c>
      <c r="M119" s="78">
        <v>4.1999999999999997E-3</v>
      </c>
      <c r="N119" s="78">
        <v>2.8999999999999998E-3</v>
      </c>
      <c r="O119" s="78">
        <v>5.9999999999999995E-4</v>
      </c>
    </row>
    <row r="120" spans="2:15">
      <c r="B120" t="s">
        <v>1106</v>
      </c>
      <c r="C120" t="s">
        <v>1107</v>
      </c>
      <c r="D120" t="s">
        <v>100</v>
      </c>
      <c r="E120" t="s">
        <v>123</v>
      </c>
      <c r="F120" t="s">
        <v>1108</v>
      </c>
      <c r="G120" t="s">
        <v>129</v>
      </c>
      <c r="H120" t="s">
        <v>102</v>
      </c>
      <c r="I120" s="77">
        <v>171600</v>
      </c>
      <c r="J120" s="77">
        <v>1281</v>
      </c>
      <c r="K120" s="77">
        <v>0</v>
      </c>
      <c r="L120" s="77">
        <v>2198.1959999999999</v>
      </c>
      <c r="M120" s="78">
        <v>8.9999999999999993E-3</v>
      </c>
      <c r="N120" s="78">
        <v>6.1000000000000004E-3</v>
      </c>
      <c r="O120" s="78">
        <v>1.1999999999999999E-3</v>
      </c>
    </row>
    <row r="121" spans="2:15">
      <c r="B121" t="s">
        <v>1109</v>
      </c>
      <c r="C121" t="s">
        <v>1110</v>
      </c>
      <c r="D121" t="s">
        <v>100</v>
      </c>
      <c r="E121" t="s">
        <v>123</v>
      </c>
      <c r="F121" t="s">
        <v>1111</v>
      </c>
      <c r="G121" t="s">
        <v>129</v>
      </c>
      <c r="H121" t="s">
        <v>102</v>
      </c>
      <c r="I121" s="77">
        <v>155500</v>
      </c>
      <c r="J121" s="77">
        <v>2190</v>
      </c>
      <c r="K121" s="77">
        <v>0</v>
      </c>
      <c r="L121" s="77">
        <v>3405.45</v>
      </c>
      <c r="M121" s="78">
        <v>1.3599999999999999E-2</v>
      </c>
      <c r="N121" s="78">
        <v>9.4999999999999998E-3</v>
      </c>
      <c r="O121" s="78">
        <v>1.9E-3</v>
      </c>
    </row>
    <row r="122" spans="2:15">
      <c r="B122" t="s">
        <v>1112</v>
      </c>
      <c r="C122" t="s">
        <v>1113</v>
      </c>
      <c r="D122" t="s">
        <v>100</v>
      </c>
      <c r="E122" t="s">
        <v>123</v>
      </c>
      <c r="F122" t="s">
        <v>1114</v>
      </c>
      <c r="G122" t="s">
        <v>129</v>
      </c>
      <c r="H122" t="s">
        <v>102</v>
      </c>
      <c r="I122" s="77">
        <v>370300</v>
      </c>
      <c r="J122" s="77">
        <v>663.9</v>
      </c>
      <c r="K122" s="77">
        <v>0</v>
      </c>
      <c r="L122" s="77">
        <v>2458.4216999999999</v>
      </c>
      <c r="M122" s="78">
        <v>1.2E-2</v>
      </c>
      <c r="N122" s="78">
        <v>6.8999999999999999E-3</v>
      </c>
      <c r="O122" s="78">
        <v>1.4E-3</v>
      </c>
    </row>
    <row r="123" spans="2:15">
      <c r="B123" t="s">
        <v>1115</v>
      </c>
      <c r="C123" t="s">
        <v>1116</v>
      </c>
      <c r="D123" t="s">
        <v>100</v>
      </c>
      <c r="E123" t="s">
        <v>123</v>
      </c>
      <c r="F123" t="s">
        <v>1117</v>
      </c>
      <c r="G123" t="s">
        <v>129</v>
      </c>
      <c r="H123" t="s">
        <v>102</v>
      </c>
      <c r="I123" s="77">
        <v>15869</v>
      </c>
      <c r="J123" s="77">
        <v>3514</v>
      </c>
      <c r="K123" s="77">
        <v>0</v>
      </c>
      <c r="L123" s="77">
        <v>557.63666000000001</v>
      </c>
      <c r="M123" s="78">
        <v>5.5999999999999999E-3</v>
      </c>
      <c r="N123" s="78">
        <v>1.6000000000000001E-3</v>
      </c>
      <c r="O123" s="78">
        <v>2.9999999999999997E-4</v>
      </c>
    </row>
    <row r="124" spans="2:15">
      <c r="B124" t="s">
        <v>1118</v>
      </c>
      <c r="C124" t="s">
        <v>1119</v>
      </c>
      <c r="D124" t="s">
        <v>100</v>
      </c>
      <c r="E124" t="s">
        <v>123</v>
      </c>
      <c r="F124" t="s">
        <v>1120</v>
      </c>
      <c r="G124" t="s">
        <v>129</v>
      </c>
      <c r="H124" t="s">
        <v>102</v>
      </c>
      <c r="I124" s="77">
        <v>30000</v>
      </c>
      <c r="J124" s="77">
        <v>1919</v>
      </c>
      <c r="K124" s="77">
        <v>0</v>
      </c>
      <c r="L124" s="77">
        <v>575.70000000000005</v>
      </c>
      <c r="M124" s="78">
        <v>4.7000000000000002E-3</v>
      </c>
      <c r="N124" s="78">
        <v>1.6000000000000001E-3</v>
      </c>
      <c r="O124" s="78">
        <v>2.9999999999999997E-4</v>
      </c>
    </row>
    <row r="125" spans="2:15">
      <c r="B125" t="s">
        <v>1121</v>
      </c>
      <c r="C125" t="s">
        <v>1122</v>
      </c>
      <c r="D125" t="s">
        <v>100</v>
      </c>
      <c r="E125" t="s">
        <v>123</v>
      </c>
      <c r="F125" t="s">
        <v>1123</v>
      </c>
      <c r="G125" t="s">
        <v>129</v>
      </c>
      <c r="H125" t="s">
        <v>102</v>
      </c>
      <c r="I125" s="77">
        <v>34898</v>
      </c>
      <c r="J125" s="77">
        <v>817.2</v>
      </c>
      <c r="K125" s="77">
        <v>0</v>
      </c>
      <c r="L125" s="77">
        <v>285.18645600000002</v>
      </c>
      <c r="M125" s="78">
        <v>5.3E-3</v>
      </c>
      <c r="N125" s="78">
        <v>8.0000000000000004E-4</v>
      </c>
      <c r="O125" s="78">
        <v>2.0000000000000001E-4</v>
      </c>
    </row>
    <row r="126" spans="2:15">
      <c r="B126" s="79" t="s">
        <v>1124</v>
      </c>
      <c r="E126" s="16"/>
      <c r="F126" s="16"/>
      <c r="G126" s="16"/>
      <c r="I126" s="81">
        <v>0</v>
      </c>
      <c r="K126" s="81">
        <v>0</v>
      </c>
      <c r="L126" s="81">
        <v>0</v>
      </c>
      <c r="N126" s="80">
        <v>0</v>
      </c>
      <c r="O126" s="80">
        <v>0</v>
      </c>
    </row>
    <row r="127" spans="2:15">
      <c r="B127" t="s">
        <v>223</v>
      </c>
      <c r="C127" t="s">
        <v>223</v>
      </c>
      <c r="E127" s="16"/>
      <c r="F127" s="16"/>
      <c r="G127" t="s">
        <v>223</v>
      </c>
      <c r="H127" t="s">
        <v>223</v>
      </c>
      <c r="I127" s="77">
        <v>0</v>
      </c>
      <c r="J127" s="77">
        <v>0</v>
      </c>
      <c r="L127" s="77">
        <v>0</v>
      </c>
      <c r="M127" s="78">
        <v>0</v>
      </c>
      <c r="N127" s="78">
        <v>0</v>
      </c>
      <c r="O127" s="78">
        <v>0</v>
      </c>
    </row>
    <row r="128" spans="2:15">
      <c r="B128" s="79" t="s">
        <v>228</v>
      </c>
      <c r="E128" s="16"/>
      <c r="F128" s="16"/>
      <c r="G128" s="16"/>
      <c r="I128" s="81">
        <v>847647.66</v>
      </c>
      <c r="K128" s="81">
        <v>11.80021</v>
      </c>
      <c r="L128" s="81">
        <v>53316.589227434</v>
      </c>
      <c r="N128" s="80">
        <v>0.14860000000000001</v>
      </c>
      <c r="O128" s="80">
        <v>2.9399999999999999E-2</v>
      </c>
    </row>
    <row r="129" spans="2:15">
      <c r="B129" s="79" t="s">
        <v>296</v>
      </c>
      <c r="E129" s="16"/>
      <c r="F129" s="16"/>
      <c r="G129" s="16"/>
      <c r="I129" s="81">
        <v>345667.7</v>
      </c>
      <c r="K129" s="81">
        <v>0</v>
      </c>
      <c r="L129" s="81">
        <v>20186.367645030001</v>
      </c>
      <c r="N129" s="80">
        <v>5.6300000000000003E-2</v>
      </c>
      <c r="O129" s="80">
        <v>1.11E-2</v>
      </c>
    </row>
    <row r="130" spans="2:15">
      <c r="B130" t="s">
        <v>1125</v>
      </c>
      <c r="C130" t="s">
        <v>1126</v>
      </c>
      <c r="D130" t="s">
        <v>1127</v>
      </c>
      <c r="E130" t="s">
        <v>708</v>
      </c>
      <c r="F130" t="s">
        <v>1128</v>
      </c>
      <c r="G130" t="s">
        <v>1129</v>
      </c>
      <c r="H130" t="s">
        <v>106</v>
      </c>
      <c r="I130" s="77">
        <v>42500</v>
      </c>
      <c r="J130" s="77">
        <v>942</v>
      </c>
      <c r="K130" s="77">
        <v>0</v>
      </c>
      <c r="L130" s="77">
        <v>1245.0885000000001</v>
      </c>
      <c r="M130" s="78">
        <v>8.9999999999999998E-4</v>
      </c>
      <c r="N130" s="78">
        <v>3.5000000000000001E-3</v>
      </c>
      <c r="O130" s="78">
        <v>6.9999999999999999E-4</v>
      </c>
    </row>
    <row r="131" spans="2:15">
      <c r="B131" t="s">
        <v>1130</v>
      </c>
      <c r="C131" t="s">
        <v>1131</v>
      </c>
      <c r="D131" t="s">
        <v>1127</v>
      </c>
      <c r="E131" t="s">
        <v>708</v>
      </c>
      <c r="F131" t="s">
        <v>1132</v>
      </c>
      <c r="G131" t="s">
        <v>1133</v>
      </c>
      <c r="H131" t="s">
        <v>106</v>
      </c>
      <c r="I131" s="77">
        <v>5090</v>
      </c>
      <c r="J131" s="77">
        <v>1903</v>
      </c>
      <c r="K131" s="77">
        <v>0</v>
      </c>
      <c r="L131" s="77">
        <v>301.242997</v>
      </c>
      <c r="M131" s="78">
        <v>4.0000000000000002E-4</v>
      </c>
      <c r="N131" s="78">
        <v>8.0000000000000004E-4</v>
      </c>
      <c r="O131" s="78">
        <v>2.0000000000000001E-4</v>
      </c>
    </row>
    <row r="132" spans="2:15">
      <c r="B132" t="s">
        <v>1134</v>
      </c>
      <c r="C132" t="s">
        <v>1135</v>
      </c>
      <c r="D132" t="s">
        <v>1127</v>
      </c>
      <c r="E132" t="s">
        <v>708</v>
      </c>
      <c r="F132" t="s">
        <v>1136</v>
      </c>
      <c r="G132" t="s">
        <v>754</v>
      </c>
      <c r="H132" t="s">
        <v>106</v>
      </c>
      <c r="I132" s="77">
        <v>20028.7</v>
      </c>
      <c r="J132" s="77">
        <v>534</v>
      </c>
      <c r="K132" s="77">
        <v>0</v>
      </c>
      <c r="L132" s="77">
        <v>332.62463237999998</v>
      </c>
      <c r="M132" s="78">
        <v>1.6000000000000001E-3</v>
      </c>
      <c r="N132" s="78">
        <v>8.9999999999999998E-4</v>
      </c>
      <c r="O132" s="78">
        <v>2.0000000000000001E-4</v>
      </c>
    </row>
    <row r="133" spans="2:15">
      <c r="B133" t="s">
        <v>1137</v>
      </c>
      <c r="C133" t="s">
        <v>1138</v>
      </c>
      <c r="D133" t="s">
        <v>123</v>
      </c>
      <c r="E133" t="s">
        <v>708</v>
      </c>
      <c r="F133" t="s">
        <v>1139</v>
      </c>
      <c r="G133" t="s">
        <v>1140</v>
      </c>
      <c r="H133" t="s">
        <v>200</v>
      </c>
      <c r="I133" s="77">
        <v>102947</v>
      </c>
      <c r="J133" s="77">
        <v>1910</v>
      </c>
      <c r="K133" s="77">
        <v>0</v>
      </c>
      <c r="L133" s="77">
        <v>6694.2264746500005</v>
      </c>
      <c r="M133" s="78">
        <v>7.1000000000000004E-3</v>
      </c>
      <c r="N133" s="78">
        <v>1.8700000000000001E-2</v>
      </c>
      <c r="O133" s="78">
        <v>3.7000000000000002E-3</v>
      </c>
    </row>
    <row r="134" spans="2:15">
      <c r="B134" t="s">
        <v>1141</v>
      </c>
      <c r="C134" t="s">
        <v>1142</v>
      </c>
      <c r="D134" t="s">
        <v>775</v>
      </c>
      <c r="E134" t="s">
        <v>708</v>
      </c>
      <c r="F134" t="s">
        <v>1143</v>
      </c>
      <c r="G134" t="s">
        <v>1144</v>
      </c>
      <c r="H134" t="s">
        <v>106</v>
      </c>
      <c r="I134" s="77">
        <v>6200</v>
      </c>
      <c r="J134" s="77">
        <v>15225</v>
      </c>
      <c r="K134" s="77">
        <v>0</v>
      </c>
      <c r="L134" s="77">
        <v>2935.6844999999998</v>
      </c>
      <c r="M134" s="78">
        <v>1E-4</v>
      </c>
      <c r="N134" s="78">
        <v>8.2000000000000007E-3</v>
      </c>
      <c r="O134" s="78">
        <v>1.6000000000000001E-3</v>
      </c>
    </row>
    <row r="135" spans="2:15">
      <c r="B135" t="s">
        <v>1145</v>
      </c>
      <c r="C135" t="s">
        <v>1146</v>
      </c>
      <c r="D135" t="s">
        <v>775</v>
      </c>
      <c r="E135" t="s">
        <v>708</v>
      </c>
      <c r="F135" t="s">
        <v>1147</v>
      </c>
      <c r="G135" t="s">
        <v>1148</v>
      </c>
      <c r="H135" t="s">
        <v>106</v>
      </c>
      <c r="I135" s="77">
        <v>130000</v>
      </c>
      <c r="J135" s="77">
        <v>83.17</v>
      </c>
      <c r="K135" s="77">
        <v>0</v>
      </c>
      <c r="L135" s="77">
        <v>336.25630999999998</v>
      </c>
      <c r="M135" s="78">
        <v>2.8999999999999998E-3</v>
      </c>
      <c r="N135" s="78">
        <v>8.9999999999999998E-4</v>
      </c>
      <c r="O135" s="78">
        <v>2.0000000000000001E-4</v>
      </c>
    </row>
    <row r="136" spans="2:15">
      <c r="B136" t="s">
        <v>1149</v>
      </c>
      <c r="C136" t="s">
        <v>1150</v>
      </c>
      <c r="D136" t="s">
        <v>775</v>
      </c>
      <c r="E136" t="s">
        <v>708</v>
      </c>
      <c r="F136" t="s">
        <v>1151</v>
      </c>
      <c r="G136" t="s">
        <v>1152</v>
      </c>
      <c r="H136" t="s">
        <v>106</v>
      </c>
      <c r="I136" s="77">
        <v>2700</v>
      </c>
      <c r="J136" s="77">
        <v>55676</v>
      </c>
      <c r="K136" s="77">
        <v>0</v>
      </c>
      <c r="L136" s="77">
        <v>4675.1137200000003</v>
      </c>
      <c r="M136" s="78">
        <v>0</v>
      </c>
      <c r="N136" s="78">
        <v>1.2999999999999999E-2</v>
      </c>
      <c r="O136" s="78">
        <v>2.5999999999999999E-3</v>
      </c>
    </row>
    <row r="137" spans="2:15">
      <c r="B137" t="s">
        <v>1153</v>
      </c>
      <c r="C137" t="s">
        <v>1154</v>
      </c>
      <c r="D137" t="s">
        <v>1127</v>
      </c>
      <c r="E137" t="s">
        <v>708</v>
      </c>
      <c r="F137" t="s">
        <v>1155</v>
      </c>
      <c r="G137" t="s">
        <v>1152</v>
      </c>
      <c r="H137" t="s">
        <v>106</v>
      </c>
      <c r="I137" s="77">
        <v>30000</v>
      </c>
      <c r="J137" s="77">
        <v>1791</v>
      </c>
      <c r="K137" s="77">
        <v>0</v>
      </c>
      <c r="L137" s="77">
        <v>1671.0029999999999</v>
      </c>
      <c r="M137" s="78">
        <v>4.0000000000000002E-4</v>
      </c>
      <c r="N137" s="78">
        <v>4.7000000000000002E-3</v>
      </c>
      <c r="O137" s="78">
        <v>8.9999999999999998E-4</v>
      </c>
    </row>
    <row r="138" spans="2:15">
      <c r="B138" t="s">
        <v>1156</v>
      </c>
      <c r="C138" t="s">
        <v>1157</v>
      </c>
      <c r="D138" t="s">
        <v>775</v>
      </c>
      <c r="E138" t="s">
        <v>708</v>
      </c>
      <c r="F138" s="16"/>
      <c r="G138" t="s">
        <v>1152</v>
      </c>
      <c r="H138" t="s">
        <v>106</v>
      </c>
      <c r="I138" s="77">
        <v>4135</v>
      </c>
      <c r="J138" s="77">
        <v>5886</v>
      </c>
      <c r="K138" s="77">
        <v>0</v>
      </c>
      <c r="L138" s="77">
        <v>756.93077100000005</v>
      </c>
      <c r="M138" s="78">
        <v>0</v>
      </c>
      <c r="N138" s="78">
        <v>2.0999999999999999E-3</v>
      </c>
      <c r="O138" s="78">
        <v>4.0000000000000002E-4</v>
      </c>
    </row>
    <row r="139" spans="2:15">
      <c r="B139" t="s">
        <v>1158</v>
      </c>
      <c r="C139" t="s">
        <v>1159</v>
      </c>
      <c r="D139" t="s">
        <v>123</v>
      </c>
      <c r="E139" t="s">
        <v>708</v>
      </c>
      <c r="F139" t="s">
        <v>1160</v>
      </c>
      <c r="G139" t="s">
        <v>733</v>
      </c>
      <c r="H139" t="s">
        <v>106</v>
      </c>
      <c r="I139" s="77">
        <v>667</v>
      </c>
      <c r="J139" s="77">
        <v>800</v>
      </c>
      <c r="K139" s="77">
        <v>0</v>
      </c>
      <c r="L139" s="77">
        <v>16.59496</v>
      </c>
      <c r="M139" s="78">
        <v>1E-4</v>
      </c>
      <c r="N139" s="78">
        <v>0</v>
      </c>
      <c r="O139" s="78">
        <v>0</v>
      </c>
    </row>
    <row r="140" spans="2:15">
      <c r="B140" t="s">
        <v>1161</v>
      </c>
      <c r="C140" t="s">
        <v>1162</v>
      </c>
      <c r="D140" t="s">
        <v>775</v>
      </c>
      <c r="E140" t="s">
        <v>708</v>
      </c>
      <c r="F140" t="s">
        <v>1163</v>
      </c>
      <c r="G140" t="s">
        <v>733</v>
      </c>
      <c r="H140" t="s">
        <v>106</v>
      </c>
      <c r="I140" s="77">
        <v>1400</v>
      </c>
      <c r="J140" s="77">
        <v>28057</v>
      </c>
      <c r="K140" s="77">
        <v>0</v>
      </c>
      <c r="L140" s="77">
        <v>1221.60178</v>
      </c>
      <c r="M140" s="78">
        <v>0</v>
      </c>
      <c r="N140" s="78">
        <v>3.3999999999999998E-3</v>
      </c>
      <c r="O140" s="78">
        <v>6.9999999999999999E-4</v>
      </c>
    </row>
    <row r="141" spans="2:15">
      <c r="B141" s="79" t="s">
        <v>297</v>
      </c>
      <c r="E141" s="16"/>
      <c r="F141" s="16"/>
      <c r="G141" s="16"/>
      <c r="I141" s="81">
        <v>501979.96</v>
      </c>
      <c r="K141" s="81">
        <v>11.80021</v>
      </c>
      <c r="L141" s="81">
        <v>33130.221582404003</v>
      </c>
      <c r="N141" s="80">
        <v>9.2399999999999996E-2</v>
      </c>
      <c r="O141" s="80">
        <v>1.83E-2</v>
      </c>
    </row>
    <row r="142" spans="2:15">
      <c r="B142" t="s">
        <v>1164</v>
      </c>
      <c r="C142" t="s">
        <v>1165</v>
      </c>
      <c r="D142" t="s">
        <v>1127</v>
      </c>
      <c r="E142" t="s">
        <v>708</v>
      </c>
      <c r="F142" t="s">
        <v>1166</v>
      </c>
      <c r="G142" t="s">
        <v>728</v>
      </c>
      <c r="H142" t="s">
        <v>106</v>
      </c>
      <c r="I142" s="77">
        <v>1250</v>
      </c>
      <c r="J142" s="77">
        <v>56600</v>
      </c>
      <c r="K142" s="77">
        <v>0</v>
      </c>
      <c r="L142" s="77">
        <v>2200.3249999999998</v>
      </c>
      <c r="M142" s="78">
        <v>0</v>
      </c>
      <c r="N142" s="78">
        <v>6.1000000000000004E-3</v>
      </c>
      <c r="O142" s="78">
        <v>1.1999999999999999E-3</v>
      </c>
    </row>
    <row r="143" spans="2:15">
      <c r="B143" t="s">
        <v>1167</v>
      </c>
      <c r="C143" t="s">
        <v>1168</v>
      </c>
      <c r="D143" t="s">
        <v>1127</v>
      </c>
      <c r="E143" t="s">
        <v>708</v>
      </c>
      <c r="F143" s="16"/>
      <c r="G143" t="s">
        <v>766</v>
      </c>
      <c r="H143" t="s">
        <v>106</v>
      </c>
      <c r="I143" s="77">
        <v>5500</v>
      </c>
      <c r="J143" s="77">
        <v>3430</v>
      </c>
      <c r="K143" s="77">
        <v>0</v>
      </c>
      <c r="L143" s="77">
        <v>586.70150000000001</v>
      </c>
      <c r="M143" s="78">
        <v>0</v>
      </c>
      <c r="N143" s="78">
        <v>1.6000000000000001E-3</v>
      </c>
      <c r="O143" s="78">
        <v>2.9999999999999997E-4</v>
      </c>
    </row>
    <row r="144" spans="2:15">
      <c r="B144" t="s">
        <v>1169</v>
      </c>
      <c r="C144" t="s">
        <v>1170</v>
      </c>
      <c r="D144" t="s">
        <v>123</v>
      </c>
      <c r="E144" t="s">
        <v>708</v>
      </c>
      <c r="F144" t="s">
        <v>1171</v>
      </c>
      <c r="G144" t="s">
        <v>766</v>
      </c>
      <c r="H144" t="s">
        <v>110</v>
      </c>
      <c r="I144" s="77">
        <v>18575</v>
      </c>
      <c r="J144" s="77">
        <v>3816</v>
      </c>
      <c r="K144" s="77">
        <v>0</v>
      </c>
      <c r="L144" s="77">
        <v>2494.9825578</v>
      </c>
      <c r="M144" s="78">
        <v>2.0000000000000001E-4</v>
      </c>
      <c r="N144" s="78">
        <v>7.0000000000000001E-3</v>
      </c>
      <c r="O144" s="78">
        <v>1.4E-3</v>
      </c>
    </row>
    <row r="145" spans="2:15">
      <c r="B145" t="s">
        <v>1172</v>
      </c>
      <c r="C145" t="s">
        <v>1173</v>
      </c>
      <c r="D145" t="s">
        <v>123</v>
      </c>
      <c r="E145" t="s">
        <v>708</v>
      </c>
      <c r="F145" t="s">
        <v>1174</v>
      </c>
      <c r="G145" t="s">
        <v>766</v>
      </c>
      <c r="H145" t="s">
        <v>201</v>
      </c>
      <c r="I145" s="77">
        <v>900</v>
      </c>
      <c r="J145" s="77">
        <v>83520</v>
      </c>
      <c r="K145" s="77">
        <v>0</v>
      </c>
      <c r="L145" s="77">
        <v>355.694976</v>
      </c>
      <c r="M145" s="78">
        <v>0</v>
      </c>
      <c r="N145" s="78">
        <v>1E-3</v>
      </c>
      <c r="O145" s="78">
        <v>2.0000000000000001E-4</v>
      </c>
    </row>
    <row r="146" spans="2:15">
      <c r="B146" t="s">
        <v>1175</v>
      </c>
      <c r="C146" t="s">
        <v>1176</v>
      </c>
      <c r="D146" t="s">
        <v>123</v>
      </c>
      <c r="E146" t="s">
        <v>708</v>
      </c>
      <c r="F146" t="s">
        <v>1177</v>
      </c>
      <c r="G146" t="s">
        <v>766</v>
      </c>
      <c r="H146" t="s">
        <v>110</v>
      </c>
      <c r="I146" s="77">
        <v>14000</v>
      </c>
      <c r="J146" s="77">
        <v>3572</v>
      </c>
      <c r="K146" s="77">
        <v>0</v>
      </c>
      <c r="L146" s="77">
        <v>1760.2315920000001</v>
      </c>
      <c r="M146" s="78">
        <v>0</v>
      </c>
      <c r="N146" s="78">
        <v>4.8999999999999998E-3</v>
      </c>
      <c r="O146" s="78">
        <v>1E-3</v>
      </c>
    </row>
    <row r="147" spans="2:15">
      <c r="B147" t="s">
        <v>1178</v>
      </c>
      <c r="C147" t="s">
        <v>1176</v>
      </c>
      <c r="D147" t="s">
        <v>123</v>
      </c>
      <c r="E147" t="s">
        <v>708</v>
      </c>
      <c r="F147" t="s">
        <v>1177</v>
      </c>
      <c r="G147" t="s">
        <v>766</v>
      </c>
      <c r="H147" t="s">
        <v>110</v>
      </c>
      <c r="I147" s="77">
        <v>16000</v>
      </c>
      <c r="J147" s="77">
        <v>3572</v>
      </c>
      <c r="K147" s="77">
        <v>0</v>
      </c>
      <c r="L147" s="77">
        <v>2011.693248</v>
      </c>
      <c r="M147" s="78">
        <v>0</v>
      </c>
      <c r="N147" s="78">
        <v>5.5999999999999999E-3</v>
      </c>
      <c r="O147" s="78">
        <v>1.1000000000000001E-3</v>
      </c>
    </row>
    <row r="148" spans="2:15">
      <c r="B148" t="s">
        <v>1179</v>
      </c>
      <c r="C148" t="s">
        <v>1180</v>
      </c>
      <c r="D148" t="s">
        <v>1127</v>
      </c>
      <c r="E148" t="s">
        <v>708</v>
      </c>
      <c r="F148" t="s">
        <v>1181</v>
      </c>
      <c r="G148" t="s">
        <v>1140</v>
      </c>
      <c r="H148" t="s">
        <v>106</v>
      </c>
      <c r="I148" s="77">
        <v>32000</v>
      </c>
      <c r="J148" s="77">
        <v>1297</v>
      </c>
      <c r="K148" s="77">
        <v>0</v>
      </c>
      <c r="L148" s="77">
        <v>1290.7744</v>
      </c>
      <c r="M148" s="78">
        <v>1.9E-3</v>
      </c>
      <c r="N148" s="78">
        <v>3.5999999999999999E-3</v>
      </c>
      <c r="O148" s="78">
        <v>6.9999999999999999E-4</v>
      </c>
    </row>
    <row r="149" spans="2:15">
      <c r="B149" t="s">
        <v>1182</v>
      </c>
      <c r="C149" t="s">
        <v>1183</v>
      </c>
      <c r="D149" t="s">
        <v>775</v>
      </c>
      <c r="E149" t="s">
        <v>708</v>
      </c>
      <c r="F149" t="s">
        <v>1184</v>
      </c>
      <c r="G149" t="s">
        <v>1148</v>
      </c>
      <c r="H149" t="s">
        <v>106</v>
      </c>
      <c r="I149" s="77">
        <v>12499.96</v>
      </c>
      <c r="J149" s="77">
        <v>5825</v>
      </c>
      <c r="K149" s="77">
        <v>0</v>
      </c>
      <c r="L149" s="77">
        <v>2264.4615036999999</v>
      </c>
      <c r="M149" s="78">
        <v>0</v>
      </c>
      <c r="N149" s="78">
        <v>6.3E-3</v>
      </c>
      <c r="O149" s="78">
        <v>1.2999999999999999E-3</v>
      </c>
    </row>
    <row r="150" spans="2:15">
      <c r="B150" t="s">
        <v>1185</v>
      </c>
      <c r="C150" t="s">
        <v>1186</v>
      </c>
      <c r="D150" t="s">
        <v>775</v>
      </c>
      <c r="E150" t="s">
        <v>708</v>
      </c>
      <c r="F150" t="s">
        <v>769</v>
      </c>
      <c r="G150" t="s">
        <v>1148</v>
      </c>
      <c r="H150" t="s">
        <v>106</v>
      </c>
      <c r="I150" s="77">
        <v>20300</v>
      </c>
      <c r="J150" s="77">
        <v>5905</v>
      </c>
      <c r="K150" s="77">
        <v>0</v>
      </c>
      <c r="L150" s="77">
        <v>3728.0036500000001</v>
      </c>
      <c r="M150" s="78">
        <v>0</v>
      </c>
      <c r="N150" s="78">
        <v>1.04E-2</v>
      </c>
      <c r="O150" s="78">
        <v>2.0999999999999999E-3</v>
      </c>
    </row>
    <row r="151" spans="2:15">
      <c r="B151" t="s">
        <v>1187</v>
      </c>
      <c r="C151" t="s">
        <v>1188</v>
      </c>
      <c r="D151" t="s">
        <v>775</v>
      </c>
      <c r="E151" t="s">
        <v>708</v>
      </c>
      <c r="F151" t="s">
        <v>1189</v>
      </c>
      <c r="G151" t="s">
        <v>717</v>
      </c>
      <c r="H151" t="s">
        <v>106</v>
      </c>
      <c r="I151" s="77">
        <v>3000</v>
      </c>
      <c r="J151" s="77">
        <v>13540</v>
      </c>
      <c r="K151" s="77">
        <v>0</v>
      </c>
      <c r="L151" s="77">
        <v>1263.2819999999999</v>
      </c>
      <c r="M151" s="78">
        <v>0</v>
      </c>
      <c r="N151" s="78">
        <v>3.5000000000000001E-3</v>
      </c>
      <c r="O151" s="78">
        <v>6.9999999999999999E-4</v>
      </c>
    </row>
    <row r="152" spans="2:15">
      <c r="B152" t="s">
        <v>1190</v>
      </c>
      <c r="C152" t="s">
        <v>1191</v>
      </c>
      <c r="D152" t="s">
        <v>1127</v>
      </c>
      <c r="E152" t="s">
        <v>708</v>
      </c>
      <c r="F152" t="s">
        <v>1192</v>
      </c>
      <c r="G152" t="s">
        <v>717</v>
      </c>
      <c r="H152" t="s">
        <v>106</v>
      </c>
      <c r="I152" s="77">
        <v>5000</v>
      </c>
      <c r="J152" s="77">
        <v>5010</v>
      </c>
      <c r="K152" s="77">
        <v>0</v>
      </c>
      <c r="L152" s="77">
        <v>779.05499999999995</v>
      </c>
      <c r="M152" s="78">
        <v>0</v>
      </c>
      <c r="N152" s="78">
        <v>2.2000000000000001E-3</v>
      </c>
      <c r="O152" s="78">
        <v>4.0000000000000002E-4</v>
      </c>
    </row>
    <row r="153" spans="2:15">
      <c r="B153" t="s">
        <v>1193</v>
      </c>
      <c r="C153" t="s">
        <v>1194</v>
      </c>
      <c r="D153" t="s">
        <v>1195</v>
      </c>
      <c r="E153" t="s">
        <v>708</v>
      </c>
      <c r="F153" t="s">
        <v>1196</v>
      </c>
      <c r="G153" t="s">
        <v>777</v>
      </c>
      <c r="H153" t="s">
        <v>110</v>
      </c>
      <c r="I153" s="77">
        <v>138641</v>
      </c>
      <c r="J153" s="77">
        <v>532</v>
      </c>
      <c r="K153" s="77">
        <v>0</v>
      </c>
      <c r="L153" s="77">
        <v>2596.1730653879999</v>
      </c>
      <c r="M153" s="78">
        <v>1E-4</v>
      </c>
      <c r="N153" s="78">
        <v>7.1999999999999998E-3</v>
      </c>
      <c r="O153" s="78">
        <v>1.4E-3</v>
      </c>
    </row>
    <row r="154" spans="2:15">
      <c r="B154" t="s">
        <v>1197</v>
      </c>
      <c r="C154" t="s">
        <v>1198</v>
      </c>
      <c r="D154" t="s">
        <v>775</v>
      </c>
      <c r="E154" t="s">
        <v>708</v>
      </c>
      <c r="F154" t="s">
        <v>1199</v>
      </c>
      <c r="G154" t="s">
        <v>777</v>
      </c>
      <c r="H154" t="s">
        <v>106</v>
      </c>
      <c r="I154" s="77">
        <v>1500</v>
      </c>
      <c r="J154" s="77">
        <v>11518</v>
      </c>
      <c r="K154" s="77">
        <v>3.42767</v>
      </c>
      <c r="L154" s="77">
        <v>540.74237000000005</v>
      </c>
      <c r="M154" s="78">
        <v>0</v>
      </c>
      <c r="N154" s="78">
        <v>1.5E-3</v>
      </c>
      <c r="O154" s="78">
        <v>2.9999999999999997E-4</v>
      </c>
    </row>
    <row r="155" spans="2:15">
      <c r="B155" t="s">
        <v>1200</v>
      </c>
      <c r="C155" t="s">
        <v>1201</v>
      </c>
      <c r="D155" t="s">
        <v>1202</v>
      </c>
      <c r="E155" t="s">
        <v>708</v>
      </c>
      <c r="F155" t="s">
        <v>1203</v>
      </c>
      <c r="G155" t="s">
        <v>777</v>
      </c>
      <c r="H155" t="s">
        <v>113</v>
      </c>
      <c r="I155" s="77">
        <v>32527</v>
      </c>
      <c r="J155" s="77">
        <v>1432</v>
      </c>
      <c r="K155" s="77">
        <v>0</v>
      </c>
      <c r="L155" s="77">
        <v>1957.747826584</v>
      </c>
      <c r="M155" s="78">
        <v>8.0000000000000004E-4</v>
      </c>
      <c r="N155" s="78">
        <v>5.4999999999999997E-3</v>
      </c>
      <c r="O155" s="78">
        <v>1.1000000000000001E-3</v>
      </c>
    </row>
    <row r="156" spans="2:15">
      <c r="B156" t="s">
        <v>1204</v>
      </c>
      <c r="C156" t="s">
        <v>1205</v>
      </c>
      <c r="D156" t="s">
        <v>123</v>
      </c>
      <c r="E156" t="s">
        <v>708</v>
      </c>
      <c r="F156" t="s">
        <v>1206</v>
      </c>
      <c r="G156" t="s">
        <v>777</v>
      </c>
      <c r="H156" t="s">
        <v>106</v>
      </c>
      <c r="I156" s="77">
        <v>145000</v>
      </c>
      <c r="J156" s="77">
        <v>83.5</v>
      </c>
      <c r="K156" s="77">
        <v>0</v>
      </c>
      <c r="L156" s="77">
        <v>376.54325</v>
      </c>
      <c r="M156" s="78">
        <v>1E-4</v>
      </c>
      <c r="N156" s="78">
        <v>1E-3</v>
      </c>
      <c r="O156" s="78">
        <v>2.0000000000000001E-4</v>
      </c>
    </row>
    <row r="157" spans="2:15">
      <c r="B157" t="s">
        <v>1207</v>
      </c>
      <c r="C157" t="s">
        <v>1208</v>
      </c>
      <c r="D157" t="s">
        <v>123</v>
      </c>
      <c r="E157" t="s">
        <v>708</v>
      </c>
      <c r="F157" s="16"/>
      <c r="G157" t="s">
        <v>1209</v>
      </c>
      <c r="H157" t="s">
        <v>110</v>
      </c>
      <c r="I157" s="77">
        <v>4000</v>
      </c>
      <c r="J157" s="77">
        <v>1260</v>
      </c>
      <c r="K157" s="77">
        <v>0</v>
      </c>
      <c r="L157" s="77">
        <v>177.40296000000001</v>
      </c>
      <c r="M157" s="78">
        <v>0</v>
      </c>
      <c r="N157" s="78">
        <v>5.0000000000000001E-4</v>
      </c>
      <c r="O157" s="78">
        <v>1E-4</v>
      </c>
    </row>
    <row r="158" spans="2:15">
      <c r="B158" t="s">
        <v>1210</v>
      </c>
      <c r="C158" t="s">
        <v>1211</v>
      </c>
      <c r="D158" t="s">
        <v>123</v>
      </c>
      <c r="E158" t="s">
        <v>708</v>
      </c>
      <c r="F158" t="s">
        <v>1212</v>
      </c>
      <c r="G158" t="s">
        <v>1213</v>
      </c>
      <c r="H158" t="s">
        <v>110</v>
      </c>
      <c r="I158" s="77">
        <v>4000</v>
      </c>
      <c r="J158" s="77">
        <v>21520</v>
      </c>
      <c r="K158" s="77">
        <v>0</v>
      </c>
      <c r="L158" s="77">
        <v>3029.92992</v>
      </c>
      <c r="M158" s="78">
        <v>1E-4</v>
      </c>
      <c r="N158" s="78">
        <v>8.3999999999999995E-3</v>
      </c>
      <c r="O158" s="78">
        <v>1.6999999999999999E-3</v>
      </c>
    </row>
    <row r="159" spans="2:15">
      <c r="B159" t="s">
        <v>1214</v>
      </c>
      <c r="C159" t="s">
        <v>1215</v>
      </c>
      <c r="D159" t="s">
        <v>775</v>
      </c>
      <c r="E159" t="s">
        <v>708</v>
      </c>
      <c r="F159" t="s">
        <v>1216</v>
      </c>
      <c r="G159" t="s">
        <v>1213</v>
      </c>
      <c r="H159" t="s">
        <v>106</v>
      </c>
      <c r="I159" s="77">
        <v>8700</v>
      </c>
      <c r="J159" s="77">
        <v>12031</v>
      </c>
      <c r="K159" s="77">
        <v>8.3725400000000008</v>
      </c>
      <c r="L159" s="77">
        <v>3263.6002100000001</v>
      </c>
      <c r="M159" s="78">
        <v>0</v>
      </c>
      <c r="N159" s="78">
        <v>9.1000000000000004E-3</v>
      </c>
      <c r="O159" s="78">
        <v>1.8E-3</v>
      </c>
    </row>
    <row r="160" spans="2:15">
      <c r="B160" t="s">
        <v>1217</v>
      </c>
      <c r="C160" t="s">
        <v>1218</v>
      </c>
      <c r="D160" t="s">
        <v>1127</v>
      </c>
      <c r="E160" t="s">
        <v>708</v>
      </c>
      <c r="F160" t="s">
        <v>1219</v>
      </c>
      <c r="G160" t="s">
        <v>1152</v>
      </c>
      <c r="H160" t="s">
        <v>106</v>
      </c>
      <c r="I160" s="77">
        <v>1750</v>
      </c>
      <c r="J160" s="77">
        <v>15231</v>
      </c>
      <c r="K160" s="77">
        <v>0</v>
      </c>
      <c r="L160" s="77">
        <v>828.94717500000002</v>
      </c>
      <c r="M160" s="78">
        <v>0</v>
      </c>
      <c r="N160" s="78">
        <v>2.3E-3</v>
      </c>
      <c r="O160" s="78">
        <v>5.0000000000000001E-4</v>
      </c>
    </row>
    <row r="161" spans="2:15">
      <c r="B161" t="s">
        <v>1220</v>
      </c>
      <c r="C161" t="s">
        <v>1221</v>
      </c>
      <c r="D161" t="s">
        <v>123</v>
      </c>
      <c r="E161" t="s">
        <v>708</v>
      </c>
      <c r="F161" t="s">
        <v>1222</v>
      </c>
      <c r="G161" t="s">
        <v>733</v>
      </c>
      <c r="H161" t="s">
        <v>110</v>
      </c>
      <c r="I161" s="77">
        <v>3837</v>
      </c>
      <c r="J161" s="77">
        <v>5964</v>
      </c>
      <c r="K161" s="77">
        <v>0</v>
      </c>
      <c r="L161" s="77">
        <v>805.48926973200003</v>
      </c>
      <c r="M161" s="78">
        <v>0</v>
      </c>
      <c r="N161" s="78">
        <v>2.2000000000000001E-3</v>
      </c>
      <c r="O161" s="78">
        <v>4.0000000000000002E-4</v>
      </c>
    </row>
    <row r="162" spans="2:15">
      <c r="B162" t="s">
        <v>1223</v>
      </c>
      <c r="C162" t="s">
        <v>1224</v>
      </c>
      <c r="D162" t="s">
        <v>123</v>
      </c>
      <c r="E162" t="s">
        <v>708</v>
      </c>
      <c r="F162" t="s">
        <v>1225</v>
      </c>
      <c r="G162" t="s">
        <v>710</v>
      </c>
      <c r="H162" t="s">
        <v>110</v>
      </c>
      <c r="I162" s="77">
        <v>33000</v>
      </c>
      <c r="J162" s="77">
        <v>704.6</v>
      </c>
      <c r="K162" s="77">
        <v>0</v>
      </c>
      <c r="L162" s="77">
        <v>818.44010820000005</v>
      </c>
      <c r="M162" s="78">
        <v>0</v>
      </c>
      <c r="N162" s="78">
        <v>2.3E-3</v>
      </c>
      <c r="O162" s="78">
        <v>5.0000000000000001E-4</v>
      </c>
    </row>
    <row r="163" spans="2:15">
      <c r="B163" t="s">
        <v>230</v>
      </c>
      <c r="E163" s="16"/>
      <c r="F163" s="16"/>
      <c r="G163" s="16"/>
    </row>
    <row r="164" spans="2:15">
      <c r="B164" t="s">
        <v>290</v>
      </c>
      <c r="E164" s="16"/>
      <c r="F164" s="16"/>
      <c r="G164" s="16"/>
    </row>
    <row r="165" spans="2:15">
      <c r="B165" t="s">
        <v>291</v>
      </c>
      <c r="E165" s="16"/>
      <c r="F165" s="16"/>
      <c r="G165" s="16"/>
    </row>
    <row r="166" spans="2:15">
      <c r="B166" t="s">
        <v>292</v>
      </c>
      <c r="E166" s="16"/>
      <c r="F166" s="16"/>
      <c r="G166" s="16"/>
    </row>
    <row r="167" spans="2:15">
      <c r="B167" t="s">
        <v>293</v>
      </c>
      <c r="E167" s="16"/>
      <c r="F167" s="16"/>
      <c r="G167" s="16"/>
    </row>
    <row r="168" spans="2:15">
      <c r="E168" s="16"/>
      <c r="F168" s="16"/>
      <c r="G168" s="16"/>
    </row>
    <row r="169" spans="2:15">
      <c r="E169" s="16"/>
      <c r="F169" s="16"/>
      <c r="G169" s="16"/>
    </row>
    <row r="170" spans="2:15">
      <c r="E170" s="16"/>
      <c r="F170" s="16"/>
      <c r="G170" s="16"/>
    </row>
    <row r="171" spans="2:15"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autoFilter ref="A11:BJ167"/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110252.21</v>
      </c>
      <c r="I11" s="7"/>
      <c r="J11" s="75">
        <v>0</v>
      </c>
      <c r="K11" s="75">
        <v>5225.5578460440001</v>
      </c>
      <c r="L11" s="7"/>
      <c r="M11" s="76">
        <v>1</v>
      </c>
      <c r="N11" s="76">
        <v>2.8999999999999998E-3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1226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1227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1228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1229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705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223</v>
      </c>
      <c r="C22" t="s">
        <v>223</v>
      </c>
      <c r="D22" s="16"/>
      <c r="E22" s="16"/>
      <c r="F22" t="s">
        <v>223</v>
      </c>
      <c r="G22" t="s">
        <v>223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1230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228</v>
      </c>
      <c r="D25" s="16"/>
      <c r="E25" s="16"/>
      <c r="F25" s="16"/>
      <c r="G25" s="16"/>
      <c r="H25" s="81">
        <v>110252.21</v>
      </c>
      <c r="J25" s="81">
        <v>0</v>
      </c>
      <c r="K25" s="81">
        <v>5225.5578460440001</v>
      </c>
      <c r="M25" s="80">
        <v>1</v>
      </c>
      <c r="N25" s="80">
        <v>2.8999999999999998E-3</v>
      </c>
    </row>
    <row r="26" spans="2:14">
      <c r="B26" s="79" t="s">
        <v>1231</v>
      </c>
      <c r="D26" s="16"/>
      <c r="E26" s="16"/>
      <c r="F26" s="16"/>
      <c r="G26" s="16"/>
      <c r="H26" s="81">
        <v>110252.21</v>
      </c>
      <c r="J26" s="81">
        <v>0</v>
      </c>
      <c r="K26" s="81">
        <v>5225.5578460440001</v>
      </c>
      <c r="M26" s="80">
        <v>1</v>
      </c>
      <c r="N26" s="80">
        <v>2.8999999999999998E-3</v>
      </c>
    </row>
    <row r="27" spans="2:14">
      <c r="B27" t="s">
        <v>1232</v>
      </c>
      <c r="C27" t="s">
        <v>1233</v>
      </c>
      <c r="D27" t="s">
        <v>1234</v>
      </c>
      <c r="E27" t="s">
        <v>1235</v>
      </c>
      <c r="F27" t="s">
        <v>1236</v>
      </c>
      <c r="G27" t="s">
        <v>106</v>
      </c>
      <c r="H27" s="77">
        <v>110252.21</v>
      </c>
      <c r="I27" s="77">
        <v>1524</v>
      </c>
      <c r="J27" s="77">
        <v>0</v>
      </c>
      <c r="K27" s="77">
        <v>5225.5578460440001</v>
      </c>
      <c r="L27" s="78">
        <v>1E-4</v>
      </c>
      <c r="M27" s="78">
        <v>1</v>
      </c>
      <c r="N27" s="78">
        <v>2.8999999999999998E-3</v>
      </c>
    </row>
    <row r="28" spans="2:14">
      <c r="B28" s="79" t="s">
        <v>1237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705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223</v>
      </c>
      <c r="C31" t="s">
        <v>223</v>
      </c>
      <c r="D31" s="16"/>
      <c r="E31" s="16"/>
      <c r="F31" t="s">
        <v>223</v>
      </c>
      <c r="G31" t="s">
        <v>223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1230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223</v>
      </c>
      <c r="C33" t="s">
        <v>223</v>
      </c>
      <c r="D33" s="16"/>
      <c r="E33" s="16"/>
      <c r="F33" t="s">
        <v>223</v>
      </c>
      <c r="G33" t="s">
        <v>223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230</v>
      </c>
      <c r="D34" s="16"/>
      <c r="E34" s="16"/>
      <c r="F34" s="16"/>
      <c r="G34" s="16"/>
    </row>
    <row r="35" spans="2:14">
      <c r="B35" t="s">
        <v>290</v>
      </c>
      <c r="D35" s="16"/>
      <c r="E35" s="16"/>
      <c r="F35" s="16"/>
      <c r="G35" s="16"/>
    </row>
    <row r="36" spans="2:14">
      <c r="B36" t="s">
        <v>291</v>
      </c>
      <c r="D36" s="16"/>
      <c r="E36" s="16"/>
      <c r="F36" s="16"/>
      <c r="G36" s="16"/>
    </row>
    <row r="37" spans="2:14">
      <c r="B37" t="s">
        <v>292</v>
      </c>
      <c r="D37" s="16"/>
      <c r="E37" s="16"/>
      <c r="F37" s="16"/>
      <c r="G37" s="16"/>
    </row>
    <row r="38" spans="2:14">
      <c r="B38" t="s">
        <v>293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15997.85</v>
      </c>
      <c r="K11" s="7"/>
      <c r="L11" s="75">
        <v>9818.9457778400993</v>
      </c>
      <c r="M11" s="7"/>
      <c r="N11" s="76">
        <v>1</v>
      </c>
      <c r="O11" s="76">
        <v>5.4000000000000003E-3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1238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1239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I18" t="s">
        <v>223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705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15997.85</v>
      </c>
      <c r="L21" s="81">
        <v>9818.9457778400993</v>
      </c>
      <c r="N21" s="80">
        <v>1</v>
      </c>
      <c r="O21" s="80">
        <v>5.4000000000000003E-3</v>
      </c>
    </row>
    <row r="22" spans="2:15">
      <c r="B22" s="79" t="s">
        <v>1238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1239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I25" t="s">
        <v>223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15997.85</v>
      </c>
      <c r="L26" s="81">
        <v>9818.9457778400993</v>
      </c>
      <c r="N26" s="80">
        <v>1</v>
      </c>
      <c r="O26" s="80">
        <v>5.4000000000000003E-3</v>
      </c>
    </row>
    <row r="27" spans="2:15">
      <c r="B27" t="s">
        <v>1240</v>
      </c>
      <c r="C27" t="s">
        <v>1241</v>
      </c>
      <c r="D27" t="s">
        <v>123</v>
      </c>
      <c r="E27" t="s">
        <v>1242</v>
      </c>
      <c r="F27" t="s">
        <v>1236</v>
      </c>
      <c r="G27" t="s">
        <v>223</v>
      </c>
      <c r="H27" t="s">
        <v>494</v>
      </c>
      <c r="I27" t="s">
        <v>106</v>
      </c>
      <c r="J27" s="77">
        <v>15997.85</v>
      </c>
      <c r="K27" s="77">
        <v>19735.259999999998</v>
      </c>
      <c r="L27" s="77">
        <v>9818.9457778400993</v>
      </c>
      <c r="M27" s="78">
        <v>0</v>
      </c>
      <c r="N27" s="78">
        <v>1</v>
      </c>
      <c r="O27" s="78">
        <v>5.4000000000000003E-3</v>
      </c>
    </row>
    <row r="28" spans="2:15">
      <c r="B28" s="79" t="s">
        <v>705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I29" t="s">
        <v>223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230</v>
      </c>
      <c r="C30" s="16"/>
      <c r="D30" s="16"/>
      <c r="E30" s="16"/>
    </row>
    <row r="31" spans="2:15">
      <c r="B31" t="s">
        <v>290</v>
      </c>
      <c r="C31" s="16"/>
      <c r="D31" s="16"/>
      <c r="E31" s="16"/>
    </row>
    <row r="32" spans="2:15">
      <c r="B32" t="s">
        <v>291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topLeftCell="A16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1498245.8</v>
      </c>
      <c r="H11" s="7"/>
      <c r="I11" s="75">
        <v>3967.274226</v>
      </c>
      <c r="J11" s="25"/>
      <c r="K11" s="76">
        <v>1</v>
      </c>
      <c r="L11" s="76">
        <v>2.2000000000000001E-3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1498245.8</v>
      </c>
      <c r="I12" s="81">
        <v>3967.274226</v>
      </c>
      <c r="K12" s="80">
        <v>1</v>
      </c>
      <c r="L12" s="80">
        <v>2.2000000000000001E-3</v>
      </c>
    </row>
    <row r="13" spans="2:60">
      <c r="B13" s="79" t="s">
        <v>1243</v>
      </c>
      <c r="D13" s="16"/>
      <c r="E13" s="16"/>
      <c r="G13" s="81">
        <v>1498245.8</v>
      </c>
      <c r="I13" s="81">
        <v>3967.274226</v>
      </c>
      <c r="K13" s="80">
        <v>1</v>
      </c>
      <c r="L13" s="80">
        <v>2.2000000000000001E-3</v>
      </c>
    </row>
    <row r="14" spans="2:60">
      <c r="B14" t="s">
        <v>1244</v>
      </c>
      <c r="C14" t="s">
        <v>1245</v>
      </c>
      <c r="D14" t="s">
        <v>100</v>
      </c>
      <c r="E14" t="s">
        <v>457</v>
      </c>
      <c r="F14" t="s">
        <v>102</v>
      </c>
      <c r="G14" s="77">
        <v>6000</v>
      </c>
      <c r="H14" s="77">
        <v>1920</v>
      </c>
      <c r="I14" s="77">
        <v>115.2</v>
      </c>
      <c r="J14" s="78">
        <v>3.0000000000000001E-3</v>
      </c>
      <c r="K14" s="78">
        <v>2.9000000000000001E-2</v>
      </c>
      <c r="L14" s="78">
        <v>1E-4</v>
      </c>
    </row>
    <row r="15" spans="2:60">
      <c r="B15" t="s">
        <v>1246</v>
      </c>
      <c r="C15" t="s">
        <v>1247</v>
      </c>
      <c r="D15" t="s">
        <v>100</v>
      </c>
      <c r="E15" t="s">
        <v>1008</v>
      </c>
      <c r="F15" t="s">
        <v>102</v>
      </c>
      <c r="G15" s="77">
        <v>44872</v>
      </c>
      <c r="H15" s="77">
        <v>29.6</v>
      </c>
      <c r="I15" s="77">
        <v>13.282112</v>
      </c>
      <c r="J15" s="78">
        <v>1.95E-2</v>
      </c>
      <c r="K15" s="78">
        <v>3.3E-3</v>
      </c>
      <c r="L15" s="78">
        <v>0</v>
      </c>
    </row>
    <row r="16" spans="2:60">
      <c r="B16" t="s">
        <v>1248</v>
      </c>
      <c r="C16" t="s">
        <v>1249</v>
      </c>
      <c r="D16" t="s">
        <v>100</v>
      </c>
      <c r="E16" t="s">
        <v>1008</v>
      </c>
      <c r="F16" t="s">
        <v>102</v>
      </c>
      <c r="G16" s="77">
        <v>27930.799999999999</v>
      </c>
      <c r="H16" s="77">
        <v>27</v>
      </c>
      <c r="I16" s="77">
        <v>7.5413160000000001</v>
      </c>
      <c r="J16" s="78">
        <v>1.55E-2</v>
      </c>
      <c r="K16" s="78">
        <v>1.9E-3</v>
      </c>
      <c r="L16" s="78">
        <v>0</v>
      </c>
    </row>
    <row r="17" spans="2:12">
      <c r="B17" t="s">
        <v>1250</v>
      </c>
      <c r="C17" t="s">
        <v>1251</v>
      </c>
      <c r="D17" t="s">
        <v>100</v>
      </c>
      <c r="E17" t="s">
        <v>1008</v>
      </c>
      <c r="F17" t="s">
        <v>102</v>
      </c>
      <c r="G17" s="77">
        <v>235000</v>
      </c>
      <c r="H17" s="77">
        <v>34.9</v>
      </c>
      <c r="I17" s="77">
        <v>82.015000000000001</v>
      </c>
      <c r="J17" s="78">
        <v>1.34E-2</v>
      </c>
      <c r="K17" s="78">
        <v>2.07E-2</v>
      </c>
      <c r="L17" s="78">
        <v>0</v>
      </c>
    </row>
    <row r="18" spans="2:12">
      <c r="B18" t="s">
        <v>1252</v>
      </c>
      <c r="C18" t="s">
        <v>1253</v>
      </c>
      <c r="D18" t="s">
        <v>100</v>
      </c>
      <c r="E18" t="s">
        <v>1008</v>
      </c>
      <c r="F18" t="s">
        <v>102</v>
      </c>
      <c r="G18" s="77">
        <v>285820</v>
      </c>
      <c r="H18" s="77">
        <v>10.5</v>
      </c>
      <c r="I18" s="77">
        <v>30.011099999999999</v>
      </c>
      <c r="J18" s="78">
        <v>1.2200000000000001E-2</v>
      </c>
      <c r="K18" s="78">
        <v>7.6E-3</v>
      </c>
      <c r="L18" s="78">
        <v>0</v>
      </c>
    </row>
    <row r="19" spans="2:12">
      <c r="B19" t="s">
        <v>1254</v>
      </c>
      <c r="C19" t="s">
        <v>1255</v>
      </c>
      <c r="D19" t="s">
        <v>100</v>
      </c>
      <c r="E19" t="s">
        <v>1015</v>
      </c>
      <c r="F19" t="s">
        <v>106</v>
      </c>
      <c r="G19" s="77">
        <v>52500</v>
      </c>
      <c r="H19" s="77">
        <v>3.1</v>
      </c>
      <c r="I19" s="77">
        <v>1.6274999999999999</v>
      </c>
      <c r="J19" s="78">
        <v>1.52E-2</v>
      </c>
      <c r="K19" s="78">
        <v>4.0000000000000002E-4</v>
      </c>
      <c r="L19" s="78">
        <v>0</v>
      </c>
    </row>
    <row r="20" spans="2:12">
      <c r="B20" t="s">
        <v>1256</v>
      </c>
      <c r="C20" t="s">
        <v>1257</v>
      </c>
      <c r="D20" t="s">
        <v>100</v>
      </c>
      <c r="E20" t="s">
        <v>1015</v>
      </c>
      <c r="F20" t="s">
        <v>106</v>
      </c>
      <c r="G20" s="77">
        <v>52500</v>
      </c>
      <c r="H20" s="77">
        <v>100</v>
      </c>
      <c r="I20" s="77">
        <v>52.5</v>
      </c>
      <c r="J20" s="78">
        <v>1.52E-2</v>
      </c>
      <c r="K20" s="78">
        <v>1.32E-2</v>
      </c>
      <c r="L20" s="78">
        <v>0</v>
      </c>
    </row>
    <row r="21" spans="2:12">
      <c r="B21" t="s">
        <v>1258</v>
      </c>
      <c r="C21" t="s">
        <v>1259</v>
      </c>
      <c r="D21" t="s">
        <v>100</v>
      </c>
      <c r="E21" t="s">
        <v>1015</v>
      </c>
      <c r="F21" t="s">
        <v>102</v>
      </c>
      <c r="G21" s="77">
        <v>45652</v>
      </c>
      <c r="H21" s="77">
        <v>44</v>
      </c>
      <c r="I21" s="77">
        <v>20.086880000000001</v>
      </c>
      <c r="J21" s="78">
        <v>1.6899999999999998E-2</v>
      </c>
      <c r="K21" s="78">
        <v>5.1000000000000004E-3</v>
      </c>
      <c r="L21" s="78">
        <v>0</v>
      </c>
    </row>
    <row r="22" spans="2:12">
      <c r="B22" t="s">
        <v>1260</v>
      </c>
      <c r="C22" t="s">
        <v>1261</v>
      </c>
      <c r="D22" t="s">
        <v>100</v>
      </c>
      <c r="E22" t="s">
        <v>560</v>
      </c>
      <c r="F22" t="s">
        <v>102</v>
      </c>
      <c r="G22" s="77">
        <v>140000</v>
      </c>
      <c r="H22" s="77">
        <v>640.5</v>
      </c>
      <c r="I22" s="77">
        <v>896.7</v>
      </c>
      <c r="J22" s="78">
        <v>1.0999999999999999E-2</v>
      </c>
      <c r="K22" s="78">
        <v>0.22600000000000001</v>
      </c>
      <c r="L22" s="78">
        <v>5.0000000000000001E-4</v>
      </c>
    </row>
    <row r="23" spans="2:12">
      <c r="B23" t="s">
        <v>1262</v>
      </c>
      <c r="C23" t="s">
        <v>1263</v>
      </c>
      <c r="D23" t="s">
        <v>100</v>
      </c>
      <c r="E23" t="s">
        <v>348</v>
      </c>
      <c r="F23" t="s">
        <v>102</v>
      </c>
      <c r="G23" s="77">
        <v>18720</v>
      </c>
      <c r="H23" s="77">
        <v>194</v>
      </c>
      <c r="I23" s="77">
        <v>36.316800000000001</v>
      </c>
      <c r="J23" s="78">
        <v>2.5999999999999999E-3</v>
      </c>
      <c r="K23" s="78">
        <v>9.1999999999999998E-3</v>
      </c>
      <c r="L23" s="78">
        <v>0</v>
      </c>
    </row>
    <row r="24" spans="2:12">
      <c r="B24" t="s">
        <v>1264</v>
      </c>
      <c r="C24" t="s">
        <v>1265</v>
      </c>
      <c r="D24" t="s">
        <v>100</v>
      </c>
      <c r="E24" t="s">
        <v>565</v>
      </c>
      <c r="F24" t="s">
        <v>102</v>
      </c>
      <c r="G24" s="77">
        <v>52100</v>
      </c>
      <c r="H24" s="77">
        <v>150</v>
      </c>
      <c r="I24" s="77">
        <v>78.150000000000006</v>
      </c>
      <c r="J24" s="78">
        <v>0.02</v>
      </c>
      <c r="K24" s="78">
        <v>1.9699999999999999E-2</v>
      </c>
      <c r="L24" s="78">
        <v>0</v>
      </c>
    </row>
    <row r="25" spans="2:12">
      <c r="B25" t="s">
        <v>1266</v>
      </c>
      <c r="C25" t="s">
        <v>1267</v>
      </c>
      <c r="D25" t="s">
        <v>100</v>
      </c>
      <c r="E25" t="s">
        <v>129</v>
      </c>
      <c r="F25" t="s">
        <v>102</v>
      </c>
      <c r="G25" s="77">
        <v>12500</v>
      </c>
      <c r="H25" s="77">
        <v>160</v>
      </c>
      <c r="I25" s="77">
        <v>20</v>
      </c>
      <c r="J25" s="78">
        <v>9.5999999999999992E-3</v>
      </c>
      <c r="K25" s="78">
        <v>5.0000000000000001E-3</v>
      </c>
      <c r="L25" s="78">
        <v>0</v>
      </c>
    </row>
    <row r="26" spans="2:12">
      <c r="B26" t="s">
        <v>1268</v>
      </c>
      <c r="C26" t="s">
        <v>1269</v>
      </c>
      <c r="D26" t="s">
        <v>100</v>
      </c>
      <c r="E26" t="s">
        <v>129</v>
      </c>
      <c r="F26" t="s">
        <v>102</v>
      </c>
      <c r="G26" s="77">
        <v>85800</v>
      </c>
      <c r="H26" s="77">
        <v>702.3</v>
      </c>
      <c r="I26" s="77">
        <v>602.57339999999999</v>
      </c>
      <c r="J26" s="78">
        <v>3.4000000000000002E-2</v>
      </c>
      <c r="K26" s="78">
        <v>0.15190000000000001</v>
      </c>
      <c r="L26" s="78">
        <v>2.9999999999999997E-4</v>
      </c>
    </row>
    <row r="27" spans="2:12">
      <c r="B27" t="s">
        <v>1270</v>
      </c>
      <c r="C27" t="s">
        <v>1271</v>
      </c>
      <c r="D27" t="s">
        <v>100</v>
      </c>
      <c r="E27" t="s">
        <v>129</v>
      </c>
      <c r="F27" t="s">
        <v>102</v>
      </c>
      <c r="G27" s="77">
        <v>75000</v>
      </c>
      <c r="H27" s="77">
        <v>752.5</v>
      </c>
      <c r="I27" s="77">
        <v>564.375</v>
      </c>
      <c r="J27" s="78">
        <v>3.44E-2</v>
      </c>
      <c r="K27" s="78">
        <v>0.14230000000000001</v>
      </c>
      <c r="L27" s="78">
        <v>2.9999999999999997E-4</v>
      </c>
    </row>
    <row r="28" spans="2:12">
      <c r="B28" t="s">
        <v>1272</v>
      </c>
      <c r="C28" t="s">
        <v>1273</v>
      </c>
      <c r="D28" t="s">
        <v>100</v>
      </c>
      <c r="E28" t="s">
        <v>129</v>
      </c>
      <c r="F28" t="s">
        <v>102</v>
      </c>
      <c r="G28" s="77">
        <v>284475</v>
      </c>
      <c r="H28" s="77">
        <v>372.4</v>
      </c>
      <c r="I28" s="77">
        <v>1059.3849</v>
      </c>
      <c r="J28" s="78">
        <v>5.1900000000000002E-2</v>
      </c>
      <c r="K28" s="78">
        <v>0.26700000000000002</v>
      </c>
      <c r="L28" s="78">
        <v>5.9999999999999995E-4</v>
      </c>
    </row>
    <row r="29" spans="2:12">
      <c r="B29" t="s">
        <v>1274</v>
      </c>
      <c r="C29" t="s">
        <v>1275</v>
      </c>
      <c r="D29" t="s">
        <v>100</v>
      </c>
      <c r="E29" t="s">
        <v>129</v>
      </c>
      <c r="F29" t="s">
        <v>102</v>
      </c>
      <c r="G29" s="77">
        <v>15869</v>
      </c>
      <c r="H29" s="77">
        <v>478</v>
      </c>
      <c r="I29" s="77">
        <v>75.853819999999999</v>
      </c>
      <c r="J29" s="78">
        <v>1.5599999999999999E-2</v>
      </c>
      <c r="K29" s="78">
        <v>1.9099999999999999E-2</v>
      </c>
      <c r="L29" s="78">
        <v>0</v>
      </c>
    </row>
    <row r="30" spans="2:12">
      <c r="B30" t="s">
        <v>1276</v>
      </c>
      <c r="C30" t="s">
        <v>1277</v>
      </c>
      <c r="D30" t="s">
        <v>100</v>
      </c>
      <c r="E30" t="s">
        <v>129</v>
      </c>
      <c r="F30" t="s">
        <v>102</v>
      </c>
      <c r="G30" s="77">
        <v>30000</v>
      </c>
      <c r="H30" s="77">
        <v>601.70000000000005</v>
      </c>
      <c r="I30" s="77">
        <v>180.51</v>
      </c>
      <c r="J30" s="78">
        <v>1.66E-2</v>
      </c>
      <c r="K30" s="78">
        <v>4.5499999999999999E-2</v>
      </c>
      <c r="L30" s="78">
        <v>1E-4</v>
      </c>
    </row>
    <row r="31" spans="2:12">
      <c r="B31" t="s">
        <v>1278</v>
      </c>
      <c r="C31" t="s">
        <v>1279</v>
      </c>
      <c r="D31" t="s">
        <v>100</v>
      </c>
      <c r="E31" t="s">
        <v>129</v>
      </c>
      <c r="F31" t="s">
        <v>102</v>
      </c>
      <c r="G31" s="77">
        <v>33507</v>
      </c>
      <c r="H31" s="77">
        <v>391.4</v>
      </c>
      <c r="I31" s="77">
        <v>131.146398</v>
      </c>
      <c r="J31" s="78">
        <v>2.7E-2</v>
      </c>
      <c r="K31" s="78">
        <v>3.3099999999999997E-2</v>
      </c>
      <c r="L31" s="78">
        <v>1E-4</v>
      </c>
    </row>
    <row r="32" spans="2:12">
      <c r="B32" s="79" t="s">
        <v>228</v>
      </c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s="79" t="s">
        <v>1280</v>
      </c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223</v>
      </c>
      <c r="C34" t="s">
        <v>223</v>
      </c>
      <c r="D34" s="16"/>
      <c r="E34" t="s">
        <v>223</v>
      </c>
      <c r="F34" t="s">
        <v>223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t="s">
        <v>230</v>
      </c>
      <c r="D35" s="16"/>
      <c r="E35" s="16"/>
    </row>
    <row r="36" spans="2:12">
      <c r="B36" t="s">
        <v>290</v>
      </c>
      <c r="D36" s="16"/>
      <c r="E36" s="16"/>
    </row>
    <row r="37" spans="2:12">
      <c r="B37" t="s">
        <v>291</v>
      </c>
      <c r="D37" s="16"/>
      <c r="E37" s="16"/>
    </row>
    <row r="38" spans="2:12">
      <c r="B38" t="s">
        <v>292</v>
      </c>
      <c r="D38" s="16"/>
      <c r="E38" s="16"/>
    </row>
    <row r="39" spans="2:12">
      <c r="D39" s="16"/>
      <c r="E39" s="16"/>
    </row>
    <row r="40" spans="2:12">
      <c r="D40" s="16"/>
      <c r="E40" s="16"/>
    </row>
    <row r="41" spans="2:12">
      <c r="D41" s="16"/>
      <c r="E41" s="16"/>
    </row>
    <row r="42" spans="2:12">
      <c r="D42" s="16"/>
      <c r="E42" s="16"/>
    </row>
    <row r="43" spans="2:12">
      <c r="D43" s="16"/>
      <c r="E43" s="16"/>
    </row>
    <row r="44" spans="2:12">
      <c r="D44" s="16"/>
      <c r="E44" s="16"/>
    </row>
    <row r="45" spans="2:12">
      <c r="D45" s="16"/>
      <c r="E45" s="16"/>
    </row>
    <row r="46" spans="2:12">
      <c r="D46" s="16"/>
      <c r="E46" s="16"/>
    </row>
    <row r="47" spans="2:12">
      <c r="D47" s="16"/>
      <c r="E47" s="16"/>
    </row>
    <row r="48" spans="2:12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1281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1282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1283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705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1281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223</v>
      </c>
      <c r="C23" t="s">
        <v>223</v>
      </c>
      <c r="D23" s="16"/>
      <c r="E23" t="s">
        <v>223</v>
      </c>
      <c r="F23" t="s">
        <v>223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1284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s="16"/>
      <c r="E25" t="s">
        <v>223</v>
      </c>
      <c r="F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1283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1285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705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s="16"/>
      <c r="E31" t="s">
        <v>223</v>
      </c>
      <c r="F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290</v>
      </c>
      <c r="C33" s="16"/>
      <c r="D33" s="16"/>
      <c r="E33" s="16"/>
    </row>
    <row r="34" spans="2:5">
      <c r="B34" t="s">
        <v>291</v>
      </c>
      <c r="C34" s="16"/>
      <c r="D34" s="16"/>
      <c r="E34" s="16"/>
    </row>
    <row r="35" spans="2:5">
      <c r="B35" t="s">
        <v>292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1413346.52</v>
      </c>
      <c r="H11" s="25"/>
      <c r="I11" s="75">
        <v>4462.5802808385233</v>
      </c>
      <c r="J11" s="76">
        <v>1</v>
      </c>
      <c r="K11" s="76">
        <v>2.5000000000000001E-3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1413346.52</v>
      </c>
      <c r="H14" s="19"/>
      <c r="I14" s="81">
        <v>4462.5802808385233</v>
      </c>
      <c r="J14" s="80">
        <v>1</v>
      </c>
      <c r="K14" s="80">
        <v>2.5000000000000001E-3</v>
      </c>
      <c r="BF14" s="16" t="s">
        <v>126</v>
      </c>
    </row>
    <row r="15" spans="1:60">
      <c r="B15" t="s">
        <v>1286</v>
      </c>
      <c r="C15" t="s">
        <v>1287</v>
      </c>
      <c r="D15" t="s">
        <v>123</v>
      </c>
      <c r="E15" t="s">
        <v>1288</v>
      </c>
      <c r="F15" t="s">
        <v>110</v>
      </c>
      <c r="G15" s="77">
        <v>144</v>
      </c>
      <c r="H15" s="77">
        <v>1.5855999999999999</v>
      </c>
      <c r="I15" s="77">
        <v>8.0368609535999991E-3</v>
      </c>
      <c r="J15" s="78">
        <v>0</v>
      </c>
      <c r="K15" s="78">
        <v>0</v>
      </c>
      <c r="BF15" s="16" t="s">
        <v>127</v>
      </c>
    </row>
    <row r="16" spans="1:60">
      <c r="B16" t="s">
        <v>1289</v>
      </c>
      <c r="C16" t="s">
        <v>1290</v>
      </c>
      <c r="D16" t="s">
        <v>123</v>
      </c>
      <c r="E16" t="s">
        <v>1288</v>
      </c>
      <c r="F16" t="s">
        <v>106</v>
      </c>
      <c r="G16" s="77">
        <v>85</v>
      </c>
      <c r="H16" s="77">
        <v>3.6225999999999998</v>
      </c>
      <c r="I16" s="77">
        <v>9.5763431000000006E-3</v>
      </c>
      <c r="J16" s="78">
        <v>0</v>
      </c>
      <c r="K16" s="78">
        <v>0</v>
      </c>
      <c r="BF16" s="16" t="s">
        <v>128</v>
      </c>
    </row>
    <row r="17" spans="2:58">
      <c r="B17" t="s">
        <v>1291</v>
      </c>
      <c r="C17" t="s">
        <v>1292</v>
      </c>
      <c r="D17" t="s">
        <v>123</v>
      </c>
      <c r="E17" t="s">
        <v>1288</v>
      </c>
      <c r="F17" t="s">
        <v>123</v>
      </c>
      <c r="G17" s="77">
        <v>100</v>
      </c>
      <c r="H17" s="77">
        <v>1.5699000000000001E-2</v>
      </c>
      <c r="I17" s="77">
        <v>7.6815207000000002E-6</v>
      </c>
      <c r="J17" s="78">
        <v>0</v>
      </c>
      <c r="K17" s="78">
        <v>0</v>
      </c>
      <c r="BF17" s="16" t="s">
        <v>129</v>
      </c>
    </row>
    <row r="18" spans="2:58">
      <c r="B18" t="s">
        <v>1293</v>
      </c>
      <c r="C18" t="s">
        <v>1294</v>
      </c>
      <c r="D18" t="s">
        <v>123</v>
      </c>
      <c r="E18" t="s">
        <v>1288</v>
      </c>
      <c r="F18" t="s">
        <v>110</v>
      </c>
      <c r="G18" s="77">
        <v>169740</v>
      </c>
      <c r="H18" s="77">
        <v>100</v>
      </c>
      <c r="I18" s="77">
        <v>597.46782599999995</v>
      </c>
      <c r="J18" s="78">
        <v>0.13389999999999999</v>
      </c>
      <c r="K18" s="78">
        <v>2.9999999999999997E-4</v>
      </c>
      <c r="BF18" s="16" t="s">
        <v>130</v>
      </c>
    </row>
    <row r="19" spans="2:58">
      <c r="B19" t="s">
        <v>1295</v>
      </c>
      <c r="C19" t="s">
        <v>1296</v>
      </c>
      <c r="D19" t="s">
        <v>123</v>
      </c>
      <c r="E19" t="s">
        <v>1288</v>
      </c>
      <c r="F19" t="s">
        <v>106</v>
      </c>
      <c r="G19" s="77">
        <v>1242793.52</v>
      </c>
      <c r="H19" s="77">
        <v>100</v>
      </c>
      <c r="I19" s="77">
        <v>3865.0878471999999</v>
      </c>
      <c r="J19" s="78">
        <v>0.86609999999999998</v>
      </c>
      <c r="K19" s="78">
        <v>2.0999999999999999E-3</v>
      </c>
      <c r="BF19" s="16" t="s">
        <v>131</v>
      </c>
    </row>
    <row r="20" spans="2:58">
      <c r="B20" t="s">
        <v>1297</v>
      </c>
      <c r="C20" t="s">
        <v>1298</v>
      </c>
      <c r="D20" t="s">
        <v>123</v>
      </c>
      <c r="E20" t="s">
        <v>1288</v>
      </c>
      <c r="F20" t="s">
        <v>106</v>
      </c>
      <c r="G20" s="77">
        <v>18</v>
      </c>
      <c r="H20" s="77">
        <v>1.6320749999999999</v>
      </c>
      <c r="I20" s="77">
        <v>9.1363558500000004E-4</v>
      </c>
      <c r="J20" s="78">
        <v>0</v>
      </c>
      <c r="K20" s="78">
        <v>0</v>
      </c>
      <c r="BF20" s="16" t="s">
        <v>132</v>
      </c>
    </row>
    <row r="21" spans="2:58">
      <c r="B21" t="s">
        <v>1299</v>
      </c>
      <c r="C21" t="s">
        <v>1300</v>
      </c>
      <c r="D21" t="s">
        <v>123</v>
      </c>
      <c r="E21" t="s">
        <v>1288</v>
      </c>
      <c r="F21" t="s">
        <v>106</v>
      </c>
      <c r="G21" s="77">
        <v>45</v>
      </c>
      <c r="H21" s="77">
        <v>0.22428000000000001</v>
      </c>
      <c r="I21" s="77">
        <v>3.1387986000000001E-4</v>
      </c>
      <c r="J21" s="78">
        <v>0</v>
      </c>
      <c r="K21" s="78">
        <v>0</v>
      </c>
      <c r="BF21" s="16" t="s">
        <v>123</v>
      </c>
    </row>
    <row r="22" spans="2:58">
      <c r="B22" t="s">
        <v>1301</v>
      </c>
      <c r="C22" t="s">
        <v>1302</v>
      </c>
      <c r="D22" t="s">
        <v>123</v>
      </c>
      <c r="E22" t="s">
        <v>1288</v>
      </c>
      <c r="F22" t="s">
        <v>106</v>
      </c>
      <c r="G22" s="77">
        <v>385</v>
      </c>
      <c r="H22" s="77">
        <v>0.47585</v>
      </c>
      <c r="I22" s="77">
        <v>5.6975899750000003E-3</v>
      </c>
      <c r="J22" s="78">
        <v>0</v>
      </c>
      <c r="K22" s="78">
        <v>0</v>
      </c>
    </row>
    <row r="23" spans="2:58">
      <c r="B23" t="s">
        <v>1303</v>
      </c>
      <c r="C23" t="s">
        <v>1304</v>
      </c>
      <c r="D23" t="s">
        <v>123</v>
      </c>
      <c r="E23" t="s">
        <v>1288</v>
      </c>
      <c r="F23" t="s">
        <v>110</v>
      </c>
      <c r="G23" s="77">
        <v>36</v>
      </c>
      <c r="H23" s="77">
        <v>4.8649999999999999E-2</v>
      </c>
      <c r="I23" s="77">
        <v>6.1647528599999995E-5</v>
      </c>
      <c r="J23" s="78">
        <v>0</v>
      </c>
      <c r="K23" s="78">
        <v>0</v>
      </c>
    </row>
    <row r="24" spans="2:58">
      <c r="B24" t="s">
        <v>230</v>
      </c>
      <c r="C24" s="19"/>
      <c r="D24" s="19"/>
      <c r="E24" s="19"/>
      <c r="F24" s="19"/>
      <c r="G24" s="19"/>
      <c r="H24" s="19"/>
    </row>
    <row r="25" spans="2:58">
      <c r="B25" t="s">
        <v>290</v>
      </c>
      <c r="C25" s="19"/>
      <c r="D25" s="19"/>
      <c r="E25" s="19"/>
      <c r="F25" s="19"/>
      <c r="G25" s="19"/>
      <c r="H25" s="19"/>
    </row>
    <row r="26" spans="2:58">
      <c r="B26" t="s">
        <v>291</v>
      </c>
      <c r="C26" s="19"/>
      <c r="D26" s="19"/>
      <c r="E26" s="19"/>
      <c r="F26" s="19"/>
      <c r="G26" s="19"/>
      <c r="H26" s="19"/>
    </row>
    <row r="27" spans="2:58">
      <c r="B27" t="s">
        <v>292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1305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223</v>
      </c>
      <c r="C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1306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223</v>
      </c>
      <c r="C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1307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1308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1309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1310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1311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1305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1306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1307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1308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1309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1310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1311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290</v>
      </c>
    </row>
    <row r="42" spans="2:17">
      <c r="B42" t="s">
        <v>291</v>
      </c>
    </row>
    <row r="43" spans="2:17">
      <c r="B43" t="s">
        <v>292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1312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223</v>
      </c>
      <c r="C14" t="s">
        <v>223</v>
      </c>
      <c r="D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1313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223</v>
      </c>
      <c r="C16" t="s">
        <v>223</v>
      </c>
      <c r="D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1314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1315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705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223</v>
      </c>
      <c r="C22" t="s">
        <v>223</v>
      </c>
      <c r="D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G25" s="77">
        <v>0</v>
      </c>
      <c r="H25" t="s">
        <v>223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1316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223</v>
      </c>
      <c r="C27" t="s">
        <v>223</v>
      </c>
      <c r="D27" t="s">
        <v>223</v>
      </c>
      <c r="G27" s="77">
        <v>0</v>
      </c>
      <c r="H27" t="s">
        <v>223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290</v>
      </c>
    </row>
    <row r="29" spans="2:16">
      <c r="B29" t="s">
        <v>291</v>
      </c>
    </row>
    <row r="30" spans="2:16">
      <c r="B30" t="s">
        <v>292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1317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1318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7">
        <v>0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7">
        <v>0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705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7">
        <v>0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1319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7">
        <v>0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1320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290</v>
      </c>
      <c r="D27" s="16"/>
      <c r="E27" s="16"/>
      <c r="F27" s="16"/>
    </row>
    <row r="28" spans="2:19">
      <c r="B28" t="s">
        <v>291</v>
      </c>
      <c r="D28" s="16"/>
      <c r="E28" s="16"/>
      <c r="F28" s="16"/>
    </row>
    <row r="29" spans="2:19">
      <c r="B29" t="s">
        <v>292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3.89</v>
      </c>
      <c r="K11" s="7"/>
      <c r="L11" s="7"/>
      <c r="M11" s="76">
        <v>1.2E-2</v>
      </c>
      <c r="N11" s="75">
        <v>37819332.640000001</v>
      </c>
      <c r="O11" s="7"/>
      <c r="P11" s="75">
        <v>41762.654043278999</v>
      </c>
      <c r="Q11" s="7"/>
      <c r="R11" s="76">
        <v>1</v>
      </c>
      <c r="S11" s="76">
        <v>2.3099999999999999E-2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3.89</v>
      </c>
      <c r="M12" s="80">
        <v>1.2E-2</v>
      </c>
      <c r="N12" s="81">
        <v>37819332.640000001</v>
      </c>
      <c r="P12" s="81">
        <v>41762.654043278999</v>
      </c>
      <c r="R12" s="80">
        <v>1</v>
      </c>
      <c r="S12" s="80">
        <v>2.3099999999999999E-2</v>
      </c>
    </row>
    <row r="13" spans="2:81">
      <c r="B13" s="79" t="s">
        <v>1317</v>
      </c>
      <c r="C13" s="16"/>
      <c r="D13" s="16"/>
      <c r="E13" s="16"/>
      <c r="J13" s="81">
        <v>7.81</v>
      </c>
      <c r="M13" s="80">
        <v>-3.3E-3</v>
      </c>
      <c r="N13" s="81">
        <v>6473397.0499999998</v>
      </c>
      <c r="P13" s="81">
        <v>7715.6106408610003</v>
      </c>
      <c r="R13" s="80">
        <v>0.1847</v>
      </c>
      <c r="S13" s="80">
        <v>4.3E-3</v>
      </c>
    </row>
    <row r="14" spans="2:81">
      <c r="B14" t="s">
        <v>1321</v>
      </c>
      <c r="C14" t="s">
        <v>1322</v>
      </c>
      <c r="D14" t="s">
        <v>123</v>
      </c>
      <c r="E14" t="s">
        <v>1323</v>
      </c>
      <c r="F14" t="s">
        <v>547</v>
      </c>
      <c r="G14" t="s">
        <v>318</v>
      </c>
      <c r="H14" t="s">
        <v>150</v>
      </c>
      <c r="I14" t="s">
        <v>1324</v>
      </c>
      <c r="J14" s="77">
        <v>6.5</v>
      </c>
      <c r="K14" t="s">
        <v>102</v>
      </c>
      <c r="L14" s="78">
        <v>2.1399999999999999E-2</v>
      </c>
      <c r="M14" s="78">
        <v>-5.5999999999999999E-3</v>
      </c>
      <c r="N14" s="77">
        <v>3732236.13</v>
      </c>
      <c r="O14" s="77">
        <v>125.37</v>
      </c>
      <c r="P14" s="77">
        <v>4679.104436181</v>
      </c>
      <c r="Q14" s="78">
        <v>8.0999999999999996E-3</v>
      </c>
      <c r="R14" s="78">
        <v>0.112</v>
      </c>
      <c r="S14" s="78">
        <v>2.5999999999999999E-3</v>
      </c>
    </row>
    <row r="15" spans="2:81">
      <c r="B15" t="s">
        <v>1325</v>
      </c>
      <c r="C15" t="s">
        <v>1326</v>
      </c>
      <c r="D15" t="s">
        <v>123</v>
      </c>
      <c r="E15" t="s">
        <v>1327</v>
      </c>
      <c r="F15" t="s">
        <v>452</v>
      </c>
      <c r="G15" t="s">
        <v>318</v>
      </c>
      <c r="H15" t="s">
        <v>150</v>
      </c>
      <c r="I15" t="s">
        <v>1328</v>
      </c>
      <c r="J15" s="77">
        <v>9.9700000000000006</v>
      </c>
      <c r="K15" t="s">
        <v>102</v>
      </c>
      <c r="L15" s="78">
        <v>8.3000000000000001E-3</v>
      </c>
      <c r="M15" s="78">
        <v>2.9999999999999997E-4</v>
      </c>
      <c r="N15" s="77">
        <v>2698410</v>
      </c>
      <c r="O15" s="77">
        <v>110.82</v>
      </c>
      <c r="P15" s="77">
        <v>2990.377962</v>
      </c>
      <c r="Q15" s="78">
        <v>7.7000000000000002E-3</v>
      </c>
      <c r="R15" s="78">
        <v>7.1599999999999997E-2</v>
      </c>
      <c r="S15" s="78">
        <v>1.6999999999999999E-3</v>
      </c>
    </row>
    <row r="16" spans="2:81">
      <c r="B16" t="s">
        <v>1329</v>
      </c>
      <c r="C16" t="s">
        <v>1330</v>
      </c>
      <c r="D16" t="s">
        <v>123</v>
      </c>
      <c r="E16" t="s">
        <v>465</v>
      </c>
      <c r="F16" t="s">
        <v>466</v>
      </c>
      <c r="G16" t="s">
        <v>462</v>
      </c>
      <c r="H16" t="s">
        <v>150</v>
      </c>
      <c r="I16" t="s">
        <v>1331</v>
      </c>
      <c r="J16" s="77">
        <v>0.99</v>
      </c>
      <c r="K16" t="s">
        <v>102</v>
      </c>
      <c r="L16" s="78">
        <v>3.15E-2</v>
      </c>
      <c r="M16" s="78">
        <v>-9.4000000000000004E-3</v>
      </c>
      <c r="N16" s="77">
        <v>42750.92</v>
      </c>
      <c r="O16" s="77">
        <v>107.9</v>
      </c>
      <c r="P16" s="77">
        <v>46.12824268</v>
      </c>
      <c r="Q16" s="78">
        <v>2.0000000000000001E-4</v>
      </c>
      <c r="R16" s="78">
        <v>1.1000000000000001E-3</v>
      </c>
      <c r="S16" s="78">
        <v>0</v>
      </c>
    </row>
    <row r="17" spans="2:19">
      <c r="B17" s="79" t="s">
        <v>1318</v>
      </c>
      <c r="C17" s="16"/>
      <c r="D17" s="16"/>
      <c r="E17" s="16"/>
      <c r="J17" s="81">
        <v>3.1</v>
      </c>
      <c r="M17" s="80">
        <v>1.47E-2</v>
      </c>
      <c r="N17" s="81">
        <v>30875935.59</v>
      </c>
      <c r="P17" s="81">
        <v>32551.870472417999</v>
      </c>
      <c r="R17" s="80">
        <v>0.77939999999999998</v>
      </c>
      <c r="S17" s="80">
        <v>1.7999999999999999E-2</v>
      </c>
    </row>
    <row r="18" spans="2:19">
      <c r="B18" t="s">
        <v>1332</v>
      </c>
      <c r="C18" t="s">
        <v>1333</v>
      </c>
      <c r="D18" t="s">
        <v>123</v>
      </c>
      <c r="E18" t="s">
        <v>1323</v>
      </c>
      <c r="F18" t="s">
        <v>547</v>
      </c>
      <c r="G18" t="s">
        <v>318</v>
      </c>
      <c r="H18" t="s">
        <v>150</v>
      </c>
      <c r="I18" t="s">
        <v>1324</v>
      </c>
      <c r="J18" s="77">
        <v>6.01</v>
      </c>
      <c r="K18" t="s">
        <v>102</v>
      </c>
      <c r="L18" s="78">
        <v>3.7400000000000003E-2</v>
      </c>
      <c r="M18" s="78">
        <v>1.7100000000000001E-2</v>
      </c>
      <c r="N18" s="77">
        <v>7893507.6100000003</v>
      </c>
      <c r="O18" s="77">
        <v>113.74</v>
      </c>
      <c r="P18" s="77">
        <v>8978.0755556139993</v>
      </c>
      <c r="Q18" s="78">
        <v>1.0699999999999999E-2</v>
      </c>
      <c r="R18" s="78">
        <v>0.215</v>
      </c>
      <c r="S18" s="78">
        <v>5.0000000000000001E-3</v>
      </c>
    </row>
    <row r="19" spans="2:19">
      <c r="B19" t="s">
        <v>1334</v>
      </c>
      <c r="C19" t="s">
        <v>1335</v>
      </c>
      <c r="D19" t="s">
        <v>123</v>
      </c>
      <c r="E19" t="s">
        <v>1323</v>
      </c>
      <c r="F19" t="s">
        <v>547</v>
      </c>
      <c r="G19" t="s">
        <v>318</v>
      </c>
      <c r="H19" t="s">
        <v>150</v>
      </c>
      <c r="I19" t="s">
        <v>1324</v>
      </c>
      <c r="J19" s="77">
        <v>2.15</v>
      </c>
      <c r="K19" t="s">
        <v>102</v>
      </c>
      <c r="L19" s="78">
        <v>2.5000000000000001E-2</v>
      </c>
      <c r="M19" s="78">
        <v>9.4999999999999998E-3</v>
      </c>
      <c r="N19" s="77">
        <v>8500000</v>
      </c>
      <c r="O19" s="77">
        <v>104.13</v>
      </c>
      <c r="P19" s="77">
        <v>8851.0499999999993</v>
      </c>
      <c r="Q19" s="78">
        <v>1.2500000000000001E-2</v>
      </c>
      <c r="R19" s="78">
        <v>0.21190000000000001</v>
      </c>
      <c r="S19" s="78">
        <v>4.8999999999999998E-3</v>
      </c>
    </row>
    <row r="20" spans="2:19">
      <c r="B20" t="s">
        <v>1336</v>
      </c>
      <c r="C20" t="s">
        <v>1337</v>
      </c>
      <c r="D20" t="s">
        <v>123</v>
      </c>
      <c r="E20" t="s">
        <v>811</v>
      </c>
      <c r="F20" t="s">
        <v>493</v>
      </c>
      <c r="G20" t="s">
        <v>424</v>
      </c>
      <c r="H20" t="s">
        <v>208</v>
      </c>
      <c r="I20" t="s">
        <v>1338</v>
      </c>
      <c r="J20" s="77">
        <v>4.57</v>
      </c>
      <c r="K20" t="s">
        <v>102</v>
      </c>
      <c r="L20" s="78">
        <v>3.3500000000000002E-2</v>
      </c>
      <c r="M20" s="78">
        <v>2.35E-2</v>
      </c>
      <c r="N20" s="77">
        <v>684867</v>
      </c>
      <c r="O20" s="77">
        <v>104.77</v>
      </c>
      <c r="P20" s="77">
        <v>717.53515589999995</v>
      </c>
      <c r="Q20" s="78">
        <v>6.9999999999999999E-4</v>
      </c>
      <c r="R20" s="78">
        <v>1.72E-2</v>
      </c>
      <c r="S20" s="78">
        <v>4.0000000000000002E-4</v>
      </c>
    </row>
    <row r="21" spans="2:19">
      <c r="B21" t="s">
        <v>1339</v>
      </c>
      <c r="C21" t="s">
        <v>1340</v>
      </c>
      <c r="D21" t="s">
        <v>123</v>
      </c>
      <c r="E21" t="s">
        <v>1341</v>
      </c>
      <c r="F21" t="s">
        <v>457</v>
      </c>
      <c r="G21" t="s">
        <v>1342</v>
      </c>
      <c r="H21" t="s">
        <v>150</v>
      </c>
      <c r="I21" t="s">
        <v>1343</v>
      </c>
      <c r="J21" s="77">
        <v>2.98</v>
      </c>
      <c r="K21" t="s">
        <v>102</v>
      </c>
      <c r="L21" s="78">
        <v>2.1000000000000001E-2</v>
      </c>
      <c r="M21" s="78">
        <v>1.84E-2</v>
      </c>
      <c r="N21" s="77">
        <v>4500000</v>
      </c>
      <c r="O21" s="77">
        <v>102.54</v>
      </c>
      <c r="P21" s="77">
        <v>4614.3</v>
      </c>
      <c r="Q21" s="78">
        <v>3.7499999999999999E-2</v>
      </c>
      <c r="R21" s="78">
        <v>0.1105</v>
      </c>
      <c r="S21" s="78">
        <v>2.5000000000000001E-3</v>
      </c>
    </row>
    <row r="22" spans="2:19">
      <c r="B22" t="s">
        <v>1344</v>
      </c>
      <c r="C22" t="s">
        <v>1345</v>
      </c>
      <c r="D22" t="s">
        <v>123</v>
      </c>
      <c r="E22" t="s">
        <v>1346</v>
      </c>
      <c r="F22" t="s">
        <v>457</v>
      </c>
      <c r="G22" t="s">
        <v>462</v>
      </c>
      <c r="H22" t="s">
        <v>150</v>
      </c>
      <c r="I22" t="s">
        <v>1347</v>
      </c>
      <c r="J22" s="77">
        <v>3.8</v>
      </c>
      <c r="K22" t="s">
        <v>102</v>
      </c>
      <c r="L22" s="78">
        <v>4.5999999999999999E-2</v>
      </c>
      <c r="M22" s="78">
        <v>2.1600000000000001E-2</v>
      </c>
      <c r="N22" s="77">
        <v>597560.98</v>
      </c>
      <c r="O22" s="77">
        <v>109.48</v>
      </c>
      <c r="P22" s="77">
        <v>654.20976090399995</v>
      </c>
      <c r="Q22" s="78">
        <v>1E-3</v>
      </c>
      <c r="R22" s="78">
        <v>1.5699999999999999E-2</v>
      </c>
      <c r="S22" s="78">
        <v>4.0000000000000002E-4</v>
      </c>
    </row>
    <row r="23" spans="2:19">
      <c r="B23" t="s">
        <v>1348</v>
      </c>
      <c r="C23" t="s">
        <v>1349</v>
      </c>
      <c r="D23" t="s">
        <v>123</v>
      </c>
      <c r="E23" t="s">
        <v>1350</v>
      </c>
      <c r="F23" t="s">
        <v>457</v>
      </c>
      <c r="G23" t="s">
        <v>598</v>
      </c>
      <c r="H23" t="s">
        <v>208</v>
      </c>
      <c r="I23" t="s">
        <v>594</v>
      </c>
      <c r="J23" s="77">
        <v>3.78</v>
      </c>
      <c r="K23" t="s">
        <v>102</v>
      </c>
      <c r="L23" s="78">
        <v>2.86E-2</v>
      </c>
      <c r="M23" s="78">
        <v>2.8500000000000001E-2</v>
      </c>
      <c r="N23" s="77">
        <v>1500000</v>
      </c>
      <c r="O23" s="77">
        <v>100.42</v>
      </c>
      <c r="P23" s="77">
        <v>1506.3</v>
      </c>
      <c r="Q23" s="78">
        <v>9.4000000000000004E-3</v>
      </c>
      <c r="R23" s="78">
        <v>3.61E-2</v>
      </c>
      <c r="S23" s="78">
        <v>8.0000000000000004E-4</v>
      </c>
    </row>
    <row r="24" spans="2:19">
      <c r="B24" t="s">
        <v>1351</v>
      </c>
      <c r="C24" t="s">
        <v>1352</v>
      </c>
      <c r="D24" t="s">
        <v>123</v>
      </c>
      <c r="E24" t="s">
        <v>850</v>
      </c>
      <c r="F24" t="s">
        <v>348</v>
      </c>
      <c r="G24" t="s">
        <v>470</v>
      </c>
      <c r="H24" t="s">
        <v>208</v>
      </c>
      <c r="I24" t="s">
        <v>1353</v>
      </c>
      <c r="K24" t="s">
        <v>102</v>
      </c>
      <c r="L24" s="78">
        <v>6.0000000000000001E-3</v>
      </c>
      <c r="M24" s="78">
        <v>0</v>
      </c>
      <c r="N24" s="77">
        <v>5200000</v>
      </c>
      <c r="O24" s="77">
        <v>99.95</v>
      </c>
      <c r="P24" s="77">
        <v>5197.3999999999996</v>
      </c>
      <c r="Q24" s="78">
        <v>0</v>
      </c>
      <c r="R24" s="78">
        <v>0.1245</v>
      </c>
      <c r="S24" s="78">
        <v>2.8999999999999998E-3</v>
      </c>
    </row>
    <row r="25" spans="2:19">
      <c r="B25" t="s">
        <v>1354</v>
      </c>
      <c r="C25" t="s">
        <v>1355</v>
      </c>
      <c r="D25" t="s">
        <v>123</v>
      </c>
      <c r="E25" t="s">
        <v>1356</v>
      </c>
      <c r="F25" t="s">
        <v>466</v>
      </c>
      <c r="G25" t="s">
        <v>223</v>
      </c>
      <c r="H25" t="s">
        <v>494</v>
      </c>
      <c r="I25" t="s">
        <v>1357</v>
      </c>
      <c r="J25" s="77">
        <v>1.36</v>
      </c>
      <c r="K25" t="s">
        <v>102</v>
      </c>
      <c r="L25" s="78">
        <v>4.1500000000000002E-2</v>
      </c>
      <c r="M25" s="78">
        <v>4.1000000000000002E-2</v>
      </c>
      <c r="N25" s="77">
        <v>2000000</v>
      </c>
      <c r="O25" s="77">
        <v>101.65</v>
      </c>
      <c r="P25" s="77">
        <v>2033</v>
      </c>
      <c r="Q25" s="78">
        <v>1.2500000000000001E-2</v>
      </c>
      <c r="R25" s="78">
        <v>4.87E-2</v>
      </c>
      <c r="S25" s="78">
        <v>1.1000000000000001E-3</v>
      </c>
    </row>
    <row r="26" spans="2:19">
      <c r="B26" s="79" t="s">
        <v>295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223</v>
      </c>
      <c r="C27" t="s">
        <v>223</v>
      </c>
      <c r="D27" s="16"/>
      <c r="E27" s="16"/>
      <c r="F27" t="s">
        <v>223</v>
      </c>
      <c r="G27" t="s">
        <v>223</v>
      </c>
      <c r="J27" s="77">
        <v>0</v>
      </c>
      <c r="K27" t="s">
        <v>223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705</v>
      </c>
      <c r="C28" s="16"/>
      <c r="D28" s="16"/>
      <c r="E28" s="16"/>
      <c r="J28" s="81">
        <v>0.7</v>
      </c>
      <c r="M28" s="80">
        <v>3.0499999999999999E-2</v>
      </c>
      <c r="N28" s="81">
        <v>470000</v>
      </c>
      <c r="P28" s="81">
        <v>1495.17293</v>
      </c>
      <c r="R28" s="80">
        <v>3.5799999999999998E-2</v>
      </c>
      <c r="S28" s="80">
        <v>8.0000000000000004E-4</v>
      </c>
    </row>
    <row r="29" spans="2:19">
      <c r="B29" t="s">
        <v>1358</v>
      </c>
      <c r="C29" t="s">
        <v>1359</v>
      </c>
      <c r="D29" t="s">
        <v>123</v>
      </c>
      <c r="E29" t="s">
        <v>811</v>
      </c>
      <c r="F29" t="s">
        <v>493</v>
      </c>
      <c r="G29" t="s">
        <v>424</v>
      </c>
      <c r="H29" t="s">
        <v>208</v>
      </c>
      <c r="I29" t="s">
        <v>1360</v>
      </c>
      <c r="J29" s="77">
        <v>0.7</v>
      </c>
      <c r="K29" t="s">
        <v>106</v>
      </c>
      <c r="L29" s="78">
        <v>4.4499999999999998E-2</v>
      </c>
      <c r="M29" s="78">
        <v>3.0499999999999999E-2</v>
      </c>
      <c r="N29" s="77">
        <v>470000</v>
      </c>
      <c r="O29" s="77">
        <v>102.29</v>
      </c>
      <c r="P29" s="77">
        <v>1495.17293</v>
      </c>
      <c r="Q29" s="78">
        <v>2.2000000000000001E-3</v>
      </c>
      <c r="R29" s="78">
        <v>3.5799999999999998E-2</v>
      </c>
      <c r="S29" s="78">
        <v>8.0000000000000004E-4</v>
      </c>
    </row>
    <row r="30" spans="2:19">
      <c r="B30" s="79" t="s">
        <v>228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s="79" t="s">
        <v>296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223</v>
      </c>
      <c r="C32" t="s">
        <v>223</v>
      </c>
      <c r="D32" s="16"/>
      <c r="E32" s="16"/>
      <c r="F32" t="s">
        <v>223</v>
      </c>
      <c r="G32" t="s">
        <v>223</v>
      </c>
      <c r="J32" s="77">
        <v>0</v>
      </c>
      <c r="K32" t="s">
        <v>223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297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223</v>
      </c>
      <c r="C34" t="s">
        <v>223</v>
      </c>
      <c r="D34" s="16"/>
      <c r="E34" s="16"/>
      <c r="F34" t="s">
        <v>223</v>
      </c>
      <c r="G34" t="s">
        <v>223</v>
      </c>
      <c r="J34" s="77">
        <v>0</v>
      </c>
      <c r="K34" t="s">
        <v>223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t="s">
        <v>230</v>
      </c>
      <c r="C35" s="16"/>
      <c r="D35" s="16"/>
      <c r="E35" s="16"/>
    </row>
    <row r="36" spans="2:19">
      <c r="B36" t="s">
        <v>290</v>
      </c>
      <c r="C36" s="16"/>
      <c r="D36" s="16"/>
      <c r="E36" s="16"/>
    </row>
    <row r="37" spans="2:19">
      <c r="B37" t="s">
        <v>291</v>
      </c>
      <c r="C37" s="16"/>
      <c r="D37" s="16"/>
      <c r="E37" s="16"/>
    </row>
    <row r="38" spans="2:19">
      <c r="B38" t="s">
        <v>292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H20" sqref="H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2423838</v>
      </c>
      <c r="I11" s="7"/>
      <c r="J11" s="75">
        <v>12083.3994</v>
      </c>
      <c r="K11" s="7"/>
      <c r="L11" s="76">
        <v>1</v>
      </c>
      <c r="M11" s="76">
        <v>6.7000000000000002E-3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2423838</v>
      </c>
      <c r="J12" s="81">
        <v>12083.3994</v>
      </c>
      <c r="L12" s="80">
        <v>1</v>
      </c>
      <c r="M12" s="80">
        <v>6.7000000000000002E-3</v>
      </c>
    </row>
    <row r="13" spans="2:98">
      <c r="B13" t="s">
        <v>1361</v>
      </c>
      <c r="C13" t="s">
        <v>1362</v>
      </c>
      <c r="D13" t="s">
        <v>123</v>
      </c>
      <c r="E13" t="s">
        <v>1363</v>
      </c>
      <c r="F13" t="s">
        <v>1008</v>
      </c>
      <c r="G13" t="s">
        <v>102</v>
      </c>
      <c r="H13" s="77">
        <v>575</v>
      </c>
      <c r="I13" s="77">
        <v>500000</v>
      </c>
      <c r="J13" s="77">
        <v>2875</v>
      </c>
      <c r="K13" s="78">
        <v>1.1561274756207902E-2</v>
      </c>
      <c r="L13" s="78">
        <v>0.2379</v>
      </c>
      <c r="M13" s="78">
        <v>1.6000000000000001E-3</v>
      </c>
    </row>
    <row r="14" spans="2:98">
      <c r="B14" t="s">
        <v>1364</v>
      </c>
      <c r="C14" t="s">
        <v>1365</v>
      </c>
      <c r="D14" t="s">
        <v>123</v>
      </c>
      <c r="E14" t="s">
        <v>1366</v>
      </c>
      <c r="F14" t="s">
        <v>1069</v>
      </c>
      <c r="G14" t="s">
        <v>102</v>
      </c>
      <c r="H14" s="77">
        <v>2423263</v>
      </c>
      <c r="I14" s="77">
        <v>380</v>
      </c>
      <c r="J14" s="77">
        <v>9208.3994000000002</v>
      </c>
      <c r="K14" s="78">
        <v>1.4E-3</v>
      </c>
      <c r="L14" s="78">
        <v>0.7621</v>
      </c>
      <c r="M14" s="78">
        <v>5.1000000000000004E-3</v>
      </c>
    </row>
    <row r="15" spans="2:98">
      <c r="B15" s="79" t="s">
        <v>228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296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223</v>
      </c>
      <c r="C17" t="s">
        <v>223</v>
      </c>
      <c r="D17" s="16"/>
      <c r="E17" s="16"/>
      <c r="F17" t="s">
        <v>223</v>
      </c>
      <c r="G17" t="s">
        <v>223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297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223</v>
      </c>
      <c r="C19" t="s">
        <v>223</v>
      </c>
      <c r="D19" s="16"/>
      <c r="E19" s="16"/>
      <c r="F19" t="s">
        <v>223</v>
      </c>
      <c r="G19" t="s">
        <v>223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230</v>
      </c>
      <c r="C20" s="16"/>
      <c r="D20" s="16"/>
      <c r="E20" s="16"/>
    </row>
    <row r="21" spans="2:13">
      <c r="B21" t="s">
        <v>290</v>
      </c>
      <c r="C21" s="16"/>
      <c r="D21" s="16"/>
      <c r="E21" s="16"/>
    </row>
    <row r="22" spans="2:13">
      <c r="B22" t="s">
        <v>291</v>
      </c>
      <c r="C22" s="16"/>
      <c r="D22" s="16"/>
      <c r="E22" s="16"/>
    </row>
    <row r="23" spans="2:13">
      <c r="B23" t="s">
        <v>292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1367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223</v>
      </c>
      <c r="C14" t="s">
        <v>223</v>
      </c>
      <c r="D14" t="s">
        <v>223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1368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223</v>
      </c>
      <c r="C16" t="s">
        <v>223</v>
      </c>
      <c r="D16" t="s">
        <v>223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1369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223</v>
      </c>
      <c r="C18" t="s">
        <v>223</v>
      </c>
      <c r="D18" t="s">
        <v>223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1370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223</v>
      </c>
      <c r="C20" t="s">
        <v>223</v>
      </c>
      <c r="D20" t="s">
        <v>223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1371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223</v>
      </c>
      <c r="C23" t="s">
        <v>223</v>
      </c>
      <c r="D23" t="s">
        <v>223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1372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223</v>
      </c>
      <c r="C25" t="s">
        <v>223</v>
      </c>
      <c r="D25" t="s">
        <v>223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1373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223</v>
      </c>
      <c r="C27" t="s">
        <v>223</v>
      </c>
      <c r="D27" t="s">
        <v>223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1374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223</v>
      </c>
      <c r="C29" t="s">
        <v>223</v>
      </c>
      <c r="D29" t="s">
        <v>223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230</v>
      </c>
      <c r="C30" s="16"/>
    </row>
    <row r="31" spans="2:11">
      <c r="B31" t="s">
        <v>290</v>
      </c>
      <c r="C31" s="16"/>
    </row>
    <row r="32" spans="2:11">
      <c r="B32" t="s">
        <v>291</v>
      </c>
      <c r="C32" s="16"/>
    </row>
    <row r="33" spans="2:3">
      <c r="B33" t="s">
        <v>292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3203962</v>
      </c>
      <c r="H11" s="7"/>
      <c r="I11" s="75">
        <v>243.46652781719999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1375</v>
      </c>
      <c r="C12" s="16"/>
      <c r="D12" s="16"/>
      <c r="G12" s="81">
        <v>3203962</v>
      </c>
      <c r="I12" s="81">
        <v>243.46652781719999</v>
      </c>
      <c r="K12" s="80">
        <v>1</v>
      </c>
      <c r="L12" s="80">
        <v>1E-4</v>
      </c>
    </row>
    <row r="13" spans="2:59">
      <c r="B13" t="s">
        <v>1376</v>
      </c>
      <c r="C13" t="s">
        <v>1377</v>
      </c>
      <c r="D13" t="s">
        <v>1133</v>
      </c>
      <c r="E13" t="s">
        <v>106</v>
      </c>
      <c r="F13" t="s">
        <v>1378</v>
      </c>
      <c r="G13" s="77">
        <v>37000</v>
      </c>
      <c r="H13" s="77">
        <v>6.6E-3</v>
      </c>
      <c r="I13" s="77">
        <v>7.5946199999999998E-3</v>
      </c>
      <c r="J13" s="78">
        <v>0</v>
      </c>
      <c r="K13" s="78">
        <v>0</v>
      </c>
      <c r="L13" s="78">
        <v>0</v>
      </c>
    </row>
    <row r="14" spans="2:59">
      <c r="B14" t="s">
        <v>1145</v>
      </c>
      <c r="C14" t="s">
        <v>1146</v>
      </c>
      <c r="D14" t="s">
        <v>1148</v>
      </c>
      <c r="E14" t="s">
        <v>106</v>
      </c>
      <c r="F14" t="s">
        <v>1379</v>
      </c>
      <c r="G14" s="77">
        <v>130000</v>
      </c>
      <c r="H14" s="77">
        <v>0.26939999999999997</v>
      </c>
      <c r="I14" s="77">
        <v>1.0891842</v>
      </c>
      <c r="J14" s="78">
        <v>0</v>
      </c>
      <c r="K14" s="78">
        <v>4.4999999999999997E-3</v>
      </c>
      <c r="L14" s="78">
        <v>0</v>
      </c>
    </row>
    <row r="15" spans="2:59">
      <c r="B15" t="s">
        <v>1380</v>
      </c>
      <c r="C15" t="s">
        <v>1381</v>
      </c>
      <c r="D15" t="s">
        <v>874</v>
      </c>
      <c r="E15" t="s">
        <v>102</v>
      </c>
      <c r="F15" t="s">
        <v>632</v>
      </c>
      <c r="G15" s="77">
        <v>35519</v>
      </c>
      <c r="H15" s="77">
        <v>159.40163999999999</v>
      </c>
      <c r="I15" s="77">
        <v>56.617868511600001</v>
      </c>
      <c r="J15" s="78">
        <v>0</v>
      </c>
      <c r="K15" s="78">
        <v>0.23250000000000001</v>
      </c>
      <c r="L15" s="78">
        <v>0</v>
      </c>
    </row>
    <row r="16" spans="2:59">
      <c r="B16" t="s">
        <v>1382</v>
      </c>
      <c r="C16" t="s">
        <v>1383</v>
      </c>
      <c r="D16" t="s">
        <v>1384</v>
      </c>
      <c r="E16" t="s">
        <v>102</v>
      </c>
      <c r="F16" t="s">
        <v>1385</v>
      </c>
      <c r="G16" s="77">
        <v>2500000</v>
      </c>
      <c r="H16" s="77">
        <v>1.7E-5</v>
      </c>
      <c r="I16" s="77">
        <v>4.2499999999999998E-4</v>
      </c>
      <c r="J16" s="78">
        <v>0</v>
      </c>
      <c r="K16" s="78">
        <v>0</v>
      </c>
      <c r="L16" s="78">
        <v>0</v>
      </c>
    </row>
    <row r="17" spans="2:12">
      <c r="B17" t="s">
        <v>1386</v>
      </c>
      <c r="C17" t="s">
        <v>1387</v>
      </c>
      <c r="D17" t="s">
        <v>1065</v>
      </c>
      <c r="E17" t="s">
        <v>102</v>
      </c>
      <c r="F17" t="s">
        <v>1388</v>
      </c>
      <c r="G17" s="77">
        <v>240000</v>
      </c>
      <c r="H17" s="77">
        <v>1.9999999999999999E-6</v>
      </c>
      <c r="I17" s="77">
        <v>4.7999999999999998E-6</v>
      </c>
      <c r="J17" s="78">
        <v>0</v>
      </c>
      <c r="K17" s="78">
        <v>0</v>
      </c>
      <c r="L17" s="78">
        <v>0</v>
      </c>
    </row>
    <row r="18" spans="2:12">
      <c r="B18" t="s">
        <v>1389</v>
      </c>
      <c r="C18" t="s">
        <v>1390</v>
      </c>
      <c r="D18" t="s">
        <v>579</v>
      </c>
      <c r="E18" t="s">
        <v>102</v>
      </c>
      <c r="F18" t="s">
        <v>1391</v>
      </c>
      <c r="G18" s="77">
        <v>101393</v>
      </c>
      <c r="H18" s="77">
        <v>178.76012</v>
      </c>
      <c r="I18" s="77">
        <v>181.2502484716</v>
      </c>
      <c r="J18" s="78">
        <v>0</v>
      </c>
      <c r="K18" s="78">
        <v>0.74450000000000005</v>
      </c>
      <c r="L18" s="78">
        <v>1E-4</v>
      </c>
    </row>
    <row r="19" spans="2:12">
      <c r="B19" t="s">
        <v>1392</v>
      </c>
      <c r="C19" t="s">
        <v>1393</v>
      </c>
      <c r="D19" t="s">
        <v>963</v>
      </c>
      <c r="E19" t="s">
        <v>102</v>
      </c>
      <c r="F19" t="s">
        <v>1394</v>
      </c>
      <c r="G19" s="77">
        <v>90000</v>
      </c>
      <c r="H19" s="77">
        <v>5.0013139999999998</v>
      </c>
      <c r="I19" s="77">
        <v>4.5011825999999999</v>
      </c>
      <c r="J19" s="78">
        <v>0</v>
      </c>
      <c r="K19" s="78">
        <v>1.8499999999999999E-2</v>
      </c>
      <c r="L19" s="78">
        <v>0</v>
      </c>
    </row>
    <row r="20" spans="2:12">
      <c r="B20" t="s">
        <v>1395</v>
      </c>
      <c r="C20" t="s">
        <v>1396</v>
      </c>
      <c r="D20" t="s">
        <v>132</v>
      </c>
      <c r="E20" t="s">
        <v>102</v>
      </c>
      <c r="F20" t="s">
        <v>762</v>
      </c>
      <c r="G20" s="77">
        <v>70050</v>
      </c>
      <c r="H20" s="77">
        <v>2.8E-5</v>
      </c>
      <c r="I20" s="77">
        <v>1.9613999999999999E-5</v>
      </c>
      <c r="J20" s="78">
        <v>0</v>
      </c>
      <c r="K20" s="78">
        <v>0</v>
      </c>
      <c r="L20" s="78">
        <v>0</v>
      </c>
    </row>
    <row r="21" spans="2:12">
      <c r="B21" s="79" t="s">
        <v>1280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t="s">
        <v>230</v>
      </c>
      <c r="C23" s="16"/>
      <c r="D23" s="16"/>
    </row>
    <row r="24" spans="2:12">
      <c r="B24" t="s">
        <v>290</v>
      </c>
      <c r="C24" s="16"/>
      <c r="D24" s="16"/>
    </row>
    <row r="25" spans="2:12">
      <c r="B25" t="s">
        <v>291</v>
      </c>
      <c r="C25" s="16"/>
      <c r="D25" s="16"/>
    </row>
    <row r="26" spans="2:12">
      <c r="B26" t="s">
        <v>292</v>
      </c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topLeftCell="A25" workbookViewId="0">
      <selection activeCell="H22" sqref="H2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1281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1282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1397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1283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705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1281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1284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1283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1285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705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290</v>
      </c>
      <c r="C35" s="16"/>
      <c r="D35" s="16"/>
    </row>
    <row r="36" spans="2:12">
      <c r="B36" t="s">
        <v>291</v>
      </c>
      <c r="C36" s="16"/>
      <c r="D36" s="16"/>
    </row>
    <row r="37" spans="2:12">
      <c r="B37" t="s">
        <v>292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202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1281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1282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1397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223</v>
      </c>
      <c r="C18" t="s">
        <v>223</v>
      </c>
      <c r="D18" t="s">
        <v>223</v>
      </c>
      <c r="E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1283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705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1281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1284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1283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705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230</v>
      </c>
      <c r="C32" s="16"/>
      <c r="D32" s="16"/>
    </row>
    <row r="33" spans="2:4">
      <c r="B33" t="s">
        <v>290</v>
      </c>
      <c r="C33" s="16"/>
      <c r="D33" s="16"/>
    </row>
    <row r="34" spans="2:4">
      <c r="B34" t="s">
        <v>291</v>
      </c>
      <c r="C34" s="16"/>
      <c r="D34" s="16"/>
    </row>
    <row r="35" spans="2:4">
      <c r="B35" t="s">
        <v>292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1305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1306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1307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1308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D19" s="16"/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1309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1310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1311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1305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1306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1307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1308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1309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1310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1311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290</v>
      </c>
      <c r="D41" s="16"/>
    </row>
    <row r="42" spans="2:17">
      <c r="B42" t="s">
        <v>291</v>
      </c>
      <c r="D42" s="16"/>
    </row>
    <row r="43" spans="2:17">
      <c r="B43" t="s">
        <v>292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E19" sqref="E1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54.6</v>
      </c>
      <c r="J11" s="18"/>
      <c r="K11" s="18"/>
      <c r="L11" s="18"/>
      <c r="M11" s="76">
        <v>0</v>
      </c>
      <c r="N11" s="75">
        <v>16933437.59</v>
      </c>
      <c r="O11" s="7"/>
      <c r="P11" s="75">
        <v>18431.671741072401</v>
      </c>
      <c r="Q11" s="76">
        <v>1</v>
      </c>
      <c r="R11" s="76">
        <v>1.0200000000000001E-2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54.6</v>
      </c>
      <c r="M12" s="80">
        <v>0</v>
      </c>
      <c r="N12" s="81">
        <v>16933437.59</v>
      </c>
      <c r="P12" s="81">
        <v>18431.671741072401</v>
      </c>
      <c r="Q12" s="80">
        <v>1</v>
      </c>
      <c r="R12" s="80">
        <v>1.0200000000000001E-2</v>
      </c>
    </row>
    <row r="13" spans="2:60">
      <c r="B13" s="79" t="s">
        <v>1398</v>
      </c>
      <c r="I13" s="81">
        <v>54.6</v>
      </c>
      <c r="M13" s="80">
        <v>0</v>
      </c>
      <c r="N13" s="81">
        <v>16933437.59</v>
      </c>
      <c r="P13" s="81">
        <v>18431.671741072401</v>
      </c>
      <c r="Q13" s="80">
        <v>1</v>
      </c>
      <c r="R13" s="80">
        <v>1.0200000000000001E-2</v>
      </c>
    </row>
    <row r="14" spans="2:60">
      <c r="B14" t="s">
        <v>1422</v>
      </c>
      <c r="C14" t="s">
        <v>1399</v>
      </c>
      <c r="D14" t="s">
        <v>1400</v>
      </c>
      <c r="F14" t="s">
        <v>743</v>
      </c>
      <c r="G14" t="s">
        <v>1401</v>
      </c>
      <c r="H14" t="s">
        <v>1402</v>
      </c>
      <c r="I14" s="77">
        <v>54.6</v>
      </c>
      <c r="J14" t="s">
        <v>1403</v>
      </c>
      <c r="K14" t="s">
        <v>102</v>
      </c>
      <c r="L14" s="78">
        <v>0</v>
      </c>
      <c r="M14" s="78">
        <v>0</v>
      </c>
      <c r="N14" s="77">
        <v>16933437.59</v>
      </c>
      <c r="O14" s="77">
        <v>108.84778500000012</v>
      </c>
      <c r="P14" s="77">
        <v>18431.671741072401</v>
      </c>
      <c r="Q14" s="78">
        <v>1</v>
      </c>
      <c r="R14" s="78">
        <v>1.0200000000000001E-2</v>
      </c>
    </row>
    <row r="15" spans="2:60">
      <c r="B15" s="79" t="s">
        <v>1404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223</v>
      </c>
      <c r="D16" t="s">
        <v>223</v>
      </c>
      <c r="F16" t="s">
        <v>223</v>
      </c>
      <c r="I16" s="77">
        <v>0</v>
      </c>
      <c r="J16" t="s">
        <v>223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1405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223</v>
      </c>
      <c r="D18" t="s">
        <v>223</v>
      </c>
      <c r="F18" t="s">
        <v>223</v>
      </c>
      <c r="I18" s="77">
        <v>0</v>
      </c>
      <c r="J18" t="s">
        <v>223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1406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223</v>
      </c>
      <c r="D20" t="s">
        <v>223</v>
      </c>
      <c r="F20" t="s">
        <v>223</v>
      </c>
      <c r="I20" s="77">
        <v>0</v>
      </c>
      <c r="J20" t="s">
        <v>223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1407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223</v>
      </c>
      <c r="D22" t="s">
        <v>223</v>
      </c>
      <c r="F22" t="s">
        <v>223</v>
      </c>
      <c r="I22" s="77">
        <v>0</v>
      </c>
      <c r="J22" t="s">
        <v>223</v>
      </c>
      <c r="K22" t="s">
        <v>223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1408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1409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223</v>
      </c>
      <c r="D25" t="s">
        <v>223</v>
      </c>
      <c r="F25" t="s">
        <v>223</v>
      </c>
      <c r="I25" s="77">
        <v>0</v>
      </c>
      <c r="J25" t="s">
        <v>223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1410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223</v>
      </c>
      <c r="D27" t="s">
        <v>223</v>
      </c>
      <c r="F27" t="s">
        <v>223</v>
      </c>
      <c r="I27" s="77">
        <v>0</v>
      </c>
      <c r="J27" t="s">
        <v>223</v>
      </c>
      <c r="K27" t="s">
        <v>223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1411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223</v>
      </c>
      <c r="D29" t="s">
        <v>223</v>
      </c>
      <c r="F29" t="s">
        <v>223</v>
      </c>
      <c r="I29" s="77">
        <v>0</v>
      </c>
      <c r="J29" t="s">
        <v>223</v>
      </c>
      <c r="K29" t="s">
        <v>223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1412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223</v>
      </c>
      <c r="D31" t="s">
        <v>223</v>
      </c>
      <c r="F31" t="s">
        <v>223</v>
      </c>
      <c r="I31" s="77">
        <v>0</v>
      </c>
      <c r="J31" t="s">
        <v>223</v>
      </c>
      <c r="K31" t="s">
        <v>223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1413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223</v>
      </c>
      <c r="D34" t="s">
        <v>223</v>
      </c>
      <c r="F34" t="s">
        <v>223</v>
      </c>
      <c r="I34" s="77">
        <v>0</v>
      </c>
      <c r="J34" t="s">
        <v>223</v>
      </c>
      <c r="K34" t="s">
        <v>223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1405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223</v>
      </c>
      <c r="D36" t="s">
        <v>223</v>
      </c>
      <c r="F36" t="s">
        <v>223</v>
      </c>
      <c r="I36" s="77">
        <v>0</v>
      </c>
      <c r="J36" t="s">
        <v>223</v>
      </c>
      <c r="K36" t="s">
        <v>223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1406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223</v>
      </c>
      <c r="D38" t="s">
        <v>223</v>
      </c>
      <c r="F38" t="s">
        <v>223</v>
      </c>
      <c r="I38" s="77">
        <v>0</v>
      </c>
      <c r="J38" t="s">
        <v>223</v>
      </c>
      <c r="K38" t="s">
        <v>223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1412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223</v>
      </c>
      <c r="D40" t="s">
        <v>223</v>
      </c>
      <c r="F40" t="s">
        <v>223</v>
      </c>
      <c r="I40" s="77">
        <v>0</v>
      </c>
      <c r="J40" t="s">
        <v>223</v>
      </c>
      <c r="K40" t="s">
        <v>223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230</v>
      </c>
    </row>
    <row r="42" spans="2:18">
      <c r="B42" t="s">
        <v>290</v>
      </c>
    </row>
    <row r="43" spans="2:18">
      <c r="B43" t="s">
        <v>291</v>
      </c>
    </row>
    <row r="44" spans="2:18">
      <c r="B44" t="s">
        <v>292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G25" sqref="G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1317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223</v>
      </c>
      <c r="C14" t="s">
        <v>223</v>
      </c>
      <c r="E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1318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223</v>
      </c>
      <c r="C16" t="s">
        <v>223</v>
      </c>
      <c r="E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1414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223</v>
      </c>
      <c r="C18" t="s">
        <v>223</v>
      </c>
      <c r="E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1415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E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705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223</v>
      </c>
      <c r="C22" t="s">
        <v>223</v>
      </c>
      <c r="E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223</v>
      </c>
      <c r="C24" t="s">
        <v>223</v>
      </c>
      <c r="E24" t="s">
        <v>223</v>
      </c>
      <c r="G24" s="77">
        <v>0</v>
      </c>
      <c r="H24" t="s">
        <v>223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290</v>
      </c>
    </row>
    <row r="27" spans="2:15">
      <c r="B27" t="s">
        <v>291</v>
      </c>
    </row>
    <row r="28" spans="2:15">
      <c r="B28" t="s">
        <v>292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tabSelected="1" workbookViewId="0">
      <selection activeCell="H12" sqref="H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1416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223</v>
      </c>
      <c r="E14" s="78">
        <v>0</v>
      </c>
      <c r="F14" t="s">
        <v>223</v>
      </c>
      <c r="G14" s="77">
        <v>0</v>
      </c>
      <c r="H14" s="78">
        <v>0</v>
      </c>
      <c r="I14" s="78">
        <v>0</v>
      </c>
    </row>
    <row r="15" spans="2:55">
      <c r="B15" s="79" t="s">
        <v>1417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223</v>
      </c>
      <c r="E16" s="78">
        <v>0</v>
      </c>
      <c r="F16" t="s">
        <v>223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1416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223</v>
      </c>
      <c r="E19" s="78">
        <v>0</v>
      </c>
      <c r="F19" t="s">
        <v>223</v>
      </c>
      <c r="G19" s="77">
        <v>0</v>
      </c>
      <c r="H19" s="78">
        <v>0</v>
      </c>
      <c r="I19" s="78">
        <v>0</v>
      </c>
    </row>
    <row r="20" spans="2:9">
      <c r="B20" s="79" t="s">
        <v>1417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223</v>
      </c>
      <c r="E21" s="78">
        <v>0</v>
      </c>
      <c r="F21" t="s">
        <v>223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223</v>
      </c>
      <c r="D15" t="s">
        <v>223</v>
      </c>
      <c r="E15" s="19"/>
      <c r="F15" s="78">
        <v>0</v>
      </c>
      <c r="G15" t="s">
        <v>223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26577.004015103001</v>
      </c>
      <c r="J11" s="76">
        <v>1</v>
      </c>
      <c r="K11" s="76">
        <v>1.47E-2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C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26577.004015103001</v>
      </c>
      <c r="J14" s="80">
        <v>1</v>
      </c>
      <c r="K14" s="80">
        <v>1.47E-2</v>
      </c>
    </row>
    <row r="15" spans="2:60">
      <c r="B15" t="s">
        <v>1418</v>
      </c>
      <c r="C15" t="s">
        <v>1419</v>
      </c>
      <c r="D15" t="s">
        <v>223</v>
      </c>
      <c r="E15" t="s">
        <v>494</v>
      </c>
      <c r="F15" s="78">
        <v>0</v>
      </c>
      <c r="G15" t="s">
        <v>110</v>
      </c>
      <c r="H15" s="78">
        <v>0</v>
      </c>
      <c r="I15" s="77">
        <v>6756.2613897029996</v>
      </c>
      <c r="J15" s="78">
        <v>0.25419999999999998</v>
      </c>
      <c r="K15" s="78">
        <v>3.7000000000000002E-3</v>
      </c>
    </row>
    <row r="16" spans="2:60">
      <c r="B16" t="s">
        <v>1420</v>
      </c>
      <c r="C16" t="s">
        <v>1421</v>
      </c>
      <c r="D16" t="s">
        <v>223</v>
      </c>
      <c r="E16" t="s">
        <v>494</v>
      </c>
      <c r="F16" s="78">
        <v>0</v>
      </c>
      <c r="G16" t="s">
        <v>106</v>
      </c>
      <c r="H16" s="78">
        <v>0</v>
      </c>
      <c r="I16" s="77">
        <v>19820.742625399998</v>
      </c>
      <c r="J16" s="78">
        <v>0.74580000000000002</v>
      </c>
      <c r="K16" s="78">
        <v>1.09E-2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223</v>
      </c>
      <c r="C13" s="77">
        <v>0</v>
      </c>
    </row>
    <row r="14" spans="2:17">
      <c r="B14" s="79" t="s">
        <v>228</v>
      </c>
      <c r="C14" s="81">
        <v>0</v>
      </c>
    </row>
    <row r="15" spans="2:17">
      <c r="B15" t="s">
        <v>223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705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1317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1318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705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1317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1318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705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290</v>
      </c>
      <c r="D27" s="16"/>
    </row>
    <row r="28" spans="2:23">
      <c r="B28" t="s">
        <v>291</v>
      </c>
      <c r="D28" s="16"/>
    </row>
    <row r="29" spans="2:23">
      <c r="B29" t="s">
        <v>292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3465C47-77E9-47EB-9F0C-0BC2BB34B7FE}"/>
</file>

<file path=customXml/itemProps2.xml><?xml version="1.0" encoding="utf-8"?>
<ds:datastoreItem xmlns:ds="http://schemas.openxmlformats.org/officeDocument/2006/customXml" ds:itemID="{EFA2B95E-327D-4EA7-B057-FF2EC620EEAA}"/>
</file>

<file path=customXml/itemProps3.xml><?xml version="1.0" encoding="utf-8"?>
<ds:datastoreItem xmlns:ds="http://schemas.openxmlformats.org/officeDocument/2006/customXml" ds:itemID="{7B696EA1-9D7C-49E6-90E8-C73852AFE6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520042177_b12937_0421</dc:title>
  <dc:creator>Yuli</dc:creator>
  <cp:lastModifiedBy>ליזה שלו</cp:lastModifiedBy>
  <dcterms:created xsi:type="dcterms:W3CDTF">2015-11-10T09:34:27Z</dcterms:created>
  <dcterms:modified xsi:type="dcterms:W3CDTF">2022-01-31T13:50:22Z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