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4" hidden="1">'אג"ח קונצרני'!$A$7:$BM$801</definedName>
    <definedName name="_xlnm._FilterDatabase" localSheetId="5" hidden="1">מניות!$A$7:$BI$336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N12" i="22" l="1"/>
  <c r="Q136" i="5" l="1"/>
  <c r="Q137" i="5" s="1"/>
  <c r="Q138" i="5" l="1"/>
  <c r="O138" i="5" s="1"/>
  <c r="O136" i="5"/>
  <c r="O137" i="5"/>
  <c r="Q46" i="5"/>
  <c r="Q45" i="5" s="1"/>
  <c r="N45" i="5"/>
  <c r="Q132" i="5"/>
  <c r="O132" i="5" s="1"/>
  <c r="K56" i="6"/>
  <c r="I56" i="6" s="1"/>
  <c r="K68" i="6"/>
  <c r="I68" i="6" s="1"/>
  <c r="K57" i="6"/>
  <c r="I57" i="6" s="1"/>
  <c r="O45" i="5" l="1"/>
  <c r="O46" i="5"/>
  <c r="I76" i="6"/>
  <c r="K77" i="6"/>
  <c r="I77" i="6" s="1"/>
  <c r="O58" i="5"/>
  <c r="N57" i="5"/>
  <c r="O57" i="5" s="1"/>
  <c r="Q70" i="5"/>
  <c r="O70" i="5" s="1"/>
  <c r="Q56" i="5"/>
</calcChain>
</file>

<file path=xl/sharedStrings.xml><?xml version="1.0" encoding="utf-8"?>
<sst xmlns="http://schemas.openxmlformats.org/spreadsheetml/2006/main" count="5061" uniqueCount="1321">
  <si>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</si>
  <si>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</si>
  <si>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</si>
  <si>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</si>
  <si>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</si>
  <si>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</si>
  <si>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</si>
  <si>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</si>
  <si>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</si>
  <si>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</si>
  <si>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</si>
  <si>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</si>
  <si>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</si>
  <si>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</si>
  <si>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</si>
  <si>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</si>
  <si>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</si>
  <si>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</si>
  <si>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</si>
  <si>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</si>
  <si>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</si>
  <si>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</si>
  <si>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</si>
  <si>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</si>
  <si>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</si>
  <si>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</si>
  <si>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</si>
  <si>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</si>
  <si>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</si>
  <si>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</si>
  <si>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</si>
  <si>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</si>
  <si>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</si>
  <si>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</si>
  <si>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</si>
  <si>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</si>
  <si>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</si>
  <si>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</si>
  <si>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</si>
  <si>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</si>
  <si>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</si>
  <si>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</si>
  <si>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</si>
  <si>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</si>
  <si>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</si>
  <si>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</si>
  <si>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</si>
  <si>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</si>
  <si>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</si>
  <si>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</si>
  <si>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</si>
  <si>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</si>
  <si>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</si>
  <si>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</si>
  <si>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</si>
  <si>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</si>
  <si>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</si>
  <si>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</si>
  <si>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</si>
  <si>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</si>
  <si>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</si>
  <si>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</si>
  <si>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</si>
  <si>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</si>
  <si>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</si>
  <si>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</si>
  <si>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</si>
  <si>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</si>
  <si>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</si>
  <si>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</si>
  <si>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</si>
  <si>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</si>
  <si>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</si>
  <si>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</si>
  <si>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</si>
  <si>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</si>
  <si>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</si>
  <si>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</si>
  <si>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</si>
  <si>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</si>
  <si>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</si>
  <si>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</si>
  <si>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</si>
  <si>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</si>
  <si>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</si>
  <si>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</si>
  <si>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</si>
  <si>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</si>
  <si>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</si>
  <si>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</si>
  <si>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</si>
  <si>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</si>
  <si>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</si>
  <si>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</si>
  <si>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</si>
  <si>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</si>
  <si>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</si>
  <si>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</si>
  <si>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</si>
  <si>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</si>
  <si>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</si>
  <si>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</si>
  <si>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</si>
  <si>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</si>
  <si>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</si>
  <si>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</si>
  <si>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</si>
  <si>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</si>
  <si>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</si>
  <si>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</si>
  <si>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</si>
  <si>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</si>
  <si>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</si>
  <si>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</si>
  <si>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</si>
  <si>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</si>
  <si>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</si>
  <si>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</si>
  <si>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</si>
  <si>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</si>
  <si>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</si>
  <si>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</si>
  <si>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</si>
  <si>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</si>
  <si>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</si>
  <si>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</si>
  <si>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</si>
  <si>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</si>
  <si>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</si>
  <si>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</si>
  <si>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</si>
  <si>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</si>
  <si>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</si>
  <si>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</si>
  <si>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</si>
  <si>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</si>
  <si>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</si>
  <si>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</si>
  <si>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</si>
  <si>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</si>
  <si>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</si>
  <si>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</si>
  <si>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</si>
  <si>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</si>
  <si>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</si>
  <si>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</si>
  <si>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</si>
  <si>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</si>
  <si>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</si>
  <si>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</si>
  <si>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</si>
  <si>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</si>
  <si>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</si>
  <si>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</si>
  <si>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</si>
  <si>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</si>
  <si>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</si>
  <si>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</si>
  <si>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</si>
  <si>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</si>
  <si>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</si>
  <si>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</si>
  <si>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</si>
  <si>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</si>
  <si>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</si>
  <si>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</si>
  <si>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</si>
  <si>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</si>
  <si>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</si>
  <si>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</si>
  <si>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</si>
  <si>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</si>
  <si>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</si>
  <si>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</si>
  <si>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</si>
  <si>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</si>
  <si>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</si>
  <si>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</si>
  <si>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</si>
  <si>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</si>
  <si>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</si>
  <si>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</si>
  <si>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</si>
  <si>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</si>
  <si>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</si>
  <si>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</si>
  <si>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</si>
  <si>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</si>
  <si>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</si>
  <si>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</si>
  <si>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</si>
  <si>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</si>
  <si>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</si>
  <si>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</si>
  <si>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</si>
  <si>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</si>
  <si>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</si>
  <si>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מור כללי</t>
  </si>
  <si>
    <t>בהתאם לשיטה שיושמה בדוח הכספי *</t>
  </si>
  <si>
    <t>כתר דני</t>
  </si>
  <si>
    <t>דולר סינגפור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</si>
  <si>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</si>
  <si>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</si>
  <si>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</si>
  <si>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</si>
  <si>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</si>
  <si>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</si>
  <si>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</si>
  <si>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</si>
  <si>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</si>
  <si>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</si>
  <si>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</si>
  <si>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</si>
  <si>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</si>
  <si>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</si>
  <si>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סינגפורי-345- בנק מזרחי</t>
  </si>
  <si>
    <t>345- 20- בנק מזרחי</t>
  </si>
  <si>
    <t>כתר דני - 78- בנק מזרחי</t>
  </si>
  <si>
    <t>78- 20-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</si>
  <si>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</si>
  <si>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</si>
  <si>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</si>
  <si>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</si>
  <si>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</si>
  <si>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</si>
  <si>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</si>
  <si>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</si>
  <si>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</si>
  <si>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</si>
  <si>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</si>
  <si>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</si>
  <si>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</si>
  <si>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</si>
  <si>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</si>
  <si>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</si>
  <si>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13/08/20</t>
  </si>
  <si>
    <t>ממצמ 0536- האוצר - ממשלתית צמודה</t>
  </si>
  <si>
    <t>1097708</t>
  </si>
  <si>
    <t>06/08/20</t>
  </si>
  <si>
    <t>ממצמ0922- האוצר - ממשלתית צמודה</t>
  </si>
  <si>
    <t>1124056</t>
  </si>
  <si>
    <t>ממשל צמודה 0529- האוצר - ממשלתית צמודה</t>
  </si>
  <si>
    <t>1157023</t>
  </si>
  <si>
    <t>25/08/20</t>
  </si>
  <si>
    <t>ממשל צמודה 1025- האוצר - ממשלתית צמודה</t>
  </si>
  <si>
    <t>1135912</t>
  </si>
  <si>
    <t>16/08/20</t>
  </si>
  <si>
    <t>ממשלתי צמוד 0527- האוצר - ממשלתית צמודה</t>
  </si>
  <si>
    <t>1140847</t>
  </si>
  <si>
    <t>03/08/20</t>
  </si>
  <si>
    <t>צמוד 1020</t>
  </si>
  <si>
    <t>1137181</t>
  </si>
  <si>
    <t>05/03/20</t>
  </si>
  <si>
    <t>סה"כ לא צמודות</t>
  </si>
  <si>
    <t>סה"כ מלווה קצר מועד</t>
  </si>
  <si>
    <t>מ.ק.מ.711</t>
  </si>
  <si>
    <t>8210718</t>
  </si>
  <si>
    <t>14/07/20</t>
  </si>
  <si>
    <t>סה"כ שחר</t>
  </si>
  <si>
    <t>ממשל שקלית 0327</t>
  </si>
  <si>
    <t>1139344</t>
  </si>
  <si>
    <t>23/08/20</t>
  </si>
  <si>
    <t>ממשל שקלית 0330- האוצר - ממשלתית שקלית</t>
  </si>
  <si>
    <t>1160985</t>
  </si>
  <si>
    <t>ממשל שקלית 0347</t>
  </si>
  <si>
    <t>1140193</t>
  </si>
  <si>
    <t>24/08/20</t>
  </si>
  <si>
    <t>ממשל שקלית 0722- האוצר - ממשלתית שקלית</t>
  </si>
  <si>
    <t>1158104</t>
  </si>
  <si>
    <t>01/07/20</t>
  </si>
  <si>
    <t>ממשל שקלית 0928</t>
  </si>
  <si>
    <t>1150879</t>
  </si>
  <si>
    <t>ממשל שקלית 1123- האוצר - ממשלתית שקלית</t>
  </si>
  <si>
    <t>1155068</t>
  </si>
  <si>
    <t>06/09/20</t>
  </si>
  <si>
    <t>ממשלתי 0122- האוצר - ממשלתית שקלית</t>
  </si>
  <si>
    <t>1123272</t>
  </si>
  <si>
    <t>12/02/20</t>
  </si>
  <si>
    <t>ממשלתי 0323</t>
  </si>
  <si>
    <t>1126747</t>
  </si>
  <si>
    <t>ממשלתי 0825- האוצר - ממשלתית שקלית</t>
  </si>
  <si>
    <t>1135557</t>
  </si>
  <si>
    <t>02/08/20</t>
  </si>
  <si>
    <t>ממשלתי שקלי 0425- האוצר - ממשלתית שקלית</t>
  </si>
  <si>
    <t>1162668</t>
  </si>
  <si>
    <t>09/07/20</t>
  </si>
  <si>
    <t>ממשק 1026- האוצר - ממשלתית שקלית</t>
  </si>
  <si>
    <t>1099456</t>
  </si>
  <si>
    <t>ממשק0142- האוצר - ממשלתית שקלית</t>
  </si>
  <si>
    <t>1125400</t>
  </si>
  <si>
    <t>23/07/20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</si>
  <si>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</si>
  <si>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</si>
  <si>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</si>
  <si>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</si>
  <si>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B 0 03/12/20</t>
  </si>
  <si>
    <t>US912796TU31</t>
  </si>
  <si>
    <t>S&amp;P</t>
  </si>
  <si>
    <t>12/06/20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</si>
  <si>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</si>
  <si>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</si>
  <si>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</si>
  <si>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</si>
  <si>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</si>
  <si>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</si>
  <si>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</si>
  <si>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</si>
  <si>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</si>
  <si>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</si>
  <si>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</si>
  <si>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אג"ח מובנות</t>
  </si>
  <si>
    <t>29/09/20</t>
  </si>
  <si>
    <t>אלה פקדון אגח ה- אלה פקדונות</t>
  </si>
  <si>
    <t>1162577</t>
  </si>
  <si>
    <t>11/08/20</t>
  </si>
  <si>
    <t>בינל הנפק אגח יא- בינלאומי הנפקות</t>
  </si>
  <si>
    <t>1167048</t>
  </si>
  <si>
    <t>513141879</t>
  </si>
  <si>
    <t>בנקים</t>
  </si>
  <si>
    <t>23/06/20</t>
  </si>
  <si>
    <t>דקסיה הנ אג7- דקסיה ישראל הנפק</t>
  </si>
  <si>
    <t>1119825</t>
  </si>
  <si>
    <t>513704304</t>
  </si>
  <si>
    <t>לאומי אג"ח 181- לאומי</t>
  </si>
  <si>
    <t>6040505</t>
  </si>
  <si>
    <t>520018078</t>
  </si>
  <si>
    <t>Aaa.il</t>
  </si>
  <si>
    <t>03/09/20</t>
  </si>
  <si>
    <t>מז טפ הנפק   46- מזרחי טפחות הנפק</t>
  </si>
  <si>
    <t>2310225</t>
  </si>
  <si>
    <t>520032046</t>
  </si>
  <si>
    <t>30/06/20</t>
  </si>
  <si>
    <t>מז טפ הנפק 51- מזרחי טפחות הנפק</t>
  </si>
  <si>
    <t>2310324</t>
  </si>
  <si>
    <t>24/09/20</t>
  </si>
  <si>
    <t>מזרחי  הנפקות אגח 38- מזרחי טפחות הנפק</t>
  </si>
  <si>
    <t>2310142</t>
  </si>
  <si>
    <t>16/02/20</t>
  </si>
  <si>
    <t>מזרחי  טפ הנפק   43</t>
  </si>
  <si>
    <t>2310191</t>
  </si>
  <si>
    <t>24/02/20</t>
  </si>
  <si>
    <t>מזרחי טפחות  הנפקות אג"ח 44</t>
  </si>
  <si>
    <t>2310209</t>
  </si>
  <si>
    <t>07/09/20</t>
  </si>
  <si>
    <t>פועלים הנ אג34- פועלים הנפקות</t>
  </si>
  <si>
    <t>1940576</t>
  </si>
  <si>
    <t>520032640</t>
  </si>
  <si>
    <t>פועלים הנ אגח35- פועלים הנפקות</t>
  </si>
  <si>
    <t>1940618</t>
  </si>
  <si>
    <t>28/07/20</t>
  </si>
  <si>
    <t>פועלים הנפ אג32- פועלים הנפקות</t>
  </si>
  <si>
    <t>1940535</t>
  </si>
  <si>
    <t>29/07/20</t>
  </si>
  <si>
    <t>פועלים הנפקות  אג"ח 36- פועלים הנפקות</t>
  </si>
  <si>
    <t>1940659</t>
  </si>
  <si>
    <t>30/09/20</t>
  </si>
  <si>
    <t>דיסקונט הת 10- דיסקונט</t>
  </si>
  <si>
    <t>6910129</t>
  </si>
  <si>
    <t>520007030</t>
  </si>
  <si>
    <t>ilAA+</t>
  </si>
  <si>
    <t>03/02/20</t>
  </si>
  <si>
    <t>דיסקונט מנפיקים 4- דיסקונט מנפיקים</t>
  </si>
  <si>
    <t>7480049</t>
  </si>
  <si>
    <t>520029935</t>
  </si>
  <si>
    <t>02/02/20</t>
  </si>
  <si>
    <t>לאומי התח נד יד- לאומי</t>
  </si>
  <si>
    <t>6040299</t>
  </si>
  <si>
    <t>18/02/20</t>
  </si>
  <si>
    <t>עזריאלי אג"ח ה- קבוצת עזריאלי</t>
  </si>
  <si>
    <t>1156603</t>
  </si>
  <si>
    <t>510960719</t>
  </si>
  <si>
    <t>נדלן מניב בישראל</t>
  </si>
  <si>
    <t>Aa1.il</t>
  </si>
  <si>
    <t>13/07/20</t>
  </si>
  <si>
    <t>עזריאלי אג2- קבוצת עזריאלי</t>
  </si>
  <si>
    <t>1134436</t>
  </si>
  <si>
    <t>אמות אג2- אמות</t>
  </si>
  <si>
    <t>1126630</t>
  </si>
  <si>
    <t>520026683</t>
  </si>
  <si>
    <t>ilAA</t>
  </si>
  <si>
    <t>אמות אג3- אמות</t>
  </si>
  <si>
    <t>1117357</t>
  </si>
  <si>
    <t>02/04/20</t>
  </si>
  <si>
    <t>ארפורט סיטי אג"ח 5- איירפורט סיטי</t>
  </si>
  <si>
    <t>1133487</t>
  </si>
  <si>
    <t>511659401</t>
  </si>
  <si>
    <t>ביג  אגח יג- ביג</t>
  </si>
  <si>
    <t>1159516</t>
  </si>
  <si>
    <t>513623314</t>
  </si>
  <si>
    <t>13/09/20</t>
  </si>
  <si>
    <t>ביג אג"ח יא- ביג</t>
  </si>
  <si>
    <t>1151117</t>
  </si>
  <si>
    <t>31/08/20</t>
  </si>
  <si>
    <t>ביג אגח טז</t>
  </si>
  <si>
    <t>1168442</t>
  </si>
  <si>
    <t>ביג אגח יז</t>
  </si>
  <si>
    <t>1168459</t>
  </si>
  <si>
    <t>בל"ל ש"ה נד 200- לאומי</t>
  </si>
  <si>
    <t>6040141</t>
  </si>
  <si>
    <t>25/02/20</t>
  </si>
  <si>
    <t>גב ים אג"ח 6- גב-ים</t>
  </si>
  <si>
    <t>7590128</t>
  </si>
  <si>
    <t>520001736</t>
  </si>
  <si>
    <t>23/09/20</t>
  </si>
  <si>
    <t>ישרס אג18- ישרס</t>
  </si>
  <si>
    <t>6130280</t>
  </si>
  <si>
    <t>520017807</t>
  </si>
  <si>
    <t>מבני תעש אגח יח</t>
  </si>
  <si>
    <t>2260479</t>
  </si>
  <si>
    <t>520024126</t>
  </si>
  <si>
    <t>מבני תעשיה אגח יט</t>
  </si>
  <si>
    <t>2260487</t>
  </si>
  <si>
    <t>10/09/20</t>
  </si>
  <si>
    <t>מבני תעשיה אגח כג- מבני תעשיה</t>
  </si>
  <si>
    <t>2260545</t>
  </si>
  <si>
    <t>17/09/20</t>
  </si>
  <si>
    <t>מליסרון  אגח יד</t>
  </si>
  <si>
    <t>3230232</t>
  </si>
  <si>
    <t>520037789</t>
  </si>
  <si>
    <t>12/04/20</t>
  </si>
  <si>
    <t>מליסרון  אגח יט</t>
  </si>
  <si>
    <t>3230398</t>
  </si>
  <si>
    <t>18/08/20</t>
  </si>
  <si>
    <t>מליסרון  אגח16- מליסרון</t>
  </si>
  <si>
    <t>3230265</t>
  </si>
  <si>
    <t>30/08/20</t>
  </si>
  <si>
    <t>מליסרון אג10- מליסרון</t>
  </si>
  <si>
    <t>3230190</t>
  </si>
  <si>
    <t>12/08/20</t>
  </si>
  <si>
    <t>מליסרון אג8- מליסרון</t>
  </si>
  <si>
    <t>3230166</t>
  </si>
  <si>
    <t>10/08/20</t>
  </si>
  <si>
    <t>פועלים הנ שה נד 1- פועלים הנפקות</t>
  </si>
  <si>
    <t>1940444</t>
  </si>
  <si>
    <t>16/04/20</t>
  </si>
  <si>
    <t>ריט 1     אגח ו</t>
  </si>
  <si>
    <t>1138544</t>
  </si>
  <si>
    <t>513821488</t>
  </si>
  <si>
    <t>21/04/20</t>
  </si>
  <si>
    <t>ריט אג"ח 4- ריט1</t>
  </si>
  <si>
    <t>1129899</t>
  </si>
  <si>
    <t>03/06/20</t>
  </si>
  <si>
    <t>אגוד הנפ  אגח ט- אגוד הנפקות</t>
  </si>
  <si>
    <t>1139492</t>
  </si>
  <si>
    <t>513668277</t>
  </si>
  <si>
    <t>Aa3.il</t>
  </si>
  <si>
    <t>03/03/20</t>
  </si>
  <si>
    <t>אגוד הנפקות אג"ח י</t>
  </si>
  <si>
    <t>1154764</t>
  </si>
  <si>
    <t>01/03/20</t>
  </si>
  <si>
    <t>אדמה אגח  2</t>
  </si>
  <si>
    <t>520043605</t>
  </si>
  <si>
    <t>כימיה, גומי ופלסטיק</t>
  </si>
  <si>
    <t>ilAA-</t>
  </si>
  <si>
    <t>06/05/20</t>
  </si>
  <si>
    <t>אלון ריבוע כחול אג"ח ז</t>
  </si>
  <si>
    <t>1140615</t>
  </si>
  <si>
    <t>513765859</t>
  </si>
  <si>
    <t>05/08/20</t>
  </si>
  <si>
    <t>30/04/20</t>
  </si>
  <si>
    <t>אלוני חץ אג8- אלוני חץ</t>
  </si>
  <si>
    <t>3900271</t>
  </si>
  <si>
    <t>520038506</t>
  </si>
  <si>
    <t>בזק.ק6- בזק</t>
  </si>
  <si>
    <t>2300143</t>
  </si>
  <si>
    <t>520031931</t>
  </si>
  <si>
    <t>12/07/20</t>
  </si>
  <si>
    <t>ביג אג5- ביג</t>
  </si>
  <si>
    <t>1129279</t>
  </si>
  <si>
    <t>20/05/20</t>
  </si>
  <si>
    <t>הראל הנפקות אגח ה- הראל הנפקות</t>
  </si>
  <si>
    <t>1119221</t>
  </si>
  <si>
    <t>513834200</t>
  </si>
  <si>
    <t>ביטוח</t>
  </si>
  <si>
    <t>ירושלים הנפקות אג"ח ט- ירושלים הנפקות</t>
  </si>
  <si>
    <t>1127422</t>
  </si>
  <si>
    <t>513682146</t>
  </si>
  <si>
    <t>04/03/20</t>
  </si>
  <si>
    <t>ישרס  אגח יג- ישרס</t>
  </si>
  <si>
    <t>6130181</t>
  </si>
  <si>
    <t>23/01/20</t>
  </si>
  <si>
    <t>כלל ביטוח אגח 3- כללביט מימון</t>
  </si>
  <si>
    <t>1120120</t>
  </si>
  <si>
    <t>513754069</t>
  </si>
  <si>
    <t>13/02/20</t>
  </si>
  <si>
    <t>מזרחי טפחות שה 1</t>
  </si>
  <si>
    <t>6950083</t>
  </si>
  <si>
    <t>520000522</t>
  </si>
  <si>
    <t>מליסרון   אגח ו- מליסרון</t>
  </si>
  <si>
    <t>3230125</t>
  </si>
  <si>
    <t>06/07/20</t>
  </si>
  <si>
    <t>מליסרון אג"ח יג- מליסרון</t>
  </si>
  <si>
    <t>3230224</t>
  </si>
  <si>
    <t>05/05/20</t>
  </si>
  <si>
    <t>סלע נדלן  אגח ד- סלע קפיטל נדל"ן</t>
  </si>
  <si>
    <t>1167147</t>
  </si>
  <si>
    <t>513992529</t>
  </si>
  <si>
    <t>רבוע נדלן אגח ח- רבוע נדלן</t>
  </si>
  <si>
    <t>שלמה החז אגח טז</t>
  </si>
  <si>
    <t>1410281</t>
  </si>
  <si>
    <t>520034372</t>
  </si>
  <si>
    <t>15/03/20</t>
  </si>
  <si>
    <t>אגוד הנפ התח יט- אגוד הנפקות</t>
  </si>
  <si>
    <t>1124080</t>
  </si>
  <si>
    <t>A1.il</t>
  </si>
  <si>
    <t>21/01/20</t>
  </si>
  <si>
    <t>אשטרום נכ אגח 12- אשטרום נכסים</t>
  </si>
  <si>
    <t>2510279</t>
  </si>
  <si>
    <t>520036617</t>
  </si>
  <si>
    <t>ilA+</t>
  </si>
  <si>
    <t>רבוע נדלן אג"ח 5</t>
  </si>
  <si>
    <t>1130467</t>
  </si>
  <si>
    <t>22/01/20</t>
  </si>
  <si>
    <t>אזורים  אגח 9- אזורים</t>
  </si>
  <si>
    <t>7150337</t>
  </si>
  <si>
    <t>520025990</t>
  </si>
  <si>
    <t>בנייה</t>
  </si>
  <si>
    <t>A2.il</t>
  </si>
  <si>
    <t>22/07/20</t>
  </si>
  <si>
    <t>דיסקונט שה א</t>
  </si>
  <si>
    <t>6910095</t>
  </si>
  <si>
    <t>ilA</t>
  </si>
  <si>
    <t>10/06/20</t>
  </si>
  <si>
    <t>חברה לישראל אג"ח 7- חברה לישראל</t>
  </si>
  <si>
    <t>5760160</t>
  </si>
  <si>
    <t>520028010</t>
  </si>
  <si>
    <t>27/05/20</t>
  </si>
  <si>
    <t>מימון ישיר אג ב- מימון ישיר קב</t>
  </si>
  <si>
    <t>1168145</t>
  </si>
  <si>
    <t>513893123</t>
  </si>
  <si>
    <t>14/09/20</t>
  </si>
  <si>
    <t>שיכון ובינוי אגח 5- שיכון ובינוי</t>
  </si>
  <si>
    <t>1125210</t>
  </si>
  <si>
    <t>520036104</t>
  </si>
  <si>
    <t>רני צים אגח א- רני צים</t>
  </si>
  <si>
    <t>1159680</t>
  </si>
  <si>
    <t>514353671</t>
  </si>
  <si>
    <t>Baa1.il</t>
  </si>
  <si>
    <t>27/08/20</t>
  </si>
  <si>
    <t>דיסקונט הש אג6- דיסקונט השקעות</t>
  </si>
  <si>
    <t>6390207</t>
  </si>
  <si>
    <t>520023896</t>
  </si>
  <si>
    <t>ilBBB-</t>
  </si>
  <si>
    <t>מגוריט אגח ב- מגוריט</t>
  </si>
  <si>
    <t>1168350</t>
  </si>
  <si>
    <t>515434074</t>
  </si>
  <si>
    <t>לא מדורג</t>
  </si>
  <si>
    <t>דיסקונט מנפיקים אג"ח יג</t>
  </si>
  <si>
    <t>7480155</t>
  </si>
  <si>
    <t>דיסקונט מנפיקים אג"ח יד</t>
  </si>
  <si>
    <t>7480163</t>
  </si>
  <si>
    <t>21/07/20</t>
  </si>
  <si>
    <t>לאומי   אגח 178- לאומי</t>
  </si>
  <si>
    <t>6040323</t>
  </si>
  <si>
    <t>לאומי אג"ח 180- לאומי</t>
  </si>
  <si>
    <t>6040422</t>
  </si>
  <si>
    <t>מזרחי  טפ הנפק   40</t>
  </si>
  <si>
    <t>2310167</t>
  </si>
  <si>
    <t>מזרחי הנפקות אג"ח   41- מזרחי טפחות הנפק</t>
  </si>
  <si>
    <t>2310175</t>
  </si>
  <si>
    <t>מרכנתיל הנפקות אגח ב</t>
  </si>
  <si>
    <t>1138205</t>
  </si>
  <si>
    <t>513686154</t>
  </si>
  <si>
    <t>עמידר אגח א- עמידר</t>
  </si>
  <si>
    <t>1143585</t>
  </si>
  <si>
    <t>520017393</t>
  </si>
  <si>
    <t>דיסקונט הת11- דיסקונט</t>
  </si>
  <si>
    <t>6910137</t>
  </si>
  <si>
    <t>14/06/20</t>
  </si>
  <si>
    <t>נמלי ישראל אג"ח ג- נמלי ישראל</t>
  </si>
  <si>
    <t>1145580</t>
  </si>
  <si>
    <t>513569780</t>
  </si>
  <si>
    <t>08/06/20</t>
  </si>
  <si>
    <t>פועלים הנפקות הת 16- פועלים הנפקות</t>
  </si>
  <si>
    <t>1940550</t>
  </si>
  <si>
    <t>21/05/20</t>
  </si>
  <si>
    <t>שטראוס    אגח ה- שטראוס גרופ</t>
  </si>
  <si>
    <t>7460389</t>
  </si>
  <si>
    <t>520003781</t>
  </si>
  <si>
    <t>מזון</t>
  </si>
  <si>
    <t>שטראוס גרופ אג"ח ד</t>
  </si>
  <si>
    <t>7460363</t>
  </si>
  <si>
    <t>27/07/20</t>
  </si>
  <si>
    <t>אמות      אגח ה- אמות</t>
  </si>
  <si>
    <t>1138114</t>
  </si>
  <si>
    <t>וילאר אגח 7- וילאר</t>
  </si>
  <si>
    <t>4160149</t>
  </si>
  <si>
    <t>520038910</t>
  </si>
  <si>
    <t>וילאר אגח ח- וילאר</t>
  </si>
  <si>
    <t>4160156</t>
  </si>
  <si>
    <t>12/03/20</t>
  </si>
  <si>
    <t>זה זראסאי אג4- דה זראסאי גרופ</t>
  </si>
  <si>
    <t>1147560</t>
  </si>
  <si>
    <t>1744984</t>
  </si>
  <si>
    <t>נדלן מניב בחו"ל</t>
  </si>
  <si>
    <t>חשמל     אגח 26- חשמל</t>
  </si>
  <si>
    <t>6000202</t>
  </si>
  <si>
    <t>520000472</t>
  </si>
  <si>
    <t>אנרגיה</t>
  </si>
  <si>
    <t>Aa2.il</t>
  </si>
  <si>
    <t>חשמל     אגח 28- חשמל</t>
  </si>
  <si>
    <t>6000228</t>
  </si>
  <si>
    <t>23/02/20</t>
  </si>
  <si>
    <t>חשמל אג"ח 30- חשמל</t>
  </si>
  <si>
    <t>6000277</t>
  </si>
  <si>
    <t>08/03/20</t>
  </si>
  <si>
    <t>כיל       אגח ה</t>
  </si>
  <si>
    <t>2810299</t>
  </si>
  <si>
    <t>520027830</t>
  </si>
  <si>
    <t>לאומי ש"ה  201- לאומי</t>
  </si>
  <si>
    <t>6040158</t>
  </si>
  <si>
    <t>מנורה מב  אגח ג- מנורה מבטחים החזקות</t>
  </si>
  <si>
    <t>5660063</t>
  </si>
  <si>
    <t>520007469</t>
  </si>
  <si>
    <t>נפטא אגח ח- נפטא</t>
  </si>
  <si>
    <t>6430169</t>
  </si>
  <si>
    <t>520020942</t>
  </si>
  <si>
    <t>חיפושי נפט וגז</t>
  </si>
  <si>
    <t>סאמיט אג11- סאמיט</t>
  </si>
  <si>
    <t>1156405</t>
  </si>
  <si>
    <t>520043720</t>
  </si>
  <si>
    <t>20/02/20</t>
  </si>
  <si>
    <t>סאמיט אג6- סאמיט</t>
  </si>
  <si>
    <t>1130939</t>
  </si>
  <si>
    <t>20/04/20</t>
  </si>
  <si>
    <t>שופרסל אג"ח ז- שופרסל</t>
  </si>
  <si>
    <t>7770258</t>
  </si>
  <si>
    <t>520022732</t>
  </si>
  <si>
    <t>מסחר</t>
  </si>
  <si>
    <t>שופרסל אג5- שופרסל</t>
  </si>
  <si>
    <t>7770209</t>
  </si>
  <si>
    <t>תעשיה אוירית אג"ח 4</t>
  </si>
  <si>
    <t>1133131</t>
  </si>
  <si>
    <t>520027194</t>
  </si>
  <si>
    <t>ביטחוניות</t>
  </si>
  <si>
    <t>05/02/20</t>
  </si>
  <si>
    <t>אלוני חץ אג10- אלוני חץ</t>
  </si>
  <si>
    <t>3900362</t>
  </si>
  <si>
    <t>אלוני חץ אג9- אלוני חץ</t>
  </si>
  <si>
    <t>3900354</t>
  </si>
  <si>
    <t>04/05/20</t>
  </si>
  <si>
    <t>ביג אג6- ביג</t>
  </si>
  <si>
    <t>1132521</t>
  </si>
  <si>
    <t>20/07/20</t>
  </si>
  <si>
    <t>ווסטדייל  אגח א- ווסטדייל אמריקה</t>
  </si>
  <si>
    <t>1157577</t>
  </si>
  <si>
    <t>1772</t>
  </si>
  <si>
    <t>08/09/20</t>
  </si>
  <si>
    <t>ישרס אג"ח 14- ישרס</t>
  </si>
  <si>
    <t>6130199</t>
  </si>
  <si>
    <t>כלל ביטוח אג"ח 8- כללביט מימון</t>
  </si>
  <si>
    <t>1132968</t>
  </si>
  <si>
    <t>מגדל הון  אגח ו- מגדל ביטוח הון</t>
  </si>
  <si>
    <t>1142785</t>
  </si>
  <si>
    <t>513230029</t>
  </si>
  <si>
    <t>מליסרון אגח טו</t>
  </si>
  <si>
    <t>3230240</t>
  </si>
  <si>
    <t>פורמולה אג"ח 1- פורמולה מערכות</t>
  </si>
  <si>
    <t>2560142</t>
  </si>
  <si>
    <t>520036690</t>
  </si>
  <si>
    <t>שירותי מידע</t>
  </si>
  <si>
    <t>פז נפט אג5- פז נפט</t>
  </si>
  <si>
    <t>1139534</t>
  </si>
  <si>
    <t>510216054</t>
  </si>
  <si>
    <t>11/02/20</t>
  </si>
  <si>
    <t>פניקס הון אג"ח 4- הפניקס גיוסי הון</t>
  </si>
  <si>
    <t>1133529</t>
  </si>
  <si>
    <t>514290345</t>
  </si>
  <si>
    <t>פניקס הון אגח ו- הפניקס גיוסי הון</t>
  </si>
  <si>
    <t>1136696</t>
  </si>
  <si>
    <t>פרמולה אג"ח ג'- פורמולה מערכות</t>
  </si>
  <si>
    <t>2560209</t>
  </si>
  <si>
    <t>אמ.ג'יג'י אגח ב- אמ.ג'י.ג'י</t>
  </si>
  <si>
    <t>1160811</t>
  </si>
  <si>
    <t>1761</t>
  </si>
  <si>
    <t>לוינשטיין הנדסה  אגח ג</t>
  </si>
  <si>
    <t>5730080</t>
  </si>
  <si>
    <t>520033424</t>
  </si>
  <si>
    <t>11/03/20</t>
  </si>
  <si>
    <t>לידר אגח ז- לידר השקעות</t>
  </si>
  <si>
    <t>3180338</t>
  </si>
  <si>
    <t>520037664</t>
  </si>
  <si>
    <t>18/03/20</t>
  </si>
  <si>
    <t>לייטסטון אג1- לייטסטון</t>
  </si>
  <si>
    <t>1133891</t>
  </si>
  <si>
    <t>1630</t>
  </si>
  <si>
    <t>סופרגז אגח א- סופרגז אנרגיה</t>
  </si>
  <si>
    <t>1167360</t>
  </si>
  <si>
    <t>516077989</t>
  </si>
  <si>
    <t>ספנסר אגח ג- ספנסר אקוויטי</t>
  </si>
  <si>
    <t>1147495</t>
  </si>
  <si>
    <t>1838863</t>
  </si>
  <si>
    <t>14/05/20</t>
  </si>
  <si>
    <t>שפיר הנדס אגח ב- שפיר הנדסה</t>
  </si>
  <si>
    <t>514892801</t>
  </si>
  <si>
    <t>מתכת ומוצרי בניה</t>
  </si>
  <si>
    <t>תדיראן הול אגח3</t>
  </si>
  <si>
    <t>2580132</t>
  </si>
  <si>
    <t>520036732</t>
  </si>
  <si>
    <t>28/06/20</t>
  </si>
  <si>
    <t>אנרג'יקס אג ב</t>
  </si>
  <si>
    <t>1168483</t>
  </si>
  <si>
    <t>513901371</t>
  </si>
  <si>
    <t>דה לסר אגח ו- דה לסר</t>
  </si>
  <si>
    <t>1167477</t>
  </si>
  <si>
    <t>1513</t>
  </si>
  <si>
    <t>17/08/20</t>
  </si>
  <si>
    <t>חברה לישראל אגח 14-פרמיה- חברה לישראל</t>
  </si>
  <si>
    <t>חברה לישראל אגח14- חברה לישראל</t>
  </si>
  <si>
    <t>5760301</t>
  </si>
  <si>
    <t>יצוא אגח א</t>
  </si>
  <si>
    <t>520025156</t>
  </si>
  <si>
    <t>פתאל אירו אגח ד- פתאל נכסים (אירופה)</t>
  </si>
  <si>
    <t>1168038</t>
  </si>
  <si>
    <t>515328250</t>
  </si>
  <si>
    <t>קופרליין  אגח ג</t>
  </si>
  <si>
    <t>1167881</t>
  </si>
  <si>
    <t>1648</t>
  </si>
  <si>
    <t>01/09/20</t>
  </si>
  <si>
    <t>רילייטד אג1- רילייטד</t>
  </si>
  <si>
    <t>1134923</t>
  </si>
  <si>
    <t>1849766</t>
  </si>
  <si>
    <t>אלון רבוע אגח ד- אלון רבוע כחול</t>
  </si>
  <si>
    <t>1139583</t>
  </si>
  <si>
    <t>520042847</t>
  </si>
  <si>
    <t>A3.il</t>
  </si>
  <si>
    <t>21/09/20</t>
  </si>
  <si>
    <t>אלון רבוע כחול אג"ח ה- אלון רבוע כחול</t>
  </si>
  <si>
    <t>1155621</t>
  </si>
  <si>
    <t>אלקטרה נדלן אגח ה- אלקטרה נדל"ן</t>
  </si>
  <si>
    <t>1138593</t>
  </si>
  <si>
    <t>510607328</t>
  </si>
  <si>
    <t>ארקו אגח 3- ארקו החזקות</t>
  </si>
  <si>
    <t>3100245</t>
  </si>
  <si>
    <t>520037367</t>
  </si>
  <si>
    <t>דור אלון  אגח ה- דור אלון</t>
  </si>
  <si>
    <t>1136761</t>
  </si>
  <si>
    <t>520043878</t>
  </si>
  <si>
    <t>מויניאן   אגח ב- מויניאן לימיטד</t>
  </si>
  <si>
    <t>1143015</t>
  </si>
  <si>
    <t>1643</t>
  </si>
  <si>
    <t>אמ.די.ג'י אגח ב- אמ.די.ג'י</t>
  </si>
  <si>
    <t>1140557</t>
  </si>
  <si>
    <t>1632</t>
  </si>
  <si>
    <t>25/05/20</t>
  </si>
  <si>
    <t>חג'ג' אג6</t>
  </si>
  <si>
    <t>8230179</t>
  </si>
  <si>
    <t>520033309</t>
  </si>
  <si>
    <t>ilBBB+</t>
  </si>
  <si>
    <t>שוהם ביזנס אג2- שוהם ביזנס</t>
  </si>
  <si>
    <t>1160480</t>
  </si>
  <si>
    <t>520043860</t>
  </si>
  <si>
    <t>אאורה     אגח י</t>
  </si>
  <si>
    <t>3730413</t>
  </si>
  <si>
    <t>520038274</t>
  </si>
  <si>
    <t>ilBBB</t>
  </si>
  <si>
    <t>אורון  אגח ב- אורון קבוצה</t>
  </si>
  <si>
    <t>1160571</t>
  </si>
  <si>
    <t>513432765</t>
  </si>
  <si>
    <t>גיבוי אחזקות אגח א- גיבוי אחזקות בע"מ</t>
  </si>
  <si>
    <t>4480133</t>
  </si>
  <si>
    <t>520039314</t>
  </si>
  <si>
    <t>Baa2.il</t>
  </si>
  <si>
    <t>18/05/20</t>
  </si>
  <si>
    <t>דיסק השק  אגח י- דיסקונט השקעות</t>
  </si>
  <si>
    <t>6390348</t>
  </si>
  <si>
    <t>ג'נריישן קפ אגח א- ג'נריישן קפיטל</t>
  </si>
  <si>
    <t>1166222</t>
  </si>
  <si>
    <t>515846558</t>
  </si>
  <si>
    <t>חנן מור אגח י- חנן מור</t>
  </si>
  <si>
    <t>1165299</t>
  </si>
  <si>
    <t>513605519</t>
  </si>
  <si>
    <t>ישראמקו אג1- ישראמקו יהש</t>
  </si>
  <si>
    <t>2320174</t>
  </si>
  <si>
    <t>550010003</t>
  </si>
  <si>
    <t>15/06/20</t>
  </si>
  <si>
    <t>חברה לישראל אג"ח 11</t>
  </si>
  <si>
    <t>5760244</t>
  </si>
  <si>
    <t>פננטפארק  אגח א- פננטפארק</t>
  </si>
  <si>
    <t>1142371</t>
  </si>
  <si>
    <t>1504619</t>
  </si>
  <si>
    <t>ilA-</t>
  </si>
  <si>
    <t>סה"כ אחר</t>
  </si>
  <si>
    <t>ISRELE 5 12/11/24</t>
  </si>
  <si>
    <t>IL0060001943</t>
  </si>
  <si>
    <t>בלומברג</t>
  </si>
  <si>
    <t>5241</t>
  </si>
  <si>
    <t>Utilities</t>
  </si>
  <si>
    <t>BBB</t>
  </si>
  <si>
    <t>09/09/20</t>
  </si>
  <si>
    <t>MSFT 2.875 06/02/24</t>
  </si>
  <si>
    <t>US594918BX11</t>
  </si>
  <si>
    <t>5083</t>
  </si>
  <si>
    <t>Technology Hardware &amp; Equipment</t>
  </si>
  <si>
    <t>AAA</t>
  </si>
  <si>
    <t>AAPL 2.85 23/02/23</t>
  </si>
  <si>
    <t>US037833BU32</t>
  </si>
  <si>
    <t>930</t>
  </si>
  <si>
    <t>AA+</t>
  </si>
  <si>
    <t>16/01/20</t>
  </si>
  <si>
    <t>BRK 3.125 15/03/26</t>
  </si>
  <si>
    <t>US084670BS67</t>
  </si>
  <si>
    <t>3045</t>
  </si>
  <si>
    <t>Diversified Financials</t>
  </si>
  <si>
    <t>AA</t>
  </si>
  <si>
    <t>06/04/20</t>
  </si>
  <si>
    <t>GOOGL 2.25 15/8/2060</t>
  </si>
  <si>
    <t>US02079KAG22</t>
  </si>
  <si>
    <t>NYSE</t>
  </si>
  <si>
    <t>960</t>
  </si>
  <si>
    <t>Aa2</t>
  </si>
  <si>
    <t>Moodys</t>
  </si>
  <si>
    <t>WMT 2.85 08/07/24</t>
  </si>
  <si>
    <t>US931142EL30</t>
  </si>
  <si>
    <t>5184</t>
  </si>
  <si>
    <t>Retailing</t>
  </si>
  <si>
    <t>XOM 2.709 06/03/25</t>
  </si>
  <si>
    <t>US30231GAF90</t>
  </si>
  <si>
    <t>5186</t>
  </si>
  <si>
    <t>Energy</t>
  </si>
  <si>
    <t>NESNVX 3.5 24/09/25</t>
  </si>
  <si>
    <t>USU74078BY87</t>
  </si>
  <si>
    <t>3125</t>
  </si>
  <si>
    <t>Food, Beverage &amp; Tobacco</t>
  </si>
  <si>
    <t>AA-</t>
  </si>
  <si>
    <t>V 1.1 15/02/31</t>
  </si>
  <si>
    <t>US92826CAN20</t>
  </si>
  <si>
    <t>5089</t>
  </si>
  <si>
    <t>Consumer Durables &amp; Apparel</t>
  </si>
  <si>
    <t>V 2.8 14/12/22</t>
  </si>
  <si>
    <t>US92826CAC64</t>
  </si>
  <si>
    <t>MMM 2.75 01/03/22</t>
  </si>
  <si>
    <t>US88579YBF79</t>
  </si>
  <si>
    <t>5148</t>
  </si>
  <si>
    <t>Materials</t>
  </si>
  <si>
    <t>A+</t>
  </si>
  <si>
    <t>PFIZER 2.95 15/03/24</t>
  </si>
  <si>
    <t>US717081ES88</t>
  </si>
  <si>
    <t>1190</t>
  </si>
  <si>
    <t>Pharmaceuticals &amp; Biotechnology</t>
  </si>
  <si>
    <t>A1</t>
  </si>
  <si>
    <t>MARS 1.625 16/07/32</t>
  </si>
  <si>
    <t>US571676AL99</t>
  </si>
  <si>
    <t>5230</t>
  </si>
  <si>
    <t>A</t>
  </si>
  <si>
    <t>TME 2 03/09/30</t>
  </si>
  <si>
    <t>US88034PAB58</t>
  </si>
  <si>
    <t>5239</t>
  </si>
  <si>
    <t>A2</t>
  </si>
  <si>
    <t>26/08/20</t>
  </si>
  <si>
    <t>GILD 1.65 01/10/2030</t>
  </si>
  <si>
    <t>US375558BY84</t>
  </si>
  <si>
    <t>5072</t>
  </si>
  <si>
    <t>A3</t>
  </si>
  <si>
    <t>PLD 1.25 15/10/30</t>
  </si>
  <si>
    <t>US74340XBR17</t>
  </si>
  <si>
    <t>5236</t>
  </si>
  <si>
    <t>Real Estate</t>
  </si>
  <si>
    <t>A-</t>
  </si>
  <si>
    <t>WFC 2.393 02/06/28</t>
  </si>
  <si>
    <t>US95000U2S19</t>
  </si>
  <si>
    <t>5085</t>
  </si>
  <si>
    <t>Banks</t>
  </si>
  <si>
    <t>BBB+</t>
  </si>
  <si>
    <t>26/05/20</t>
  </si>
  <si>
    <t>DOX 2.538 15/06/30</t>
  </si>
  <si>
    <t>US02342TAE91</t>
  </si>
  <si>
    <t>5113</t>
  </si>
  <si>
    <t>17/06/20</t>
  </si>
  <si>
    <t>PRGO 3.15 15/06/30</t>
  </si>
  <si>
    <t>US71429MAC91</t>
  </si>
  <si>
    <t>5221</t>
  </si>
  <si>
    <t>BBB-</t>
  </si>
  <si>
    <t>16/06/20</t>
  </si>
  <si>
    <t>סה"כ תל אביב 35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</si>
  <si>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</si>
  <si>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</si>
  <si>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</si>
  <si>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</si>
  <si>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</si>
  <si>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</si>
  <si>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</si>
  <si>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</si>
  <si>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</si>
  <si>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</si>
  <si>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</si>
  <si>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</si>
  <si>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</si>
  <si>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</si>
  <si>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</si>
  <si>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</si>
  <si>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</si>
  <si>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</si>
  <si>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</si>
  <si>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</si>
  <si>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</si>
  <si>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</si>
  <si>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</si>
  <si>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אנרג'יאן- אנרג'יאן</t>
  </si>
  <si>
    <t>1155290</t>
  </si>
  <si>
    <t>560033185</t>
  </si>
  <si>
    <t>איי.סי.אל- איי.סי.אל</t>
  </si>
  <si>
    <t>281014</t>
  </si>
  <si>
    <t>שטראוס- שטראוס גרופ</t>
  </si>
  <si>
    <t>746016</t>
  </si>
  <si>
    <t>שופרסל- שופרסל</t>
  </si>
  <si>
    <t>777037</t>
  </si>
  <si>
    <t>אלוני חץ- אלוני חץ</t>
  </si>
  <si>
    <t>390013</t>
  </si>
  <si>
    <t>מבני תעשיה- מבני תעשיה</t>
  </si>
  <si>
    <t>226019</t>
  </si>
  <si>
    <t>מליסרון- מליסרון</t>
  </si>
  <si>
    <t>323014</t>
  </si>
  <si>
    <t>עזריאלי קבוצה</t>
  </si>
  <si>
    <t>1119478</t>
  </si>
  <si>
    <t>טבע- טבע</t>
  </si>
  <si>
    <t>629014</t>
  </si>
  <si>
    <t>520013954</t>
  </si>
  <si>
    <t>פארמה</t>
  </si>
  <si>
    <t>אורמת טכנו- אורמת טכנו</t>
  </si>
  <si>
    <t>1134402</t>
  </si>
  <si>
    <t>880326081</t>
  </si>
  <si>
    <t>נייס</t>
  </si>
  <si>
    <t>273011</t>
  </si>
  <si>
    <t>520036872</t>
  </si>
  <si>
    <t>בזק- בזק</t>
  </si>
  <si>
    <t>230011</t>
  </si>
  <si>
    <t>סה"כ תל אביב 90</t>
  </si>
  <si>
    <t>פוקס- פוקס</t>
  </si>
  <si>
    <t>1087022</t>
  </si>
  <si>
    <t>512157603</t>
  </si>
  <si>
    <t>סופרגז- סופרגז אנרגיה</t>
  </si>
  <si>
    <t>1166917</t>
  </si>
  <si>
    <t>איידיאיי ביטוח</t>
  </si>
  <si>
    <t>1129501</t>
  </si>
  <si>
    <t>513910703</t>
  </si>
  <si>
    <t>ישראל קנדה- ישראל קנדה</t>
  </si>
  <si>
    <t>434019</t>
  </si>
  <si>
    <t>520039298</t>
  </si>
  <si>
    <t>אייאיאס תעש- אייאיאס</t>
  </si>
  <si>
    <t>431015</t>
  </si>
  <si>
    <t>520039132</t>
  </si>
  <si>
    <t>אלקו- אלקו</t>
  </si>
  <si>
    <t>694034</t>
  </si>
  <si>
    <t>520025370</t>
  </si>
  <si>
    <t>קמטק- קמטק</t>
  </si>
  <si>
    <t>1095264</t>
  </si>
  <si>
    <t>511235434</t>
  </si>
  <si>
    <t>מוליכים למחצה</t>
  </si>
  <si>
    <t>איתמר</t>
  </si>
  <si>
    <t>1102458</t>
  </si>
  <si>
    <t>512434218</t>
  </si>
  <si>
    <t>מכשור רפואי</t>
  </si>
  <si>
    <t>פתאל החזקות- פתאל החזקות</t>
  </si>
  <si>
    <t>1143429</t>
  </si>
  <si>
    <t>512607888</t>
  </si>
  <si>
    <t>מלונאות ותיירות</t>
  </si>
  <si>
    <t>ויקטורי</t>
  </si>
  <si>
    <t>1123777</t>
  </si>
  <si>
    <t>514068980</t>
  </si>
  <si>
    <t>נטו מלינדה 1- נטו מלינדה</t>
  </si>
  <si>
    <t>1105097</t>
  </si>
  <si>
    <t>511725459</t>
  </si>
  <si>
    <t>פרשמרקט- פרשמרקט</t>
  </si>
  <si>
    <t>1157833</t>
  </si>
  <si>
    <t>513226050</t>
  </si>
  <si>
    <t>תדיראן הולדינגס- תדיראן הולדינגס</t>
  </si>
  <si>
    <t>258012</t>
  </si>
  <si>
    <t>אינרום</t>
  </si>
  <si>
    <t>1132356</t>
  </si>
  <si>
    <t>515001659</t>
  </si>
  <si>
    <t>אדגר- אדגר השקעות</t>
  </si>
  <si>
    <t>1820083</t>
  </si>
  <si>
    <t>520035171</t>
  </si>
  <si>
    <t>אפריקה נכסים- אפי נכסים</t>
  </si>
  <si>
    <t>1091354</t>
  </si>
  <si>
    <t>510560188</t>
  </si>
  <si>
    <t>סאמיט</t>
  </si>
  <si>
    <t>1081686</t>
  </si>
  <si>
    <t>ביג</t>
  </si>
  <si>
    <t>1097260</t>
  </si>
  <si>
    <t>גב ים    1- גב-ים</t>
  </si>
  <si>
    <t>759019</t>
  </si>
  <si>
    <t>סלע נדל"ן- סלע קפיטל נדל"ן</t>
  </si>
  <si>
    <t>1109644</t>
  </si>
  <si>
    <t>ריט 1- ריט1</t>
  </si>
  <si>
    <t>1098920</t>
  </si>
  <si>
    <t>אוגווינד- אוגווינד</t>
  </si>
  <si>
    <t>513961334</t>
  </si>
  <si>
    <t>אלקטריאון</t>
  </si>
  <si>
    <t>520038126</t>
  </si>
  <si>
    <t>דוראל אנרגיה- דוראל אנרגיה</t>
  </si>
  <si>
    <t>1166768</t>
  </si>
  <si>
    <t>515364891</t>
  </si>
  <si>
    <t>וואן תוכנה- וואן טכנולוגיות תוכנה</t>
  </si>
  <si>
    <t>161018</t>
  </si>
  <si>
    <t>520034695</t>
  </si>
  <si>
    <t>דנאל כא- דנאל כא</t>
  </si>
  <si>
    <t>314013</t>
  </si>
  <si>
    <t>520037565</t>
  </si>
  <si>
    <t>ישראכרט- ישראכרט</t>
  </si>
  <si>
    <t>1157403</t>
  </si>
  <si>
    <t>510706153</t>
  </si>
  <si>
    <t>פרטנר- פרטנר</t>
  </si>
  <si>
    <t>1083484</t>
  </si>
  <si>
    <t>520044314</t>
  </si>
  <si>
    <t>סה"כ מניות היתר</t>
  </si>
  <si>
    <t>רובוגרופ ט.א.ק- רובוגרופ</t>
  </si>
  <si>
    <t>266015</t>
  </si>
  <si>
    <t>520034984</t>
  </si>
  <si>
    <t>אלקטרוניקה ואופטיקה</t>
  </si>
  <si>
    <t>ג'נריישן קפיטל- ג'נריישן קפיטל</t>
  </si>
  <si>
    <t>1156926</t>
  </si>
  <si>
    <t>חג'ג' נדל"ן- חג'ג' נדלן</t>
  </si>
  <si>
    <t>823013</t>
  </si>
  <si>
    <t>יוניקורן טכנולוגיות - יוניקורן טכנו</t>
  </si>
  <si>
    <t>1168657</t>
  </si>
  <si>
    <t>540294428</t>
  </si>
  <si>
    <t>השקעות בהי-טק</t>
  </si>
  <si>
    <t>מיט-טק- מיט-טק</t>
  </si>
  <si>
    <t>520041955</t>
  </si>
  <si>
    <t>מספנות ישראל</t>
  </si>
  <si>
    <t>1168533</t>
  </si>
  <si>
    <t>516084753</t>
  </si>
  <si>
    <t>נאוויטס פטר יהש- נאוויטס פטרו</t>
  </si>
  <si>
    <t>1141969</t>
  </si>
  <si>
    <t>550263107</t>
  </si>
  <si>
    <t>פייטון- פייטון</t>
  </si>
  <si>
    <t>412015</t>
  </si>
  <si>
    <t>520038951</t>
  </si>
  <si>
    <t>חשמל</t>
  </si>
  <si>
    <t>סנו- סנו</t>
  </si>
  <si>
    <t>813014</t>
  </si>
  <si>
    <t>520032988</t>
  </si>
  <si>
    <t>פלרם- פלרם</t>
  </si>
  <si>
    <t>644013</t>
  </si>
  <si>
    <t>520039843</t>
  </si>
  <si>
    <t>רבל- רבל</t>
  </si>
  <si>
    <t>1103878</t>
  </si>
  <si>
    <t>513506329</t>
  </si>
  <si>
    <t>נטו- נטו אחזקות</t>
  </si>
  <si>
    <t>168013</t>
  </si>
  <si>
    <t>520034109</t>
  </si>
  <si>
    <t>גלוברנדס- גלוברנדס גרופ</t>
  </si>
  <si>
    <t>1147487</t>
  </si>
  <si>
    <t>515809499</t>
  </si>
  <si>
    <t>גלוברנדס-פרמיה- גלוברנדס גרופ</t>
  </si>
  <si>
    <t>מקס סטוק</t>
  </si>
  <si>
    <t>1168558</t>
  </si>
  <si>
    <t>513618967</t>
  </si>
  <si>
    <t>חמת- חמת</t>
  </si>
  <si>
    <t>384016</t>
  </si>
  <si>
    <t>520038530</t>
  </si>
  <si>
    <t>נכסים בנין</t>
  </si>
  <si>
    <t>699017</t>
  </si>
  <si>
    <t>520025438</t>
  </si>
  <si>
    <t>רני צים- רני צים</t>
  </si>
  <si>
    <t>1143619</t>
  </si>
  <si>
    <t>שניב- שניב</t>
  </si>
  <si>
    <t>1080837</t>
  </si>
  <si>
    <t>520041732</t>
  </si>
  <si>
    <t>עץ, נייר ודפוס</t>
  </si>
  <si>
    <t>פנאקסיה ישראל- פנאקסיה ישראל</t>
  </si>
  <si>
    <t>513673970</t>
  </si>
  <si>
    <t>שיח מדיקל- שיח מדיקל</t>
  </si>
  <si>
    <t>249011</t>
  </si>
  <si>
    <t>520036567</t>
  </si>
  <si>
    <t>טלרד נטוורקס- טלרד נטוורקס</t>
  </si>
  <si>
    <t>1140953</t>
  </si>
  <si>
    <t>510852643</t>
  </si>
  <si>
    <t>ציוד תקשורת</t>
  </si>
  <si>
    <t>סייברוואן- סייברוואן</t>
  </si>
  <si>
    <t>1166693</t>
  </si>
  <si>
    <t>515154607</t>
  </si>
  <si>
    <t>משק אנרגיה- משק אנרגיה</t>
  </si>
  <si>
    <t>1166974</t>
  </si>
  <si>
    <t>516167343</t>
  </si>
  <si>
    <t>סולגרין- סולגרין</t>
  </si>
  <si>
    <t>1102235</t>
  </si>
  <si>
    <t>512882747</t>
  </si>
  <si>
    <t>איאלדי (ALD)- אי.אל.די</t>
  </si>
  <si>
    <t>1084003</t>
  </si>
  <si>
    <t>511029373</t>
  </si>
  <si>
    <t>אמת- אמת</t>
  </si>
  <si>
    <t>382010</t>
  </si>
  <si>
    <t>520038514</t>
  </si>
  <si>
    <t>טלדור- טלדור</t>
  </si>
  <si>
    <t>477018</t>
  </si>
  <si>
    <t>520039710</t>
  </si>
  <si>
    <t>אסאר אקורד- אס.אר אקורד</t>
  </si>
  <si>
    <t>422014</t>
  </si>
  <si>
    <t>520038670</t>
  </si>
  <si>
    <t>שוהם ביזנס- שוהם ביזנס</t>
  </si>
  <si>
    <t>1082007</t>
  </si>
  <si>
    <t>טופ מערכות- טופ מערכות</t>
  </si>
  <si>
    <t>1083377</t>
  </si>
  <si>
    <t>520044231</t>
  </si>
  <si>
    <t>סאטקום מערכות- סאטקום מערכות</t>
  </si>
  <si>
    <t>1080597</t>
  </si>
  <si>
    <t>520041674</t>
  </si>
  <si>
    <t>סה"כ call 001 אופציות</t>
  </si>
  <si>
    <t>G WILLI FOOD INTERNATIONAL</t>
  </si>
  <si>
    <t>IL0010828585</t>
  </si>
  <si>
    <t>NASDAQ</t>
  </si>
  <si>
    <t>5195</t>
  </si>
  <si>
    <t>Food &amp; Staples Retailing</t>
  </si>
  <si>
    <t>Itamar Medical ADR</t>
  </si>
  <si>
    <t>US4654371016</t>
  </si>
  <si>
    <t>Health Care Equipment &amp; Services</t>
  </si>
  <si>
    <t>KORNIT DIGITAL-KRNT</t>
  </si>
  <si>
    <t>IL0011216723</t>
  </si>
  <si>
    <t>1564</t>
  </si>
  <si>
    <t>Other</t>
  </si>
  <si>
    <t>Rada Electronic Industries</t>
  </si>
  <si>
    <t>IL0010826506</t>
  </si>
  <si>
    <t>5204</t>
  </si>
  <si>
    <t>TARO PHARMACEUTICAL INDUS</t>
  </si>
  <si>
    <t>IL0010827181</t>
  </si>
  <si>
    <t>5188</t>
  </si>
  <si>
    <t>Protalix Biotherapeutics Inc</t>
  </si>
  <si>
    <t>US74365A3095</t>
  </si>
  <si>
    <t>1554</t>
  </si>
  <si>
    <t>NEOEN FP</t>
  </si>
  <si>
    <t>FR0011675362</t>
  </si>
  <si>
    <t>5175</t>
  </si>
  <si>
    <t>ORSTED A/S</t>
  </si>
  <si>
    <t>DK0060094928</t>
  </si>
  <si>
    <t>5232</t>
  </si>
  <si>
    <t>PFIZER INC-PFE- PFIZER</t>
  </si>
  <si>
    <t>US7170811035</t>
  </si>
  <si>
    <t>AROUNDTOWN PROP</t>
  </si>
  <si>
    <t>LU1673108939</t>
  </si>
  <si>
    <t>FWB</t>
  </si>
  <si>
    <t>4845</t>
  </si>
  <si>
    <t>CY0105562116</t>
  </si>
  <si>
    <t>BOSTON PROPERTIES</t>
  </si>
  <si>
    <t>US1011211018</t>
  </si>
  <si>
    <t>5214</t>
  </si>
  <si>
    <t>PARK PLAZA  HOTEL</t>
  </si>
  <si>
    <t>GG00B1Z5FH87</t>
  </si>
  <si>
    <t>LSE</t>
  </si>
  <si>
    <t>5123</t>
  </si>
  <si>
    <t>PRIME US REIT</t>
  </si>
  <si>
    <t>SGXC75818630</t>
  </si>
  <si>
    <t>5197</t>
  </si>
  <si>
    <t>TSM - TAIWAN SEMICONDUCTOR- TAIWAN SEMI</t>
  </si>
  <si>
    <t>us8740391003</t>
  </si>
  <si>
    <t>5088</t>
  </si>
  <si>
    <t>Semiconductors &amp; Semiconductor Equipment</t>
  </si>
  <si>
    <t>PALO ALTO NETWO</t>
  </si>
  <si>
    <t>US6974351057</t>
  </si>
  <si>
    <t>4723</t>
  </si>
  <si>
    <t>Software &amp; Services</t>
  </si>
  <si>
    <t>SOLAREDGE</t>
  </si>
  <si>
    <t>US83417M1045</t>
  </si>
  <si>
    <t>4744</t>
  </si>
  <si>
    <t>ENEL SPA</t>
  </si>
  <si>
    <t>IT0003128367</t>
  </si>
  <si>
    <t>5039</t>
  </si>
  <si>
    <t>RWE GR</t>
  </si>
  <si>
    <t>DE0007037129</t>
  </si>
  <si>
    <t>5242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</si>
  <si>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</si>
  <si>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</si>
  <si>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</si>
  <si>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</si>
  <si>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</si>
  <si>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</si>
  <si>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</si>
  <si>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</si>
  <si>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</si>
  <si>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מור השקעות קרן גמישה- מור קרנות נאמנות</t>
  </si>
  <si>
    <t>5127725</t>
  </si>
  <si>
    <t>514884485</t>
  </si>
  <si>
    <t>מניות</t>
  </si>
  <si>
    <t>מור מניות ישראל- מור קרנות נאמנות</t>
  </si>
  <si>
    <t>5119466</t>
  </si>
  <si>
    <t>מור מניות טכנולוגיה- מור קרנות נאמנות</t>
  </si>
  <si>
    <t>5128962</t>
  </si>
  <si>
    <t>מור יתר- מור קרנות נאמנות</t>
  </si>
  <si>
    <t>5124326</t>
  </si>
  <si>
    <t>ilB+</t>
  </si>
  <si>
    <t>מור אנרגיה נקיה- מור קרנות נאמנות</t>
  </si>
  <si>
    <t>5131040</t>
  </si>
  <si>
    <t>סה"כ כתבי אופציות בישראל</t>
  </si>
  <si>
    <t>יוניקורן טכ אפ1 9/12/21- יוניקורן טכנו</t>
  </si>
  <si>
    <t>1168665</t>
  </si>
  <si>
    <t>יוניקורן טכ אפ2 10/9/23- יוניקורן טכנו</t>
  </si>
  <si>
    <t>1168673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</si>
  <si>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</si>
  <si>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</si>
  <si>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</si>
  <si>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</si>
  <si>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</si>
  <si>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</si>
  <si>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DAX-DFWZ0-18/12/20</t>
  </si>
  <si>
    <t>DE000C47BQ10</t>
  </si>
  <si>
    <t>DJIA-DMZ0-18/12/20</t>
  </si>
  <si>
    <t>BBG00R2NN706</t>
  </si>
  <si>
    <t>FUT VAL EUR HSB -רוו"ה מח</t>
  </si>
  <si>
    <t>333740</t>
  </si>
  <si>
    <t>FUT VAL USD - רוו"ה מחוזים</t>
  </si>
  <si>
    <t>415349</t>
  </si>
  <si>
    <t>MDAX - MFZ0 - 18/12/20</t>
  </si>
  <si>
    <t>DE000C47BPV4</t>
  </si>
  <si>
    <t>MONEY EUR HSBC -בטחונות</t>
  </si>
  <si>
    <t>327064</t>
  </si>
  <si>
    <t>NASDAQ 100 EMINI FUT</t>
  </si>
  <si>
    <t>BBG00Q7B2739</t>
  </si>
  <si>
    <t>RUSSELL2000 -RTYZ0- 18/12/20</t>
  </si>
  <si>
    <t>BB00Q7B28B8</t>
  </si>
  <si>
    <t>S&amp;P500 E-MINI -ESZ0-18/12/2020</t>
  </si>
  <si>
    <t>BBG00Q7B26MO</t>
  </si>
  <si>
    <t>STOXX 600- SXOZ0-18/12/20</t>
  </si>
  <si>
    <t>DE000C47BX03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</si>
  <si>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</si>
  <si>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</si>
  <si>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</si>
  <si>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</si>
  <si>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</si>
  <si>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</si>
  <si>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</si>
  <si>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</si>
  <si>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</si>
  <si>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</si>
  <si>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</si>
  <si>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</si>
  <si>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</si>
  <si>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</si>
  <si>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</si>
  <si>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</si>
  <si>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</si>
  <si>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</si>
  <si>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תשת אנרג אגא-רמ</t>
  </si>
  <si>
    <t>1168087</t>
  </si>
  <si>
    <t>520027293</t>
  </si>
  <si>
    <t>מימון ישיר אג"ח א-רמ- מימון ישיר קב</t>
  </si>
  <si>
    <t>1139740</t>
  </si>
  <si>
    <t>13/04/20</t>
  </si>
  <si>
    <t>אורמת אגח 4 - רמ</t>
  </si>
  <si>
    <t>1167212</t>
  </si>
  <si>
    <t>ביטוח ישיר אג"ח 11</t>
  </si>
  <si>
    <t>1138825</t>
  </si>
  <si>
    <t>520044439</t>
  </si>
  <si>
    <t>27/04/20</t>
  </si>
  <si>
    <t>אליהו הנפקות אג"ח א'-רמ- אליהו הנפקות</t>
  </si>
  <si>
    <t>1142009</t>
  </si>
  <si>
    <t>515703528</t>
  </si>
  <si>
    <t>אלעד גר אגחא-רמ- אלעד גרופ יו.אס</t>
  </si>
  <si>
    <t>1162205</t>
  </si>
  <si>
    <t>1789</t>
  </si>
  <si>
    <t>אורמת אגח 3 -רמ</t>
  </si>
  <si>
    <t>1139179</t>
  </si>
  <si>
    <t>11/05/20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</si>
  <si>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</si>
  <si>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</si>
  <si>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</si>
  <si>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</si>
  <si>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</si>
  <si>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</si>
  <si>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</si>
  <si>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</si>
  <si>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</si>
  <si>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מיט-טק אופציה לא סחירה 18/05/2023- מיט-טק</t>
  </si>
  <si>
    <t>פנאקסיה ישראל אופציה לא סחירה 09/03/2022- פנאקסיה ישראל</t>
  </si>
  <si>
    <t>שיח מדיקל אופציה א' לא סחירה 10/06/21- שיח מדיקל</t>
  </si>
  <si>
    <t>שיח מדיקל אופציה ב' לא סחירה 10/07/22- שיח מדיקל</t>
  </si>
  <si>
    <t>אוגווינד-אופציה</t>
  </si>
  <si>
    <t>אלקטריאון - אופציה</t>
  </si>
  <si>
    <t>איאלדי (ALD) אופציה לא סחירה 15/02/24- אי.אל.די</t>
  </si>
  <si>
    <t>17/02/20</t>
  </si>
  <si>
    <t>סאטקום אופציה לא סחירה 20/1/22- סאטקום מערכות</t>
  </si>
  <si>
    <t>סה"כ מט"ח/מט"ח</t>
  </si>
  <si>
    <t>סה"כ כנגד חסכון עמיתים/מבוטחים</t>
  </si>
  <si>
    <t>996401</t>
  </si>
  <si>
    <t>לא</t>
  </si>
  <si>
    <t>4413</t>
  </si>
  <si>
    <t>4340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</si>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</sst>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0.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9" fontId="18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5" borderId="0" xfId="0" applyFill="1"/>
    <xf numFmtId="4" fontId="0" fillId="5" borderId="0" xfId="0" applyNumberFormat="1" applyFont="1" applyFill="1"/>
    <xf numFmtId="167" fontId="0" fillId="5" borderId="0" xfId="0" applyNumberFormat="1" applyFont="1" applyFill="1"/>
    <xf numFmtId="0" fontId="2" fillId="5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ont="1" applyFill="1"/>
    <xf numFmtId="167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17" fillId="0" borderId="0" xfId="0" applyFont="1" applyFill="1"/>
    <xf numFmtId="0" fontId="2" fillId="0" borderId="0" xfId="0" applyFont="1" applyFill="1" applyAlignment="1">
      <alignment horizontal="right"/>
    </xf>
    <xf numFmtId="4" fontId="17" fillId="0" borderId="0" xfId="0" applyNumberFormat="1" applyFont="1" applyFill="1"/>
    <xf numFmtId="167" fontId="17" fillId="0" borderId="0" xfId="0" applyNumberFormat="1" applyFont="1" applyFill="1"/>
    <xf numFmtId="0" fontId="5" fillId="0" borderId="0" xfId="0" applyFont="1" applyFill="1" applyAlignment="1">
      <alignment horizontal="center" vertical="center" wrapText="1"/>
    </xf>
    <xf numFmtId="0" fontId="0" fillId="6" borderId="0" xfId="0" applyFill="1"/>
    <xf numFmtId="4" fontId="0" fillId="6" borderId="0" xfId="0" applyNumberFormat="1" applyFont="1" applyFill="1"/>
    <xf numFmtId="167" fontId="0" fillId="6" borderId="0" xfId="0" applyNumberFormat="1" applyFont="1" applyFill="1"/>
    <xf numFmtId="0" fontId="2" fillId="6" borderId="0" xfId="0" applyFont="1" applyFill="1" applyAlignment="1">
      <alignment horizontal="center"/>
    </xf>
    <xf numFmtId="0" fontId="0" fillId="7" borderId="0" xfId="0" applyFill="1"/>
    <xf numFmtId="0" fontId="2" fillId="7" borderId="0" xfId="0" applyFont="1" applyFill="1" applyAlignment="1">
      <alignment horizontal="center"/>
    </xf>
    <xf numFmtId="167" fontId="0" fillId="7" borderId="0" xfId="0" applyNumberFormat="1" applyFont="1" applyFill="1"/>
    <xf numFmtId="4" fontId="0" fillId="7" borderId="0" xfId="0" applyNumberFormat="1" applyFont="1" applyFill="1"/>
    <xf numFmtId="9" fontId="2" fillId="0" borderId="0" xfId="11" applyFont="1" applyAlignment="1">
      <alignment horizontal="center"/>
    </xf>
    <xf numFmtId="168" fontId="2" fillId="0" borderId="0" xfId="11" applyNumberFormat="1" applyFont="1" applyAlignment="1">
      <alignment horizontal="center"/>
    </xf>
    <xf numFmtId="0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0" fontId="0" fillId="0" borderId="0" xfId="0" applyFill="1" applyAlignment="1">
      <alignment horizontal="right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1" builtinId="5"/>
    <cellStyle name="Percent 2" xfId="9"/>
    <cellStyle name="Text" xfId="10"/>
    <cellStyle name="היפר-קישור" xfId="2" builtinId="8"/>
  </cellStyles>
  <dxfs count="42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numFmt numFmtId="0" formatCode="General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4;&#1499;&#1505;%20&#1489;&#1493;&#1491;&#1491;-&#1491;&#1489;&#1512;&#1497;&#1501;%20&#1497;&#1491;&#1504;&#1497;&#1497;&#1501;/09.20/&#1491;&#1493;&#1495;%20&#1495;&#1491;&#1513;%20(960)%20&#1514;&#1489;&#1504;&#1497;&#1514;%20&#1504;&#1497;&#1497;&#1512;&#1493;&#1514;%20&#1495;&#1505;&#1493;&#1502;&#1497;&#1501;%20&#1493;&#1508;&#1512;&#1502;&#1497;&#1493;&#1514;%20%20&#1511;&#1489;&#1493;&#1510;&#1492;%20%20&#1497;&#1500;&#1497;&#1503;%20&#1500;&#1508;&#1497;&#1491;&#1493;&#1514;%20&#1488;&#1490;&#1495;%20(722)%20&#1493;&#1506;&#1493;&#1491;...%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M4">
            <v>15388.688524590107</v>
          </cell>
        </row>
      </sheetData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2" tableBorderDxfId="421">
  <autoFilter ref="B6:D42">
    <filterColumn colId="0" hiddenButton="1"/>
    <filterColumn colId="1" hiddenButton="1"/>
    <filterColumn colId="2" hiddenButton="1"/>
  </autoFilter>
  <tableColumns count="3">
    <tableColumn id="1" name="עמודה1" dataDxfId="420" dataCellStyle="Normal_2007-16618"/>
    <tableColumn id="2" name="שווי הוגן" dataDxfId="419"/>
    <tableColumn id="3" name="שעור מנכסי השקעה*" dataDxfId="4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7" totalsRowShown="0" headerRowDxfId="286" dataDxfId="287" headerRowBorderDxfId="295" tableBorderDxfId="296">
  <autoFilter ref="A7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94"/>
    <tableColumn id="4" name="ענף מסחר"/>
    <tableColumn id="5" name="סוג מטבע"/>
    <tableColumn id="6" name="ערך נקוב****" dataDxfId="293"/>
    <tableColumn id="7" name="שער***" dataDxfId="292"/>
    <tableColumn id="8" name="שווי שוק" dataDxfId="291"/>
    <tableColumn id="9" name="שעור מערך נקוב מונפק" dataDxfId="290"/>
    <tableColumn id="10" name="שעור מנכסי אפיק ההשקעה" dataDxfId="289"/>
    <tableColumn id="11" name="שעור מסך נכסי השקעה**" dataDxfId="2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5" dataDxfId="276" headerRowBorderDxfId="284" tableBorderDxfId="285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3"/>
    <tableColumn id="4" name="ענף מסחר"/>
    <tableColumn id="5" name="סוג מטבע"/>
    <tableColumn id="6" name="ערך נקוב****" dataDxfId="282"/>
    <tableColumn id="7" name="שער***" dataDxfId="281"/>
    <tableColumn id="8" name="שווי שוק" dataDxfId="280"/>
    <tableColumn id="9" name="שעור מערך נקוב מונפק" dataDxfId="279"/>
    <tableColumn id="10" name="שעור מנכסי אפיק ההשקעה" dataDxfId="278"/>
    <tableColumn id="11" name="שעור מסך נכסי השקעה**" dataDxfId="2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4" totalsRowShown="0" headerRowDxfId="266" dataDxfId="267" headerRowBorderDxfId="273" tableBorderDxfId="274">
  <autoFilter ref="A7:J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72"/>
    <tableColumn id="7" name="שער***" dataDxfId="271"/>
    <tableColumn id="8" name="שווי שוק" dataDxfId="270"/>
    <tableColumn id="9" name="שעור מנכסי אפיק ההשקעה" dataDxfId="269"/>
    <tableColumn id="10" name="שעור מסך נכסי השקעה**" dataDxfId="2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50" dataDxfId="251" headerRowBorderDxfId="264" tableBorderDxfId="265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3"/>
    <tableColumn id="4" name="דירוג"/>
    <tableColumn id="5" name="שם מדרג" dataDxfId="262"/>
    <tableColumn id="6" name="תאריך רכישה" dataDxfId="261"/>
    <tableColumn id="7" name="מח&quot;מ" dataDxfId="260"/>
    <tableColumn id="8" name="סוג מטבע"/>
    <tableColumn id="9" name="שיעור ריבית" dataDxfId="259"/>
    <tableColumn id="10" name="תשואה לפידיון" dataDxfId="258"/>
    <tableColumn id="11" name="ערך נקוב****" dataDxfId="257"/>
    <tableColumn id="12" name="שער***" dataDxfId="256"/>
    <tableColumn id="13" name="שווי שוק" dataDxfId="255"/>
    <tableColumn id="14" name="שעור מערך נקוב מונפק" dataDxfId="254"/>
    <tableColumn id="15" name="שעור מנכסי אפיק ההשקעה" dataDxfId="253"/>
    <tableColumn id="16" name="שעור מסך נכסי השקעה**" dataDxfId="2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31" dataDxfId="232" headerRowBorderDxfId="248" tableBorderDxfId="249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7"/>
    <tableColumn id="2" name="מספר ני&quot;ע" dataDxfId="246"/>
    <tableColumn id="3" name="דירוג" dataDxfId="245"/>
    <tableColumn id="4" name="שם מדרג" dataDxfId="244"/>
    <tableColumn id="5" name="תאריך רכישה" dataDxfId="243"/>
    <tableColumn id="6" name="מח&quot;מ" dataDxfId="242"/>
    <tableColumn id="7" name="סוג מטבע" dataDxfId="241"/>
    <tableColumn id="8" name="שיעור ריבית" dataDxfId="240"/>
    <tableColumn id="9" name="תשואה לפידיון" dataDxfId="239"/>
    <tableColumn id="10" name="ערך נקוב****" dataDxfId="238"/>
    <tableColumn id="11" name="שער***" dataDxfId="237"/>
    <tableColumn id="12" name="שווי הוגן" dataDxfId="236"/>
    <tableColumn id="13" name="שעור מערך נקוב מונפק" dataDxfId="235"/>
    <tableColumn id="14" name="שעור מנכסי אפיק ההשקעה" dataDxfId="234"/>
    <tableColumn id="15" name="שעור מסך נכסי השקעה**" dataDxfId="2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9" dataDxfId="210" headerRowBorderDxfId="229" tableBorderDxfId="23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8"/>
    <tableColumn id="2" name="מספר ני&quot;ע" dataDxfId="227"/>
    <tableColumn id="3" name="ספק המידע" dataDxfId="226"/>
    <tableColumn id="4" name="מספר מנפיק" dataDxfId="225"/>
    <tableColumn id="5" name="ענף מסחר" dataDxfId="224"/>
    <tableColumn id="6" name="דירוג" dataDxfId="223"/>
    <tableColumn id="7" name="שם מדרג" dataDxfId="222"/>
    <tableColumn id="8" name="תאריך רכישה" dataDxfId="221"/>
    <tableColumn id="9" name="מח&quot;מ" dataDxfId="220"/>
    <tableColumn id="10" name="סוג מטבע" dataDxfId="219"/>
    <tableColumn id="11" name="שיעור ריבית" dataDxfId="218"/>
    <tableColumn id="12" name="תשואה לפידיון" dataDxfId="217"/>
    <tableColumn id="13" name="ערך נקוב****" dataDxfId="216"/>
    <tableColumn id="14" name="שער***" dataDxfId="215"/>
    <tableColumn id="15" name="שווי הוגן" dataDxfId="214"/>
    <tableColumn id="16" name="שעור מערך נקוב מונפק" dataDxfId="213"/>
    <tableColumn id="17" name="שעור מנכסי אפיק ההשקעה" dataDxfId="212"/>
    <tableColumn id="18" name="שעור מסך נכסי השקעה**" dataDxfId="2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8" totalsRowShown="0" headerRowDxfId="187" dataDxfId="188" headerRowBorderDxfId="207" tableBorderDxfId="208">
  <autoFilter ref="A7:R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6"/>
    <tableColumn id="2" name="מספר ני&quot;ע" dataDxfId="205"/>
    <tableColumn id="3" name="ספק המידע" dataDxfId="204"/>
    <tableColumn id="4" name="מספר מנפיק" dataDxfId="203"/>
    <tableColumn id="5" name="ענף מסחר" dataDxfId="202"/>
    <tableColumn id="6" name="דירוג" dataDxfId="201"/>
    <tableColumn id="7" name="שם מדרג" dataDxfId="200"/>
    <tableColumn id="8" name="תאריך רכישה" dataDxfId="199"/>
    <tableColumn id="9" name="מח&quot;מ" dataDxfId="198"/>
    <tableColumn id="10" name="סוג מטבע" dataDxfId="197"/>
    <tableColumn id="11" name="שיעור ריבית" dataDxfId="196"/>
    <tableColumn id="12" name="תשואה לפידיון" dataDxfId="195"/>
    <tableColumn id="13" name="ערך נקוב****" dataDxfId="194"/>
    <tableColumn id="14" name="שער***" dataDxfId="193"/>
    <tableColumn id="15" name="שווי הוגן" dataDxfId="192"/>
    <tableColumn id="16" name="שעור מערך נקוב מונפק" dataDxfId="191"/>
    <tableColumn id="17" name="שעור מנכסי אפיק ההשקעה" dataDxfId="190"/>
    <tableColumn id="18" name="שעור מסך נכסי השקעה**" dataDxfId="1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1" dataDxfId="172" headerRowBorderDxfId="185" tableBorderDxfId="186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4"/>
    <tableColumn id="2" name="מספר ני&quot;ע" dataDxfId="183"/>
    <tableColumn id="3" name="ספק המידע" dataDxfId="182"/>
    <tableColumn id="4" name="מספר מנפיק" dataDxfId="181"/>
    <tableColumn id="5" name="ענף מסחר" dataDxfId="180"/>
    <tableColumn id="6" name="סוג מטבע" dataDxfId="179"/>
    <tableColumn id="7" name="ערך נקוב****" dataDxfId="178"/>
    <tableColumn id="8" name="שער***" dataDxfId="177"/>
    <tableColumn id="9" name="שווי הוגן" dataDxfId="176"/>
    <tableColumn id="10" name="שעור מערך נקוב מונפק" dataDxfId="175"/>
    <tableColumn id="11" name="שעור מנכסי אפיק ההשקעה" dataDxfId="174"/>
    <tableColumn id="12" name="שעור מסך נכסי השקעה**" dataDxfId="1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60" dataDxfId="161" headerRowBorderDxfId="169" tableBorderDxfId="170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8"/>
    <tableColumn id="5" name="ערך נקוב****" dataDxfId="167"/>
    <tableColumn id="6" name="שער***" dataDxfId="166"/>
    <tableColumn id="7" name="שווי הוגן" dataDxfId="165"/>
    <tableColumn id="8" name="שעור מערך נקוב מונפק" dataDxfId="164"/>
    <tableColumn id="9" name="שעור מנכסי אפיק ההשקעה" dataDxfId="163"/>
    <tableColumn id="10" name="שעור מסך נכסי השקעה**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22" totalsRowShown="0" headerRowDxfId="149" dataDxfId="150" headerRowBorderDxfId="158" tableBorderDxfId="159">
  <autoFilter ref="A7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 dataDxfId="157"/>
    <tableColumn id="3" name="ענף מסחר"/>
    <tableColumn id="4" name="סוג מטבע"/>
    <tableColumn id="5" name="תאריך רכישה"/>
    <tableColumn id="6" name="ערך נקוב****" dataDxfId="156"/>
    <tableColumn id="7" name="שער***" dataDxfId="155"/>
    <tableColumn id="8" name="שווי הוגן" dataDxfId="154"/>
    <tableColumn id="9" name="שעור מערך נקוב מונפק" dataDxfId="153"/>
    <tableColumn id="10" name="שעור מנכסי אפיק ההשקעה" dataDxfId="152"/>
    <tableColumn id="11" name="שעור מסך נכסי השקעה**" dataDxfId="1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0" totalsRowShown="0" headerRowDxfId="417" headerRowBorderDxfId="416" tableBorderDxfId="415" headerRowCellStyle="Normal_2007-16618">
  <autoFilter ref="C44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6" dataDxfId="97" headerRowBorderDxfId="110" tableBorderDxfId="111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5" totalsRowShown="0" headerRowDxfId="400" dataDxfId="401" headerRowBorderDxfId="413" tableBorderDxfId="414">
  <autoFilter ref="A6:K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2"/>
    <tableColumn id="2" name="מספר ני&quot;ע" dataDxfId="411"/>
    <tableColumn id="3" name="מספר מנפיק" dataDxfId="410"/>
    <tableColumn id="4" name="דירוג" dataDxfId="409"/>
    <tableColumn id="5" name="שם מדרג" dataDxfId="408"/>
    <tableColumn id="6" name="סוג מטבע" dataDxfId="407"/>
    <tableColumn id="7" name="שיעור ריבית" dataDxfId="406"/>
    <tableColumn id="8" name="תשואה לפידיון" dataDxfId="405"/>
    <tableColumn id="9" name="שווי שוק" dataDxfId="404"/>
    <tableColumn id="10" name="שעור מנכסי אפיק ההשקעה" dataDxfId="403"/>
    <tableColumn id="11" name="שעור מסך נכסי השקעה" dataDxfId="4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5" totalsRowShown="0" headerRowDxfId="379" dataDxfId="380" headerRowBorderDxfId="398" tableBorderDxfId="399">
  <autoFilter ref="A7:Q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7"/>
    <tableColumn id="2" name="מספר ני&quot;ע" dataDxfId="396"/>
    <tableColumn id="3" name="זירת מסחר" dataDxfId="395"/>
    <tableColumn id="4" name="דירוג" dataDxfId="394"/>
    <tableColumn id="5" name="שם מדרג" dataDxfId="393"/>
    <tableColumn id="6" name="תאריך רכישה" dataDxfId="392"/>
    <tableColumn id="7" name="מח&quot;מ" dataDxfId="391"/>
    <tableColumn id="8" name="סוג מטבע" dataDxfId="390"/>
    <tableColumn id="9" name="שיעור ריבית" dataDxfId="389"/>
    <tableColumn id="10" name="תשואה לפידיון" dataDxfId="388"/>
    <tableColumn id="11" name="ערך נקוב****" dataDxfId="387"/>
    <tableColumn id="12" name="שער***" dataDxfId="386"/>
    <tableColumn id="13" name="פדיון/ריבית/דיבידנד לקבל*****  " dataDxfId="385"/>
    <tableColumn id="14" name="שווי שוק" dataDxfId="384"/>
    <tableColumn id="15" name="שעור מערך נקוב**** מונפק" dataDxfId="383"/>
    <tableColumn id="16" name="שעור מנכסי אפיק ההשקעה" dataDxfId="382"/>
    <tableColumn id="17" name="שעור מסך נכסי השקעה**" dataDxfId="3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5" dataDxfId="356" headerRowBorderDxfId="377" tableBorderDxfId="378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6"/>
    <tableColumn id="2" name="מספר ני&quot;ע" dataDxfId="375"/>
    <tableColumn id="3" name="זירת מסחר" dataDxfId="374"/>
    <tableColumn id="4" name="ספק מידע" dataDxfId="373"/>
    <tableColumn id="5" name="מספר מנפיק" dataDxfId="372"/>
    <tableColumn id="6" name="ענף מסחר" dataDxfId="371"/>
    <tableColumn id="7" name="דירוג" dataDxfId="370"/>
    <tableColumn id="8" name="שם מדרג" dataDxfId="369"/>
    <tableColumn id="9" name="תאריך רכישה" dataDxfId="368"/>
    <tableColumn id="10" name="מח&quot;מ" dataDxfId="367"/>
    <tableColumn id="11" name="סוג מטבע" dataDxfId="366"/>
    <tableColumn id="12" name="שיעור ריבית" dataDxfId="365"/>
    <tableColumn id="13" name="תשואה לפידיון" dataDxfId="364"/>
    <tableColumn id="14" name="ערך נקוב****" dataDxfId="363"/>
    <tableColumn id="15" name="שער***" dataDxfId="362"/>
    <tableColumn id="16" name="פדיון/ריבית/דיבידנד לקבל*****  " dataDxfId="361"/>
    <tableColumn id="17" name="שווי שוק" dataDxfId="360"/>
    <tableColumn id="18" name="שעור מערך נקוב מונפק" dataDxfId="359"/>
    <tableColumn id="19" name="שעור מנכסי אפיק ההשקעה" dataDxfId="358"/>
    <tableColumn id="20" name="שעור מסך נכסי השקעה**" dataDxfId="3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184" totalsRowShown="0" headerRowDxfId="341" dataDxfId="342" headerRowBorderDxfId="353" tableBorderDxfId="354">
  <autoFilter ref="A7:T18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52"/>
    <tableColumn id="11" name="סוג מטבע"/>
    <tableColumn id="12" name="שיעור ריבית" dataDxfId="351"/>
    <tableColumn id="13" name="תשואה לפידיון" dataDxfId="350"/>
    <tableColumn id="14" name="ערך נקוב****" dataDxfId="349"/>
    <tableColumn id="15" name="שער***" dataDxfId="348"/>
    <tableColumn id="16" name="פדיון/ריבית/דיבידנד לקבל*****  " dataDxfId="347"/>
    <tableColumn id="17" name="שווי שוק" dataDxfId="346"/>
    <tableColumn id="18" name="שעור מערך נקוב מונפק" dataDxfId="345"/>
    <tableColumn id="19" name="שעור מנכסי אפיק ההשקעה" dataDxfId="344"/>
    <tableColumn id="20" name="שעור מסך נכסי השקעה**" dataDxfId="3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19" totalsRowShown="0" headerRowDxfId="323" dataDxfId="324" headerRowBorderDxfId="339" tableBorderDxfId="340">
  <autoFilter ref="A7:N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8"/>
    <tableColumn id="2" name="מספר ני&quot;ע" dataDxfId="337"/>
    <tableColumn id="3" name="זירת מסחר" dataDxfId="336"/>
    <tableColumn id="4" name="ספק מידע" dataDxfId="335"/>
    <tableColumn id="5" name="מספר מנפיק" dataDxfId="334"/>
    <tableColumn id="6" name="ענף מסחר" dataDxfId="333"/>
    <tableColumn id="7" name="סוג מטבע" dataDxfId="332"/>
    <tableColumn id="8" name="ערך נקוב****" dataDxfId="331"/>
    <tableColumn id="9" name="שער***" dataDxfId="330"/>
    <tableColumn id="10" name="פדיון/ריבית/דיבידנד לקבל*****  " dataDxfId="329"/>
    <tableColumn id="11" name="שווי שוק" dataDxfId="328"/>
    <tableColumn id="12" name="שעור מערך נקוב מונפק" dataDxfId="327"/>
    <tableColumn id="13" name="שעור מנכסי אפיק ההשקעה" dataDxfId="326"/>
    <tableColumn id="14" name="שעור מסך נכסי השקעה**" dataDxfId="3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10" dataDxfId="311" headerRowBorderDxfId="321" tableBorderDxfId="322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20"/>
    <tableColumn id="4" name="מספר מנפיק" dataDxfId="319"/>
    <tableColumn id="5" name="ענף מסחר"/>
    <tableColumn id="6" name="סוג מטבע"/>
    <tableColumn id="7" name="ערך נקוב****" dataDxfId="318"/>
    <tableColumn id="8" name="שער***" dataDxfId="317"/>
    <tableColumn id="9" name="פדיון/ריבית/דיבידנד לקבל*****  " dataDxfId="316"/>
    <tableColumn id="10" name="שווי שוק" dataDxfId="315"/>
    <tableColumn id="11" name="שעור מערך נקוב מונפק" dataDxfId="314"/>
    <tableColumn id="12" name="שעור מנכסי אפיק ההשקעה" dataDxfId="313"/>
    <tableColumn id="13" name="שעור מסך נכסי השקעה**" dataDxfId="3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32" totalsRowShown="0" headerRowDxfId="297" dataDxfId="298" headerRowBorderDxfId="308" tableBorderDxfId="309">
  <autoFilter ref="A7:N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7"/>
    <tableColumn id="4" name="מספר מנפיק" dataDxfId="306"/>
    <tableColumn id="5" name="ענף מסחר"/>
    <tableColumn id="6" name="דירוג"/>
    <tableColumn id="7" name="שם מדרג" dataDxfId="305"/>
    <tableColumn id="8" name="סוג מטבע"/>
    <tableColumn id="9" name="ערך נקוב****" dataDxfId="304"/>
    <tableColumn id="10" name="שער***" dataDxfId="303"/>
    <tableColumn id="11" name="שווי שוק" dataDxfId="302"/>
    <tableColumn id="12" name="שעור מערך נקוב מונפק" dataDxfId="301"/>
    <tableColumn id="13" name="שעור מנכסי אפיק ההשקעה" dataDxfId="300"/>
    <tableColumn id="14" name="שעור מסך נכסי השקעה**" dataDxfId="2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1"/>
  <sheetViews>
    <sheetView rightToLeft="1" topLeftCell="A7" workbookViewId="0">
      <selection activeCell="E20" sqref="E1:XFD1048576"/>
    </sheetView>
  </sheetViews>
  <sheetFormatPr defaultColWidth="0" defaultRowHeight="18" zeroHeight="1"/>
  <cols>
    <col min="1" max="1" width="28.5703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94" t="s">
        <v>4</v>
      </c>
      <c r="C5" s="95"/>
      <c r="D5" s="96"/>
    </row>
    <row r="6" spans="1:36" s="3" customFormat="1">
      <c r="B6" s="40" t="s">
        <v>1320</v>
      </c>
      <c r="C6" s="97" t="s">
        <v>5</v>
      </c>
      <c r="D6" s="98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1292</v>
      </c>
      <c r="B10" s="57" t="s">
        <v>13</v>
      </c>
      <c r="C10" s="63">
        <v>78926.663488963022</v>
      </c>
      <c r="D10" s="64">
        <v>8.7599999999999997E-2</v>
      </c>
    </row>
    <row r="11" spans="1:36">
      <c r="B11" s="57" t="s">
        <v>14</v>
      </c>
      <c r="C11" s="50"/>
      <c r="D11" s="50"/>
    </row>
    <row r="12" spans="1:36">
      <c r="A12" s="9" t="s">
        <v>1293</v>
      </c>
      <c r="B12" s="58" t="s">
        <v>15</v>
      </c>
      <c r="C12" s="65">
        <v>352317.10200439999</v>
      </c>
      <c r="D12" s="66">
        <v>0.40310000000000001</v>
      </c>
    </row>
    <row r="13" spans="1:36">
      <c r="A13" s="9" t="s">
        <v>1294</v>
      </c>
      <c r="B13" s="58" t="s">
        <v>16</v>
      </c>
      <c r="C13" s="65">
        <v>0</v>
      </c>
      <c r="D13" s="66">
        <v>0</v>
      </c>
    </row>
    <row r="14" spans="1:36">
      <c r="A14" s="9" t="s">
        <v>1295</v>
      </c>
      <c r="B14" s="58" t="s">
        <v>17</v>
      </c>
      <c r="C14" s="65">
        <v>266892.09133844514</v>
      </c>
      <c r="D14" s="66">
        <v>0.3054</v>
      </c>
    </row>
    <row r="15" spans="1:36">
      <c r="A15" s="9" t="s">
        <v>1174</v>
      </c>
      <c r="B15" s="58" t="s">
        <v>18</v>
      </c>
      <c r="C15" s="65">
        <v>103573.06277915598</v>
      </c>
      <c r="D15" s="66">
        <v>0.11849999999999999</v>
      </c>
    </row>
    <row r="16" spans="1:36">
      <c r="A16" s="9" t="s">
        <v>1296</v>
      </c>
      <c r="B16" s="58" t="s">
        <v>194</v>
      </c>
      <c r="C16" s="65">
        <v>0</v>
      </c>
      <c r="D16" s="66">
        <v>0</v>
      </c>
    </row>
    <row r="17" spans="1:4">
      <c r="A17" s="9" t="s">
        <v>1297</v>
      </c>
      <c r="B17" s="58" t="s">
        <v>19</v>
      </c>
      <c r="C17" s="65">
        <v>43536.20867</v>
      </c>
      <c r="D17" s="66">
        <v>4.9799999999999997E-2</v>
      </c>
    </row>
    <row r="18" spans="1:4">
      <c r="A18" s="9" t="s">
        <v>1298</v>
      </c>
      <c r="B18" s="58" t="s">
        <v>20</v>
      </c>
      <c r="C18" s="65">
        <v>198.36</v>
      </c>
      <c r="D18" s="66">
        <v>2.0000000000000001E-4</v>
      </c>
    </row>
    <row r="19" spans="1:4">
      <c r="A19" s="9" t="s">
        <v>1299</v>
      </c>
      <c r="B19" s="58" t="s">
        <v>21</v>
      </c>
      <c r="C19" s="65">
        <v>0</v>
      </c>
      <c r="D19" s="66">
        <v>0</v>
      </c>
    </row>
    <row r="20" spans="1:4">
      <c r="A20" s="9" t="s">
        <v>1300</v>
      </c>
      <c r="B20" s="58" t="s">
        <v>22</v>
      </c>
      <c r="C20" s="65">
        <v>18719.14130131176</v>
      </c>
      <c r="D20" s="66">
        <v>2.1399999999999999E-2</v>
      </c>
    </row>
    <row r="21" spans="1:4">
      <c r="A21" s="9" t="s">
        <v>1301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1302</v>
      </c>
      <c r="B23" s="58" t="s">
        <v>25</v>
      </c>
      <c r="C23" s="65">
        <v>0</v>
      </c>
      <c r="D23" s="66">
        <v>0</v>
      </c>
    </row>
    <row r="24" spans="1:4">
      <c r="A24" s="9" t="s">
        <v>1303</v>
      </c>
      <c r="B24" s="58" t="s">
        <v>26</v>
      </c>
      <c r="C24" s="65">
        <v>0</v>
      </c>
      <c r="D24" s="66">
        <v>0</v>
      </c>
    </row>
    <row r="25" spans="1:4">
      <c r="A25" s="9" t="s">
        <v>1304</v>
      </c>
      <c r="B25" s="58" t="s">
        <v>17</v>
      </c>
      <c r="C25" s="65">
        <v>6784.4593286600002</v>
      </c>
      <c r="D25" s="66">
        <v>7.7999999999999996E-3</v>
      </c>
    </row>
    <row r="26" spans="1:4">
      <c r="A26" s="9" t="s">
        <v>1305</v>
      </c>
      <c r="B26" s="58" t="s">
        <v>27</v>
      </c>
      <c r="C26" s="65">
        <v>0</v>
      </c>
      <c r="D26" s="66">
        <v>0</v>
      </c>
    </row>
    <row r="27" spans="1:4">
      <c r="A27" s="9" t="s">
        <v>1306</v>
      </c>
      <c r="B27" s="58" t="s">
        <v>28</v>
      </c>
      <c r="C27" s="65">
        <v>0</v>
      </c>
      <c r="D27" s="66">
        <v>0</v>
      </c>
    </row>
    <row r="28" spans="1:4">
      <c r="A28" s="9" t="s">
        <v>1307</v>
      </c>
      <c r="B28" s="58" t="s">
        <v>29</v>
      </c>
      <c r="C28" s="65">
        <v>1587.431865944</v>
      </c>
      <c r="D28" s="66">
        <v>1.8E-3</v>
      </c>
    </row>
    <row r="29" spans="1:4">
      <c r="A29" s="9" t="s">
        <v>1308</v>
      </c>
      <c r="B29" s="58" t="s">
        <v>30</v>
      </c>
      <c r="C29" s="65">
        <v>0</v>
      </c>
      <c r="D29" s="66">
        <v>0</v>
      </c>
    </row>
    <row r="30" spans="1:4">
      <c r="A30" s="9" t="s">
        <v>1309</v>
      </c>
      <c r="B30" s="58" t="s">
        <v>31</v>
      </c>
      <c r="C30" s="65">
        <v>0</v>
      </c>
      <c r="D30" s="66">
        <v>0</v>
      </c>
    </row>
    <row r="31" spans="1:4">
      <c r="A31" s="9" t="s">
        <v>1310</v>
      </c>
      <c r="B31" s="58" t="s">
        <v>32</v>
      </c>
      <c r="C31" s="65">
        <v>0</v>
      </c>
      <c r="D31" s="66">
        <v>0</v>
      </c>
    </row>
    <row r="32" spans="1:4">
      <c r="A32" s="9" t="s">
        <v>1311</v>
      </c>
      <c r="B32" s="57" t="s">
        <v>33</v>
      </c>
      <c r="C32" s="65">
        <v>3891.0665456418528</v>
      </c>
      <c r="D32" s="66">
        <v>4.4999999999999997E-3</v>
      </c>
    </row>
    <row r="33" spans="1:4">
      <c r="A33" s="9" t="s">
        <v>1312</v>
      </c>
      <c r="B33" s="57" t="s">
        <v>34</v>
      </c>
      <c r="C33" s="65">
        <v>0</v>
      </c>
      <c r="D33" s="66">
        <v>0</v>
      </c>
    </row>
    <row r="34" spans="1:4">
      <c r="A34" s="9" t="s">
        <v>1313</v>
      </c>
      <c r="B34" s="57" t="s">
        <v>35</v>
      </c>
      <c r="C34" s="65">
        <v>0</v>
      </c>
      <c r="D34" s="66">
        <v>0</v>
      </c>
    </row>
    <row r="35" spans="1:4">
      <c r="A35" s="9" t="s">
        <v>1314</v>
      </c>
      <c r="B35" s="57" t="s">
        <v>36</v>
      </c>
      <c r="C35" s="65">
        <v>0</v>
      </c>
      <c r="D35" s="66">
        <v>0</v>
      </c>
    </row>
    <row r="36" spans="1:4">
      <c r="A36" s="9" t="s">
        <v>1315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1316</v>
      </c>
      <c r="B38" s="60" t="s">
        <v>39</v>
      </c>
      <c r="C38" s="65">
        <v>0</v>
      </c>
      <c r="D38" s="66">
        <v>0</v>
      </c>
    </row>
    <row r="39" spans="1:4">
      <c r="A39" s="9" t="s">
        <v>1317</v>
      </c>
      <c r="B39" s="60" t="s">
        <v>40</v>
      </c>
      <c r="C39" s="65">
        <v>0</v>
      </c>
      <c r="D39" s="66">
        <v>0</v>
      </c>
    </row>
    <row r="40" spans="1:4">
      <c r="A40" s="9" t="s">
        <v>1318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876425.58732252172</v>
      </c>
      <c r="D41" s="66">
        <v>1</v>
      </c>
    </row>
    <row r="42" spans="1:4">
      <c r="A42" s="9" t="s">
        <v>1319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99" t="s">
        <v>44</v>
      </c>
      <c r="D44" s="98" t="s">
        <v>45</v>
      </c>
    </row>
    <row r="45" spans="1:4">
      <c r="C45" s="12" t="s">
        <v>9</v>
      </c>
      <c r="D45" s="12" t="s">
        <v>10</v>
      </c>
    </row>
    <row r="46" spans="1:4">
      <c r="C46" t="s">
        <v>199</v>
      </c>
      <c r="D46">
        <v>0.54069999999999996</v>
      </c>
    </row>
    <row r="47" spans="1:4">
      <c r="C47" t="s">
        <v>109</v>
      </c>
      <c r="D47">
        <v>4.0258000000000003</v>
      </c>
    </row>
    <row r="48" spans="1:4">
      <c r="C48" t="s">
        <v>200</v>
      </c>
      <c r="D48">
        <v>2.5131000000000001</v>
      </c>
    </row>
    <row r="49" spans="3:4">
      <c r="C49" t="s">
        <v>105</v>
      </c>
      <c r="D49">
        <v>3.4409999999999998</v>
      </c>
    </row>
    <row r="50" spans="3:4">
      <c r="C50" t="s">
        <v>112</v>
      </c>
      <c r="D50">
        <v>4.4108000000000001</v>
      </c>
    </row>
    <row r="51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סכום נכסי הקרן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117" t="s">
        <v>67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60" ht="26.25" customHeight="1">
      <c r="A6" s="117" t="s">
        <v>97</v>
      </c>
      <c r="B6" s="118"/>
      <c r="C6" s="118"/>
      <c r="D6" s="118"/>
      <c r="E6" s="118"/>
      <c r="F6" s="118"/>
      <c r="G6" s="118"/>
      <c r="H6" s="118"/>
      <c r="I6" s="118"/>
      <c r="J6" s="118"/>
      <c r="K6" s="119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201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1190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222</v>
      </c>
      <c r="B13" t="s">
        <v>222</v>
      </c>
      <c r="C13" s="14"/>
      <c r="D13" t="s">
        <v>222</v>
      </c>
      <c r="E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1191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222</v>
      </c>
      <c r="B15" t="s">
        <v>222</v>
      </c>
      <c r="C15" s="14"/>
      <c r="D15" t="s">
        <v>222</v>
      </c>
      <c r="E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1192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s="14"/>
      <c r="D17" t="s">
        <v>222</v>
      </c>
      <c r="E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782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222</v>
      </c>
      <c r="B19" t="s">
        <v>222</v>
      </c>
      <c r="C19" s="14"/>
      <c r="D19" t="s">
        <v>222</v>
      </c>
      <c r="E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227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1190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222</v>
      </c>
      <c r="B22" t="s">
        <v>222</v>
      </c>
      <c r="C22" s="14"/>
      <c r="D22" t="s">
        <v>222</v>
      </c>
      <c r="E22" t="s">
        <v>222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1193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s="14"/>
      <c r="D24" t="s">
        <v>222</v>
      </c>
      <c r="E24" t="s">
        <v>222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1192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s="14"/>
      <c r="D26" t="s">
        <v>222</v>
      </c>
      <c r="E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1194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s="14"/>
      <c r="D28" t="s">
        <v>222</v>
      </c>
      <c r="E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782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222</v>
      </c>
      <c r="B30" t="s">
        <v>222</v>
      </c>
      <c r="C30" s="14"/>
      <c r="D30" t="s">
        <v>222</v>
      </c>
      <c r="E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103" t="s">
        <v>229</v>
      </c>
      <c r="B31" s="14"/>
      <c r="C31" s="14"/>
      <c r="D31" s="14"/>
    </row>
    <row r="32" spans="1:11">
      <c r="A32" s="103" t="s">
        <v>299</v>
      </c>
      <c r="B32" s="14"/>
      <c r="C32" s="14"/>
      <c r="D32" s="14"/>
    </row>
    <row r="33" spans="1:4">
      <c r="A33" s="103" t="s">
        <v>300</v>
      </c>
      <c r="B33" s="14"/>
      <c r="C33" s="14"/>
      <c r="D33" s="14"/>
    </row>
    <row r="34" spans="1:4">
      <c r="A34" s="103" t="s">
        <v>301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3.8554687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17" t="s">
        <v>67</v>
      </c>
      <c r="B5" s="118"/>
      <c r="C5" s="118"/>
      <c r="D5" s="118"/>
      <c r="E5" s="118"/>
      <c r="F5" s="118"/>
      <c r="G5" s="118"/>
      <c r="H5" s="118"/>
      <c r="I5" s="118"/>
      <c r="J5" s="119"/>
      <c r="BB5" s="14" t="s">
        <v>99</v>
      </c>
      <c r="BD5" s="14" t="s">
        <v>100</v>
      </c>
      <c r="BF5" s="16" t="s">
        <v>101</v>
      </c>
    </row>
    <row r="6" spans="1:58" ht="26.25" customHeight="1">
      <c r="A6" s="117" t="s">
        <v>102</v>
      </c>
      <c r="B6" s="118"/>
      <c r="C6" s="118"/>
      <c r="D6" s="118"/>
      <c r="E6" s="118"/>
      <c r="F6" s="118"/>
      <c r="G6" s="118"/>
      <c r="H6" s="118"/>
      <c r="I6" s="118"/>
      <c r="J6" s="119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5338396.2699999996</v>
      </c>
      <c r="G10" s="22"/>
      <c r="H10" s="63">
        <v>18719.14130131176</v>
      </c>
      <c r="I10" s="64">
        <v>1</v>
      </c>
      <c r="J10" s="64">
        <v>2.1399999999999999E-2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201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222</v>
      </c>
      <c r="B12" t="s">
        <v>222</v>
      </c>
      <c r="C12" s="16"/>
      <c r="D12" t="s">
        <v>222</v>
      </c>
      <c r="E12" t="s">
        <v>222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227</v>
      </c>
      <c r="B13" s="16"/>
      <c r="C13" s="16"/>
      <c r="D13" s="16"/>
      <c r="E13" s="16"/>
      <c r="F13" s="69">
        <v>5338396.2699999996</v>
      </c>
      <c r="G13" s="16"/>
      <c r="H13" s="69">
        <v>18719.14130131176</v>
      </c>
      <c r="I13" s="68">
        <v>1</v>
      </c>
      <c r="J13" s="68">
        <v>2.1399999999999999E-2</v>
      </c>
      <c r="BD13" s="14" t="s">
        <v>125</v>
      </c>
    </row>
    <row r="14" spans="1:58">
      <c r="A14" t="s">
        <v>1195</v>
      </c>
      <c r="B14" t="s">
        <v>1196</v>
      </c>
      <c r="C14" t="s">
        <v>122</v>
      </c>
      <c r="D14" t="s">
        <v>1112</v>
      </c>
      <c r="E14" t="s">
        <v>109</v>
      </c>
      <c r="F14" s="65">
        <v>88</v>
      </c>
      <c r="G14" s="65">
        <v>1.2779</v>
      </c>
      <c r="H14" s="65">
        <v>4.5272214416000002E-3</v>
      </c>
      <c r="I14" s="66">
        <v>0</v>
      </c>
      <c r="J14" s="66">
        <v>0</v>
      </c>
      <c r="BD14" s="14" t="s">
        <v>126</v>
      </c>
    </row>
    <row r="15" spans="1:58">
      <c r="A15" t="s">
        <v>1197</v>
      </c>
      <c r="B15" t="s">
        <v>1198</v>
      </c>
      <c r="C15" t="s">
        <v>122</v>
      </c>
      <c r="D15" t="s">
        <v>1112</v>
      </c>
      <c r="E15" t="s">
        <v>105</v>
      </c>
      <c r="F15" s="65">
        <v>49</v>
      </c>
      <c r="G15" s="65">
        <v>2.7664000000000001E-2</v>
      </c>
      <c r="H15" s="65">
        <v>1.355536E-5</v>
      </c>
      <c r="I15" s="66">
        <v>0</v>
      </c>
      <c r="J15" s="66">
        <v>0</v>
      </c>
      <c r="BD15" s="14" t="s">
        <v>127</v>
      </c>
    </row>
    <row r="16" spans="1:58">
      <c r="A16" t="s">
        <v>1199</v>
      </c>
      <c r="B16" t="s">
        <v>1200</v>
      </c>
      <c r="C16" t="s">
        <v>1132</v>
      </c>
      <c r="D16" t="s">
        <v>1112</v>
      </c>
      <c r="E16" t="s">
        <v>109</v>
      </c>
      <c r="F16" s="65">
        <v>-201634.35</v>
      </c>
      <c r="G16" s="65">
        <v>100</v>
      </c>
      <c r="H16" s="65">
        <v>-811.73956623000004</v>
      </c>
      <c r="I16" s="66">
        <v>-4.3400000000000001E-2</v>
      </c>
      <c r="J16" s="66">
        <v>-8.9999999999999998E-4</v>
      </c>
      <c r="BD16" s="14" t="s">
        <v>128</v>
      </c>
    </row>
    <row r="17" spans="1:56">
      <c r="A17" t="s">
        <v>1201</v>
      </c>
      <c r="B17" t="s">
        <v>1202</v>
      </c>
      <c r="C17" t="s">
        <v>122</v>
      </c>
      <c r="D17" t="s">
        <v>1112</v>
      </c>
      <c r="E17" t="s">
        <v>105</v>
      </c>
      <c r="F17" s="65">
        <v>-139583.54999999999</v>
      </c>
      <c r="G17" s="65">
        <v>100</v>
      </c>
      <c r="H17" s="65">
        <v>-480.30699555000001</v>
      </c>
      <c r="I17" s="66">
        <v>-2.5700000000000001E-2</v>
      </c>
      <c r="J17" s="66">
        <v>-5.0000000000000001E-4</v>
      </c>
      <c r="BD17" s="14" t="s">
        <v>129</v>
      </c>
    </row>
    <row r="18" spans="1:56">
      <c r="A18" t="s">
        <v>1203</v>
      </c>
      <c r="B18" t="s">
        <v>1204</v>
      </c>
      <c r="C18" t="s">
        <v>122</v>
      </c>
      <c r="D18" t="s">
        <v>1112</v>
      </c>
      <c r="E18" t="s">
        <v>109</v>
      </c>
      <c r="F18" s="65">
        <v>5</v>
      </c>
      <c r="G18" s="65">
        <v>2.6974999999999998</v>
      </c>
      <c r="H18" s="65">
        <v>5.4297977500000001E-4</v>
      </c>
      <c r="I18" s="66">
        <v>0</v>
      </c>
      <c r="J18" s="66">
        <v>0</v>
      </c>
      <c r="BD18" s="14" t="s">
        <v>130</v>
      </c>
    </row>
    <row r="19" spans="1:56">
      <c r="A19" t="s">
        <v>1205</v>
      </c>
      <c r="B19" t="s">
        <v>1206</v>
      </c>
      <c r="C19" t="s">
        <v>1132</v>
      </c>
      <c r="D19" t="s">
        <v>1112</v>
      </c>
      <c r="E19" t="s">
        <v>109</v>
      </c>
      <c r="F19" s="65">
        <v>801567.11</v>
      </c>
      <c r="G19" s="65">
        <v>100</v>
      </c>
      <c r="H19" s="65">
        <v>3226.948871438</v>
      </c>
      <c r="I19" s="66">
        <v>0.1724</v>
      </c>
      <c r="J19" s="66">
        <v>3.7000000000000002E-3</v>
      </c>
      <c r="BD19" s="14" t="s">
        <v>131</v>
      </c>
    </row>
    <row r="20" spans="1:56">
      <c r="A20" t="s">
        <v>1207</v>
      </c>
      <c r="B20" t="s">
        <v>1208</v>
      </c>
      <c r="C20" t="s">
        <v>1103</v>
      </c>
      <c r="D20" t="s">
        <v>1112</v>
      </c>
      <c r="E20" t="s">
        <v>105</v>
      </c>
      <c r="F20" s="65">
        <v>21</v>
      </c>
      <c r="G20" s="65">
        <v>1.140725</v>
      </c>
      <c r="H20" s="65">
        <v>8.2429929225000004E-4</v>
      </c>
      <c r="I20" s="66">
        <v>0</v>
      </c>
      <c r="J20" s="66">
        <v>0</v>
      </c>
      <c r="BD20" s="14" t="s">
        <v>122</v>
      </c>
    </row>
    <row r="21" spans="1:56">
      <c r="A21" t="s">
        <v>1209</v>
      </c>
      <c r="B21" t="s">
        <v>1210</v>
      </c>
      <c r="C21" t="s">
        <v>122</v>
      </c>
      <c r="D21" t="s">
        <v>1112</v>
      </c>
      <c r="E21" t="s">
        <v>105</v>
      </c>
      <c r="F21" s="65">
        <v>7</v>
      </c>
      <c r="G21" s="65">
        <v>0.15043999999999999</v>
      </c>
      <c r="H21" s="65">
        <v>3.6236482800000001E-5</v>
      </c>
      <c r="I21" s="66">
        <v>0</v>
      </c>
      <c r="J21" s="66">
        <v>0</v>
      </c>
    </row>
    <row r="22" spans="1:56">
      <c r="A22" t="s">
        <v>1211</v>
      </c>
      <c r="B22" t="s">
        <v>1212</v>
      </c>
      <c r="C22" t="s">
        <v>122</v>
      </c>
      <c r="D22" t="s">
        <v>1112</v>
      </c>
      <c r="E22" t="s">
        <v>105</v>
      </c>
      <c r="F22" s="65">
        <v>152</v>
      </c>
      <c r="G22" s="65">
        <v>0.3352</v>
      </c>
      <c r="H22" s="65">
        <v>1.7532032640000001E-3</v>
      </c>
      <c r="I22" s="66">
        <v>0</v>
      </c>
      <c r="J22" s="66">
        <v>0</v>
      </c>
    </row>
    <row r="23" spans="1:56">
      <c r="A23" t="s">
        <v>1213</v>
      </c>
      <c r="B23" t="s">
        <v>1214</v>
      </c>
      <c r="C23" t="s">
        <v>122</v>
      </c>
      <c r="D23" t="s">
        <v>1112</v>
      </c>
      <c r="E23" t="s">
        <v>109</v>
      </c>
      <c r="F23" s="65">
        <v>6</v>
      </c>
      <c r="G23" s="65">
        <v>3.601E-2</v>
      </c>
      <c r="H23" s="65">
        <v>8.69814348E-6</v>
      </c>
      <c r="I23" s="66">
        <v>0</v>
      </c>
      <c r="J23" s="66">
        <v>0</v>
      </c>
    </row>
    <row r="24" spans="1:56">
      <c r="A24" t="s">
        <v>1215</v>
      </c>
      <c r="B24" t="s">
        <v>1216</v>
      </c>
      <c r="C24" t="s">
        <v>122</v>
      </c>
      <c r="D24" t="s">
        <v>1112</v>
      </c>
      <c r="E24" t="s">
        <v>105</v>
      </c>
      <c r="F24" s="65">
        <v>4877719.0599999996</v>
      </c>
      <c r="G24" s="65">
        <v>100</v>
      </c>
      <c r="H24" s="65">
        <v>16784.231285459999</v>
      </c>
      <c r="I24" s="66">
        <v>0.89659999999999995</v>
      </c>
      <c r="J24" s="66">
        <v>1.9199999999999998E-2</v>
      </c>
    </row>
    <row r="25" spans="1:56">
      <c r="A25" s="103" t="s">
        <v>229</v>
      </c>
      <c r="B25" s="16"/>
      <c r="C25" s="16"/>
      <c r="D25" s="16"/>
      <c r="E25" s="16"/>
      <c r="F25" s="16"/>
      <c r="G25" s="16"/>
    </row>
    <row r="26" spans="1:56">
      <c r="A26" s="103" t="s">
        <v>299</v>
      </c>
      <c r="B26" s="16"/>
      <c r="C26" s="16"/>
      <c r="D26" s="16"/>
      <c r="E26" s="16"/>
      <c r="F26" s="16"/>
      <c r="G26" s="16"/>
    </row>
    <row r="27" spans="1:56">
      <c r="A27" s="103" t="s">
        <v>300</v>
      </c>
      <c r="B27" s="16"/>
      <c r="C27" s="16"/>
      <c r="D27" s="16"/>
      <c r="E27" s="16"/>
      <c r="F27" s="16"/>
      <c r="G27" s="16"/>
    </row>
    <row r="28" spans="1:56">
      <c r="A28" s="103" t="s">
        <v>301</v>
      </c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117" t="s">
        <v>67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</row>
    <row r="6" spans="1:80" ht="26.25" customHeight="1">
      <c r="A6" s="117" t="s">
        <v>132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201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1217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222</v>
      </c>
      <c r="B13" t="s">
        <v>222</v>
      </c>
      <c r="D13" t="s">
        <v>222</v>
      </c>
      <c r="G13" s="65">
        <v>0</v>
      </c>
      <c r="H13" t="s">
        <v>222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1218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222</v>
      </c>
      <c r="B15" t="s">
        <v>222</v>
      </c>
      <c r="D15" t="s">
        <v>222</v>
      </c>
      <c r="G15" s="65">
        <v>0</v>
      </c>
      <c r="H15" t="s">
        <v>222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1219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1220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222</v>
      </c>
      <c r="B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1221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222</v>
      </c>
      <c r="B20" t="s">
        <v>222</v>
      </c>
      <c r="D20" t="s">
        <v>222</v>
      </c>
      <c r="G20" s="65">
        <v>0</v>
      </c>
      <c r="H20" t="s">
        <v>222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1222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222</v>
      </c>
      <c r="B22" t="s">
        <v>222</v>
      </c>
      <c r="D22" t="s">
        <v>222</v>
      </c>
      <c r="G22" s="65">
        <v>0</v>
      </c>
      <c r="H22" t="s">
        <v>222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1223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222</v>
      </c>
      <c r="B24" t="s">
        <v>222</v>
      </c>
      <c r="D24" t="s">
        <v>222</v>
      </c>
      <c r="G24" s="65">
        <v>0</v>
      </c>
      <c r="H24" t="s">
        <v>222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227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1217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222</v>
      </c>
      <c r="B27" t="s">
        <v>222</v>
      </c>
      <c r="D27" t="s">
        <v>222</v>
      </c>
      <c r="G27" s="65">
        <v>0</v>
      </c>
      <c r="H27" t="s">
        <v>222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1218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222</v>
      </c>
      <c r="B29" t="s">
        <v>222</v>
      </c>
      <c r="D29" t="s">
        <v>222</v>
      </c>
      <c r="G29" s="65">
        <v>0</v>
      </c>
      <c r="H29" t="s">
        <v>222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1219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1220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222</v>
      </c>
      <c r="B32" t="s">
        <v>222</v>
      </c>
      <c r="D32" t="s">
        <v>222</v>
      </c>
      <c r="G32" s="65">
        <v>0</v>
      </c>
      <c r="H32" t="s">
        <v>222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1221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222</v>
      </c>
      <c r="B34" t="s">
        <v>222</v>
      </c>
      <c r="D34" t="s">
        <v>222</v>
      </c>
      <c r="G34" s="65">
        <v>0</v>
      </c>
      <c r="H34" t="s">
        <v>222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1222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222</v>
      </c>
      <c r="B36" t="s">
        <v>222</v>
      </c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1223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222</v>
      </c>
      <c r="B38" t="s">
        <v>222</v>
      </c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103" t="s">
        <v>229</v>
      </c>
    </row>
    <row r="40" spans="1:16">
      <c r="A40" s="103" t="s">
        <v>299</v>
      </c>
    </row>
    <row r="41" spans="1:16">
      <c r="A41" s="103" t="s">
        <v>300</v>
      </c>
    </row>
    <row r="42" spans="1:16">
      <c r="A42" s="103" t="s">
        <v>301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</row>
    <row r="6" spans="1:71" ht="26.25" customHeight="1">
      <c r="A6" s="117" t="s">
        <v>68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201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1224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222</v>
      </c>
      <c r="B13" t="s">
        <v>222</v>
      </c>
      <c r="C13" t="s">
        <v>222</v>
      </c>
      <c r="F13" s="65">
        <v>0</v>
      </c>
      <c r="G13" t="s">
        <v>222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1225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222</v>
      </c>
      <c r="B15" t="s">
        <v>222</v>
      </c>
      <c r="C15" t="s">
        <v>222</v>
      </c>
      <c r="F15" s="65">
        <v>0</v>
      </c>
      <c r="G15" t="s">
        <v>222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1226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222</v>
      </c>
      <c r="B17" t="s">
        <v>222</v>
      </c>
      <c r="C17" t="s">
        <v>222</v>
      </c>
      <c r="F17" s="65">
        <v>0</v>
      </c>
      <c r="G17" t="s">
        <v>222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1227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222</v>
      </c>
      <c r="B19" t="s">
        <v>222</v>
      </c>
      <c r="C19" t="s">
        <v>222</v>
      </c>
      <c r="F19" s="65">
        <v>0</v>
      </c>
      <c r="G19" t="s">
        <v>222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782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F21" s="65">
        <v>0</v>
      </c>
      <c r="G21" t="s">
        <v>222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227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293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222</v>
      </c>
      <c r="B24" t="s">
        <v>222</v>
      </c>
      <c r="C24" t="s">
        <v>222</v>
      </c>
      <c r="F24" s="65">
        <v>0</v>
      </c>
      <c r="G24" t="s">
        <v>222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1228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222</v>
      </c>
      <c r="B26" t="s">
        <v>222</v>
      </c>
      <c r="C26" t="s">
        <v>222</v>
      </c>
      <c r="F26" s="65">
        <v>0</v>
      </c>
      <c r="G26" t="s">
        <v>222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103" t="s">
        <v>299</v>
      </c>
    </row>
    <row r="28" spans="1:15">
      <c r="A28" s="103" t="s">
        <v>300</v>
      </c>
    </row>
    <row r="29" spans="1:15">
      <c r="A29" s="103" t="s">
        <v>301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9"/>
    </row>
    <row r="6" spans="1:64" ht="26.25" customHeight="1">
      <c r="A6" s="117" t="s">
        <v>81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21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201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1229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I13" s="65">
        <v>0</v>
      </c>
      <c r="J13" t="s">
        <v>222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1230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I15" s="65">
        <v>0</v>
      </c>
      <c r="J15" t="s">
        <v>222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304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I17" s="65">
        <v>0</v>
      </c>
      <c r="J17" t="s">
        <v>222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782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I19" s="65">
        <v>0</v>
      </c>
      <c r="J19" t="s">
        <v>222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227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1231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I22" s="65">
        <v>0</v>
      </c>
      <c r="J22" t="s">
        <v>222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1232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222</v>
      </c>
      <c r="B24" t="s">
        <v>222</v>
      </c>
      <c r="C24" s="14"/>
      <c r="D24" s="14"/>
      <c r="E24" t="s">
        <v>222</v>
      </c>
      <c r="F24" t="s">
        <v>222</v>
      </c>
      <c r="I24" s="65">
        <v>0</v>
      </c>
      <c r="J24" t="s">
        <v>222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103" t="s">
        <v>229</v>
      </c>
      <c r="C25" s="14"/>
      <c r="D25" s="14"/>
      <c r="E25" s="14"/>
    </row>
    <row r="26" spans="1:18">
      <c r="A26" s="103" t="s">
        <v>299</v>
      </c>
      <c r="C26" s="14"/>
      <c r="D26" s="14"/>
      <c r="E26" s="14"/>
    </row>
    <row r="27" spans="1:18">
      <c r="A27" s="103" t="s">
        <v>300</v>
      </c>
      <c r="C27" s="14"/>
      <c r="D27" s="14"/>
      <c r="E27" s="14"/>
    </row>
    <row r="28" spans="1:18">
      <c r="A28" s="103" t="s">
        <v>301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9"/>
    </row>
    <row r="6" spans="1:80" ht="26.25" customHeight="1">
      <c r="A6" s="117" t="s">
        <v>88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21" t="s">
        <v>54</v>
      </c>
      <c r="M7" s="12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6.1</v>
      </c>
      <c r="J10" s="7"/>
      <c r="K10" s="7"/>
      <c r="L10" s="64">
        <v>2.53E-2</v>
      </c>
      <c r="M10" s="63">
        <v>5694245.2199999997</v>
      </c>
      <c r="N10" s="7"/>
      <c r="O10" s="63">
        <v>6784.4593286600002</v>
      </c>
      <c r="P10" s="7"/>
      <c r="Q10" s="64">
        <v>1</v>
      </c>
      <c r="R10" s="64">
        <v>7.7999999999999996E-3</v>
      </c>
      <c r="S10" s="30"/>
      <c r="BY10" s="14"/>
      <c r="CB10" s="14"/>
    </row>
    <row r="11" spans="1:80">
      <c r="A11" s="67" t="s">
        <v>201</v>
      </c>
      <c r="B11" s="14"/>
      <c r="C11" s="14"/>
      <c r="D11" s="14"/>
      <c r="I11" s="69">
        <v>6.1</v>
      </c>
      <c r="L11" s="68">
        <v>2.53E-2</v>
      </c>
      <c r="M11" s="69">
        <v>5694245.2199999997</v>
      </c>
      <c r="O11" s="69">
        <v>6784.4593286600002</v>
      </c>
      <c r="Q11" s="68">
        <v>1</v>
      </c>
      <c r="R11" s="68">
        <v>7.7999999999999996E-3</v>
      </c>
    </row>
    <row r="12" spans="1:80">
      <c r="A12" s="67" t="s">
        <v>1229</v>
      </c>
      <c r="B12" s="14"/>
      <c r="C12" s="14"/>
      <c r="D12" s="14"/>
      <c r="I12" s="69">
        <v>10.56</v>
      </c>
      <c r="L12" s="68">
        <v>1.2500000000000001E-2</v>
      </c>
      <c r="M12" s="69">
        <v>2784097.73</v>
      </c>
      <c r="O12" s="69">
        <v>2732.6251421940001</v>
      </c>
      <c r="Q12" s="68">
        <v>0.40279999999999999</v>
      </c>
      <c r="R12" s="68">
        <v>3.0999999999999999E-3</v>
      </c>
    </row>
    <row r="13" spans="1:80">
      <c r="A13" t="s">
        <v>1233</v>
      </c>
      <c r="B13" t="s">
        <v>1234</v>
      </c>
      <c r="C13" t="s">
        <v>122</v>
      </c>
      <c r="D13" t="s">
        <v>1235</v>
      </c>
      <c r="E13" t="s">
        <v>598</v>
      </c>
      <c r="F13" t="s">
        <v>326</v>
      </c>
      <c r="G13" t="s">
        <v>149</v>
      </c>
      <c r="H13" t="s">
        <v>706</v>
      </c>
      <c r="I13" s="65">
        <v>10.84</v>
      </c>
      <c r="J13" t="s">
        <v>101</v>
      </c>
      <c r="K13" s="66">
        <v>8.3000000000000001E-3</v>
      </c>
      <c r="L13" s="66">
        <v>0.01</v>
      </c>
      <c r="M13" s="65">
        <v>2698410</v>
      </c>
      <c r="N13" s="65">
        <v>98.29</v>
      </c>
      <c r="O13" s="65">
        <v>2652.2671890000001</v>
      </c>
      <c r="P13" s="66">
        <v>7.7000000000000002E-3</v>
      </c>
      <c r="Q13" s="66">
        <v>0.39090000000000003</v>
      </c>
      <c r="R13" s="66">
        <v>3.0000000000000001E-3</v>
      </c>
    </row>
    <row r="14" spans="1:80">
      <c r="A14" t="s">
        <v>1236</v>
      </c>
      <c r="B14" t="s">
        <v>1237</v>
      </c>
      <c r="C14" t="s">
        <v>122</v>
      </c>
      <c r="D14" t="s">
        <v>529</v>
      </c>
      <c r="E14" t="s">
        <v>127</v>
      </c>
      <c r="F14" t="s">
        <v>517</v>
      </c>
      <c r="G14" t="s">
        <v>149</v>
      </c>
      <c r="H14" t="s">
        <v>1238</v>
      </c>
      <c r="I14" s="65">
        <v>1.41</v>
      </c>
      <c r="J14" t="s">
        <v>101</v>
      </c>
      <c r="K14" s="66">
        <v>3.15E-2</v>
      </c>
      <c r="L14" s="66">
        <v>9.4100000000000003E-2</v>
      </c>
      <c r="M14" s="65">
        <v>85687.73</v>
      </c>
      <c r="N14" s="65">
        <v>93.78</v>
      </c>
      <c r="O14" s="65">
        <v>80.357953194000004</v>
      </c>
      <c r="P14" s="66">
        <v>2.0000000000000001E-4</v>
      </c>
      <c r="Q14" s="66">
        <v>1.18E-2</v>
      </c>
      <c r="R14" s="66">
        <v>1E-4</v>
      </c>
    </row>
    <row r="15" spans="1:80">
      <c r="A15" s="67" t="s">
        <v>1230</v>
      </c>
      <c r="B15" s="14"/>
      <c r="C15" s="14"/>
      <c r="D15" s="14"/>
      <c r="I15" s="69">
        <v>3.86</v>
      </c>
      <c r="L15" s="68">
        <v>5.6000000000000001E-2</v>
      </c>
      <c r="M15" s="69">
        <v>2440147.4900000002</v>
      </c>
      <c r="O15" s="69">
        <v>2451.8689754659999</v>
      </c>
      <c r="Q15" s="68">
        <v>0.3614</v>
      </c>
      <c r="R15" s="68">
        <v>2.8E-3</v>
      </c>
    </row>
    <row r="16" spans="1:80">
      <c r="A16" t="s">
        <v>1239</v>
      </c>
      <c r="B16" t="s">
        <v>1240</v>
      </c>
      <c r="C16" t="s">
        <v>122</v>
      </c>
      <c r="D16" t="s">
        <v>921</v>
      </c>
      <c r="E16" t="s">
        <v>124</v>
      </c>
      <c r="F16" t="s">
        <v>453</v>
      </c>
      <c r="G16" t="s">
        <v>207</v>
      </c>
      <c r="H16" t="s">
        <v>269</v>
      </c>
      <c r="I16" s="65">
        <v>5.53</v>
      </c>
      <c r="J16" t="s">
        <v>101</v>
      </c>
      <c r="K16" s="66">
        <v>3.3500000000000002E-2</v>
      </c>
      <c r="L16" s="66">
        <v>3.2599999999999997E-2</v>
      </c>
      <c r="M16" s="65">
        <v>684867</v>
      </c>
      <c r="N16" s="65">
        <v>101.07</v>
      </c>
      <c r="O16" s="65">
        <v>692.1950769</v>
      </c>
      <c r="P16" s="66">
        <v>6.9999999999999999E-4</v>
      </c>
      <c r="Q16" s="66">
        <v>0.10199999999999999</v>
      </c>
      <c r="R16" s="66">
        <v>8.0000000000000004E-4</v>
      </c>
    </row>
    <row r="17" spans="1:18">
      <c r="A17" t="s">
        <v>1241</v>
      </c>
      <c r="B17" t="s">
        <v>1242</v>
      </c>
      <c r="C17" t="s">
        <v>122</v>
      </c>
      <c r="D17" t="s">
        <v>1243</v>
      </c>
      <c r="E17" t="s">
        <v>111</v>
      </c>
      <c r="F17" t="s">
        <v>517</v>
      </c>
      <c r="G17" t="s">
        <v>149</v>
      </c>
      <c r="H17" t="s">
        <v>1244</v>
      </c>
      <c r="I17" s="65">
        <v>4.3600000000000003</v>
      </c>
      <c r="J17" t="s">
        <v>101</v>
      </c>
      <c r="K17" s="66">
        <v>4.5999999999999999E-2</v>
      </c>
      <c r="L17" s="66">
        <v>4.6100000000000002E-2</v>
      </c>
      <c r="M17" s="65">
        <v>648780.49</v>
      </c>
      <c r="N17" s="65">
        <v>101.34</v>
      </c>
      <c r="O17" s="65">
        <v>657.47414856600005</v>
      </c>
      <c r="P17" s="66">
        <v>1E-3</v>
      </c>
      <c r="Q17" s="66">
        <v>9.69E-2</v>
      </c>
      <c r="R17" s="66">
        <v>8.0000000000000004E-4</v>
      </c>
    </row>
    <row r="18" spans="1:18">
      <c r="A18" t="s">
        <v>1245</v>
      </c>
      <c r="B18" t="s">
        <v>1246</v>
      </c>
      <c r="C18" t="s">
        <v>122</v>
      </c>
      <c r="D18" t="s">
        <v>1247</v>
      </c>
      <c r="E18" t="s">
        <v>111</v>
      </c>
      <c r="F18" t="s">
        <v>725</v>
      </c>
      <c r="G18" t="s">
        <v>149</v>
      </c>
      <c r="H18" t="s">
        <v>484</v>
      </c>
      <c r="I18" s="65">
        <v>3.13</v>
      </c>
      <c r="J18" t="s">
        <v>101</v>
      </c>
      <c r="K18" s="66">
        <v>4.8599999999999997E-2</v>
      </c>
      <c r="L18" s="66">
        <v>0.1053</v>
      </c>
      <c r="M18" s="65">
        <v>166500</v>
      </c>
      <c r="N18" s="65">
        <v>84.15</v>
      </c>
      <c r="O18" s="65">
        <v>140.10974999999999</v>
      </c>
      <c r="P18" s="66">
        <v>1E-4</v>
      </c>
      <c r="Q18" s="66">
        <v>2.07E-2</v>
      </c>
      <c r="R18" s="66">
        <v>2.0000000000000001E-4</v>
      </c>
    </row>
    <row r="19" spans="1:18">
      <c r="A19" t="s">
        <v>1248</v>
      </c>
      <c r="B19" t="s">
        <v>1249</v>
      </c>
      <c r="C19" t="s">
        <v>122</v>
      </c>
      <c r="D19" t="s">
        <v>1250</v>
      </c>
      <c r="E19" t="s">
        <v>516</v>
      </c>
      <c r="F19" t="s">
        <v>755</v>
      </c>
      <c r="G19" t="s">
        <v>207</v>
      </c>
      <c r="H19" t="s">
        <v>678</v>
      </c>
      <c r="I19" s="65">
        <v>2.4300000000000002</v>
      </c>
      <c r="J19" t="s">
        <v>101</v>
      </c>
      <c r="K19" s="66">
        <v>5.6500000000000002E-2</v>
      </c>
      <c r="L19" s="66">
        <v>7.2599999999999998E-2</v>
      </c>
      <c r="M19" s="65">
        <v>940000</v>
      </c>
      <c r="N19" s="65">
        <v>102.35</v>
      </c>
      <c r="O19" s="65">
        <v>962.09</v>
      </c>
      <c r="P19" s="66">
        <v>1.6999999999999999E-3</v>
      </c>
      <c r="Q19" s="66">
        <v>0.14180000000000001</v>
      </c>
      <c r="R19" s="66">
        <v>1.1000000000000001E-3</v>
      </c>
    </row>
    <row r="20" spans="1:18">
      <c r="A20" s="67" t="s">
        <v>304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t="s">
        <v>222</v>
      </c>
      <c r="B21" t="s">
        <v>222</v>
      </c>
      <c r="C21" s="14"/>
      <c r="D21" s="14"/>
      <c r="E21" t="s">
        <v>222</v>
      </c>
      <c r="F21" t="s">
        <v>222</v>
      </c>
      <c r="I21" s="65">
        <v>0</v>
      </c>
      <c r="J21" t="s">
        <v>222</v>
      </c>
      <c r="K21" s="66">
        <v>0</v>
      </c>
      <c r="L21" s="66">
        <v>0</v>
      </c>
      <c r="M21" s="65">
        <v>0</v>
      </c>
      <c r="N21" s="65">
        <v>0</v>
      </c>
      <c r="O21" s="65">
        <v>0</v>
      </c>
      <c r="P21" s="66">
        <v>0</v>
      </c>
      <c r="Q21" s="66">
        <v>0</v>
      </c>
      <c r="R21" s="66">
        <v>0</v>
      </c>
    </row>
    <row r="22" spans="1:18">
      <c r="A22" s="67" t="s">
        <v>782</v>
      </c>
      <c r="B22" s="14"/>
      <c r="C22" s="14"/>
      <c r="D22" s="14"/>
      <c r="I22" s="69">
        <v>1.89</v>
      </c>
      <c r="L22" s="68">
        <v>2.0000000000000001E-4</v>
      </c>
      <c r="M22" s="69">
        <v>470000</v>
      </c>
      <c r="O22" s="69">
        <v>1599.965211</v>
      </c>
      <c r="Q22" s="68">
        <v>0.23580000000000001</v>
      </c>
      <c r="R22" s="68">
        <v>1.8E-3</v>
      </c>
    </row>
    <row r="23" spans="1:18">
      <c r="A23" t="s">
        <v>1251</v>
      </c>
      <c r="B23" t="s">
        <v>1252</v>
      </c>
      <c r="C23" t="s">
        <v>122</v>
      </c>
      <c r="D23" t="s">
        <v>921</v>
      </c>
      <c r="E23" t="s">
        <v>124</v>
      </c>
      <c r="F23" t="s">
        <v>453</v>
      </c>
      <c r="G23" t="s">
        <v>207</v>
      </c>
      <c r="H23" t="s">
        <v>1253</v>
      </c>
      <c r="I23" s="65">
        <v>1.89</v>
      </c>
      <c r="J23" t="s">
        <v>105</v>
      </c>
      <c r="K23" s="66">
        <v>4.4499999999999998E-2</v>
      </c>
      <c r="L23" s="66">
        <v>2.0000000000000001E-4</v>
      </c>
      <c r="M23" s="65">
        <v>470000</v>
      </c>
      <c r="N23" s="65">
        <v>98.93</v>
      </c>
      <c r="O23" s="65">
        <v>1599.965211</v>
      </c>
      <c r="P23" s="66">
        <v>2.2000000000000001E-3</v>
      </c>
      <c r="Q23" s="66">
        <v>0.23580000000000001</v>
      </c>
      <c r="R23" s="66">
        <v>1.8E-3</v>
      </c>
    </row>
    <row r="24" spans="1:18">
      <c r="A24" s="67" t="s">
        <v>227</v>
      </c>
      <c r="B24" s="14"/>
      <c r="C24" s="14"/>
      <c r="D24" s="14"/>
      <c r="I24" s="69">
        <v>0</v>
      </c>
      <c r="L24" s="68">
        <v>0</v>
      </c>
      <c r="M24" s="69">
        <v>0</v>
      </c>
      <c r="O24" s="69">
        <v>0</v>
      </c>
      <c r="Q24" s="68">
        <v>0</v>
      </c>
      <c r="R24" s="68">
        <v>0</v>
      </c>
    </row>
    <row r="25" spans="1:18">
      <c r="A25" s="67" t="s">
        <v>305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222</v>
      </c>
      <c r="B26" t="s">
        <v>222</v>
      </c>
      <c r="C26" s="14"/>
      <c r="D26" s="14"/>
      <c r="E26" t="s">
        <v>222</v>
      </c>
      <c r="F26" t="s">
        <v>222</v>
      </c>
      <c r="I26" s="65">
        <v>0</v>
      </c>
      <c r="J26" t="s">
        <v>222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67" t="s">
        <v>306</v>
      </c>
      <c r="B27" s="14"/>
      <c r="C27" s="14"/>
      <c r="D27" s="14"/>
      <c r="I27" s="69">
        <v>0</v>
      </c>
      <c r="L27" s="68">
        <v>0</v>
      </c>
      <c r="M27" s="69">
        <v>0</v>
      </c>
      <c r="O27" s="69">
        <v>0</v>
      </c>
      <c r="Q27" s="68">
        <v>0</v>
      </c>
      <c r="R27" s="68">
        <v>0</v>
      </c>
    </row>
    <row r="28" spans="1:18">
      <c r="A28" t="s">
        <v>222</v>
      </c>
      <c r="B28" t="s">
        <v>222</v>
      </c>
      <c r="C28" s="14"/>
      <c r="D28" s="14"/>
      <c r="E28" t="s">
        <v>222</v>
      </c>
      <c r="F28" t="s">
        <v>222</v>
      </c>
      <c r="I28" s="65">
        <v>0</v>
      </c>
      <c r="J28" t="s">
        <v>222</v>
      </c>
      <c r="K28" s="66">
        <v>0</v>
      </c>
      <c r="L28" s="66">
        <v>0</v>
      </c>
      <c r="M28" s="65">
        <v>0</v>
      </c>
      <c r="N28" s="65">
        <v>0</v>
      </c>
      <c r="O28" s="65">
        <v>0</v>
      </c>
      <c r="P28" s="66">
        <v>0</v>
      </c>
      <c r="Q28" s="66">
        <v>0</v>
      </c>
      <c r="R28" s="66">
        <v>0</v>
      </c>
    </row>
    <row r="29" spans="1:18">
      <c r="A29" s="103" t="s">
        <v>229</v>
      </c>
      <c r="B29" s="14"/>
      <c r="C29" s="14"/>
      <c r="D29" s="14"/>
    </row>
    <row r="30" spans="1:18">
      <c r="A30" s="103" t="s">
        <v>299</v>
      </c>
      <c r="B30" s="14"/>
      <c r="C30" s="14"/>
      <c r="D30" s="14"/>
    </row>
    <row r="31" spans="1:18">
      <c r="A31" s="103" t="s">
        <v>300</v>
      </c>
      <c r="B31" s="14"/>
      <c r="C31" s="14"/>
      <c r="D31" s="14"/>
    </row>
    <row r="32" spans="1:18">
      <c r="A32" s="103" t="s">
        <v>301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9"/>
    </row>
    <row r="6" spans="1:97" ht="26.25" customHeight="1">
      <c r="A6" s="117" t="s">
        <v>90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9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201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222</v>
      </c>
      <c r="B12" t="s">
        <v>222</v>
      </c>
      <c r="C12" s="14"/>
      <c r="D12" s="14"/>
      <c r="E12" t="s">
        <v>222</v>
      </c>
      <c r="F12" t="s">
        <v>222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227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305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306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103" t="s">
        <v>229</v>
      </c>
      <c r="B18" s="14"/>
      <c r="C18" s="14"/>
      <c r="D18" s="14"/>
    </row>
    <row r="19" spans="1:12">
      <c r="A19" s="103" t="s">
        <v>299</v>
      </c>
      <c r="B19" s="14"/>
      <c r="C19" s="14"/>
      <c r="D19" s="14"/>
    </row>
    <row r="20" spans="1:12">
      <c r="A20" s="103" t="s">
        <v>300</v>
      </c>
      <c r="B20" s="14"/>
      <c r="C20" s="14"/>
      <c r="D20" s="14"/>
    </row>
    <row r="21" spans="1:12">
      <c r="A21" s="103" t="s">
        <v>301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9"/>
    </row>
    <row r="6" spans="1:54" ht="26.25" customHeight="1">
      <c r="A6" s="117" t="s">
        <v>138</v>
      </c>
      <c r="B6" s="118"/>
      <c r="C6" s="118"/>
      <c r="D6" s="118"/>
      <c r="E6" s="118"/>
      <c r="F6" s="118"/>
      <c r="G6" s="118"/>
      <c r="H6" s="118"/>
      <c r="I6" s="118"/>
      <c r="J6" s="119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201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1254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222</v>
      </c>
      <c r="B13" t="s">
        <v>222</v>
      </c>
      <c r="C13" t="s">
        <v>222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1255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222</v>
      </c>
      <c r="B15" t="s">
        <v>222</v>
      </c>
      <c r="C15" t="s">
        <v>222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1256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222</v>
      </c>
      <c r="B17" t="s">
        <v>222</v>
      </c>
      <c r="C17" t="s">
        <v>222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1257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222</v>
      </c>
      <c r="B19" t="s">
        <v>222</v>
      </c>
      <c r="C19" t="s">
        <v>222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227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1258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222</v>
      </c>
      <c r="B22" t="s">
        <v>222</v>
      </c>
      <c r="C22" t="s">
        <v>222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1259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222</v>
      </c>
      <c r="B24" t="s">
        <v>222</v>
      </c>
      <c r="C24" t="s">
        <v>222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1260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222</v>
      </c>
      <c r="B26" t="s">
        <v>222</v>
      </c>
      <c r="C26" t="s">
        <v>222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1261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222</v>
      </c>
      <c r="B28" t="s">
        <v>222</v>
      </c>
      <c r="C28" t="s">
        <v>222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103" t="s">
        <v>229</v>
      </c>
      <c r="B29" s="14"/>
    </row>
    <row r="30" spans="1:10">
      <c r="A30" s="103" t="s">
        <v>299</v>
      </c>
      <c r="B30" s="14"/>
    </row>
    <row r="31" spans="1:10">
      <c r="A31" s="103" t="s">
        <v>300</v>
      </c>
      <c r="B31" s="14"/>
    </row>
    <row r="32" spans="1:10">
      <c r="A32" s="103" t="s">
        <v>301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L11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9.14062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58" ht="26.25" customHeight="1">
      <c r="A6" s="117" t="s">
        <v>140</v>
      </c>
      <c r="B6" s="118"/>
      <c r="C6" s="118"/>
      <c r="D6" s="118"/>
      <c r="E6" s="118"/>
      <c r="F6" s="118"/>
      <c r="G6" s="118"/>
      <c r="H6" s="118"/>
      <c r="I6" s="118"/>
      <c r="J6" s="118"/>
      <c r="K6" s="119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4673193</v>
      </c>
      <c r="G10" s="7"/>
      <c r="H10" s="63">
        <v>1587.431865944</v>
      </c>
      <c r="I10" s="7"/>
      <c r="J10" s="64">
        <v>1</v>
      </c>
      <c r="K10" s="64">
        <v>1.8E-3</v>
      </c>
      <c r="L10" s="14"/>
      <c r="M10" s="14"/>
      <c r="N10" s="14"/>
      <c r="O10" s="14"/>
      <c r="BF10" s="14"/>
    </row>
    <row r="11" spans="1:58">
      <c r="A11" s="67" t="s">
        <v>1262</v>
      </c>
      <c r="B11" s="14"/>
      <c r="C11" s="14"/>
      <c r="F11" s="69">
        <v>4673193</v>
      </c>
      <c r="H11" s="69">
        <v>1587.431865944</v>
      </c>
      <c r="J11" s="68">
        <v>1</v>
      </c>
      <c r="K11" s="68">
        <v>1.8E-3</v>
      </c>
    </row>
    <row r="12" spans="1:58">
      <c r="A12" t="s">
        <v>1119</v>
      </c>
      <c r="B12" t="s">
        <v>1120</v>
      </c>
      <c r="C12" t="s">
        <v>839</v>
      </c>
      <c r="D12" t="s">
        <v>105</v>
      </c>
      <c r="E12" t="s">
        <v>682</v>
      </c>
      <c r="F12" s="65">
        <v>130000</v>
      </c>
      <c r="G12" s="65">
        <v>177.73</v>
      </c>
      <c r="H12" s="65">
        <v>795.03960900000004</v>
      </c>
      <c r="I12" s="66">
        <v>7.3894736842105265E-3</v>
      </c>
      <c r="J12" s="66">
        <v>0.50080000000000002</v>
      </c>
      <c r="K12" s="66">
        <v>8.9999999999999998E-4</v>
      </c>
      <c r="M12" s="91"/>
      <c r="N12" s="92"/>
    </row>
    <row r="13" spans="1:58">
      <c r="A13" t="s">
        <v>1263</v>
      </c>
      <c r="B13" s="93">
        <v>10807201</v>
      </c>
      <c r="C13" t="s">
        <v>1018</v>
      </c>
      <c r="D13" t="s">
        <v>101</v>
      </c>
      <c r="E13" t="s">
        <v>763</v>
      </c>
      <c r="F13" s="65">
        <v>370000</v>
      </c>
      <c r="G13" s="65">
        <v>106.0638</v>
      </c>
      <c r="H13" s="65">
        <v>392.43606</v>
      </c>
      <c r="I13" s="66">
        <v>8.4090909090909091E-2</v>
      </c>
      <c r="J13" s="66">
        <v>0.2472</v>
      </c>
      <c r="K13" s="66">
        <v>4.0000000000000002E-4</v>
      </c>
      <c r="M13" s="91"/>
      <c r="N13" s="92"/>
    </row>
    <row r="14" spans="1:58">
      <c r="A14" t="s">
        <v>1264</v>
      </c>
      <c r="B14" s="93">
        <v>11043631</v>
      </c>
      <c r="C14" t="s">
        <v>918</v>
      </c>
      <c r="D14" t="s">
        <v>101</v>
      </c>
      <c r="E14" t="s">
        <v>678</v>
      </c>
      <c r="F14" s="65">
        <v>240000</v>
      </c>
      <c r="G14" s="65">
        <v>1.4194</v>
      </c>
      <c r="H14" s="65">
        <v>3.4065599999999998</v>
      </c>
      <c r="I14" s="66">
        <v>4.7999999999999994E-2</v>
      </c>
      <c r="J14" s="66">
        <v>2.0999999999999999E-3</v>
      </c>
      <c r="K14" s="66">
        <v>0</v>
      </c>
      <c r="M14" s="91"/>
      <c r="N14" s="92"/>
    </row>
    <row r="15" spans="1:58">
      <c r="A15" t="s">
        <v>1265</v>
      </c>
      <c r="B15" s="93">
        <v>2490111</v>
      </c>
      <c r="C15" t="s">
        <v>918</v>
      </c>
      <c r="D15" t="s">
        <v>101</v>
      </c>
      <c r="E15" t="s">
        <v>522</v>
      </c>
      <c r="F15" s="65">
        <v>1250000</v>
      </c>
      <c r="G15" s="65">
        <v>0.45240000000000002</v>
      </c>
      <c r="H15" s="65">
        <v>5.6550000000000002</v>
      </c>
      <c r="I15" s="66">
        <v>3.5934959349593489E-2</v>
      </c>
      <c r="J15" s="66">
        <v>3.5999999999999999E-3</v>
      </c>
      <c r="K15" s="66">
        <v>0</v>
      </c>
      <c r="M15" s="91"/>
      <c r="N15" s="92"/>
    </row>
    <row r="16" spans="1:58">
      <c r="A16" t="s">
        <v>1266</v>
      </c>
      <c r="B16" s="93">
        <v>24901111</v>
      </c>
      <c r="C16" t="s">
        <v>918</v>
      </c>
      <c r="D16" t="s">
        <v>101</v>
      </c>
      <c r="E16" t="s">
        <v>522</v>
      </c>
      <c r="F16" s="65">
        <v>2500000</v>
      </c>
      <c r="G16" s="65">
        <v>0.74619999999999997</v>
      </c>
      <c r="H16" s="65">
        <v>18.655000000000001</v>
      </c>
      <c r="I16" s="66">
        <v>7.1869918699186991E-2</v>
      </c>
      <c r="J16" s="66">
        <v>1.18E-2</v>
      </c>
      <c r="K16" s="66">
        <v>0</v>
      </c>
      <c r="M16" s="91"/>
      <c r="N16" s="92"/>
    </row>
    <row r="17" spans="1:14">
      <c r="A17" t="s">
        <v>1267</v>
      </c>
      <c r="B17" s="93">
        <v>1105907</v>
      </c>
      <c r="C17" t="s">
        <v>124</v>
      </c>
      <c r="D17" t="s">
        <v>101</v>
      </c>
      <c r="E17" t="s">
        <v>518</v>
      </c>
      <c r="F17" s="65">
        <v>6250</v>
      </c>
      <c r="G17" s="65">
        <v>351.35996799999998</v>
      </c>
      <c r="H17" s="65">
        <v>21.959997999999999</v>
      </c>
      <c r="I17" s="66">
        <v>6.1875000000000003E-3</v>
      </c>
      <c r="J17" s="66">
        <v>1.38E-2</v>
      </c>
      <c r="K17" s="66">
        <v>0</v>
      </c>
      <c r="M17" s="91"/>
      <c r="N17" s="92"/>
    </row>
    <row r="18" spans="1:14">
      <c r="A18" t="s">
        <v>1268</v>
      </c>
      <c r="B18" s="93">
        <v>368019</v>
      </c>
      <c r="C18" t="s">
        <v>124</v>
      </c>
      <c r="D18" t="s">
        <v>101</v>
      </c>
      <c r="E18" t="s">
        <v>269</v>
      </c>
      <c r="F18" s="65">
        <v>5500</v>
      </c>
      <c r="G18" s="65">
        <v>5737.2690510000002</v>
      </c>
      <c r="H18" s="65">
        <v>315.54979780500003</v>
      </c>
      <c r="I18" s="66">
        <v>7.0125000000000014E-3</v>
      </c>
      <c r="J18" s="66">
        <v>0.1988</v>
      </c>
      <c r="K18" s="66">
        <v>4.0000000000000002E-4</v>
      </c>
      <c r="M18" s="91"/>
      <c r="N18" s="92"/>
    </row>
    <row r="19" spans="1:14">
      <c r="A19" t="s">
        <v>1269</v>
      </c>
      <c r="B19" s="93">
        <v>10840031</v>
      </c>
      <c r="C19" t="s">
        <v>660</v>
      </c>
      <c r="D19" t="s">
        <v>101</v>
      </c>
      <c r="E19" t="s">
        <v>1270</v>
      </c>
      <c r="F19" s="65">
        <v>101393</v>
      </c>
      <c r="G19" s="65">
        <v>30.162299999999998</v>
      </c>
      <c r="H19" s="65">
        <v>30.582460838999999</v>
      </c>
      <c r="I19" s="66">
        <v>0.14550024956743787</v>
      </c>
      <c r="J19" s="66">
        <v>1.9300000000000001E-2</v>
      </c>
      <c r="K19" s="66">
        <v>0</v>
      </c>
      <c r="M19" s="91"/>
      <c r="N19" s="92"/>
    </row>
    <row r="20" spans="1:14">
      <c r="A20" t="s">
        <v>1271</v>
      </c>
      <c r="B20" s="93">
        <v>10805971</v>
      </c>
      <c r="C20" t="s">
        <v>131</v>
      </c>
      <c r="D20" t="s">
        <v>101</v>
      </c>
      <c r="E20" t="s">
        <v>480</v>
      </c>
      <c r="F20" s="65">
        <v>70050</v>
      </c>
      <c r="G20" s="65">
        <v>5.9206000000000003</v>
      </c>
      <c r="H20" s="65">
        <v>4.1473803</v>
      </c>
      <c r="I20" s="66">
        <v>7.9806695615632448E-3</v>
      </c>
      <c r="J20" s="66">
        <v>2.5999999999999999E-3</v>
      </c>
      <c r="K20" s="66">
        <v>0</v>
      </c>
      <c r="M20" s="91"/>
      <c r="N20" s="92"/>
    </row>
    <row r="21" spans="1:14">
      <c r="A21" s="67" t="s">
        <v>1189</v>
      </c>
      <c r="B21" s="14"/>
      <c r="C21" s="14"/>
      <c r="F21" s="69">
        <v>0</v>
      </c>
      <c r="H21" s="69">
        <v>0</v>
      </c>
      <c r="J21" s="68">
        <v>0</v>
      </c>
      <c r="K21" s="68">
        <v>0</v>
      </c>
    </row>
    <row r="22" spans="1:14">
      <c r="A22" t="s">
        <v>222</v>
      </c>
      <c r="B22" t="s">
        <v>222</v>
      </c>
      <c r="C22" t="s">
        <v>222</v>
      </c>
      <c r="D22" t="s">
        <v>222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4">
      <c r="A23" s="103" t="s">
        <v>229</v>
      </c>
      <c r="B23" s="14"/>
      <c r="C23" s="14"/>
    </row>
    <row r="24" spans="1:14">
      <c r="A24" s="103" t="s">
        <v>299</v>
      </c>
      <c r="B24" s="14"/>
      <c r="C24" s="14"/>
    </row>
    <row r="25" spans="1:14">
      <c r="A25" s="103" t="s">
        <v>300</v>
      </c>
      <c r="B25" s="14"/>
      <c r="C25" s="14"/>
    </row>
    <row r="26" spans="1:14">
      <c r="A26" s="103" t="s">
        <v>301</v>
      </c>
      <c r="B26" s="14"/>
      <c r="C26" s="14"/>
    </row>
    <row r="27" spans="1:14" hidden="1">
      <c r="B27" s="14"/>
      <c r="C27" s="14"/>
    </row>
    <row r="28" spans="1:14" hidden="1">
      <c r="B28" s="14"/>
      <c r="C28" s="14"/>
    </row>
    <row r="29" spans="1:14" hidden="1">
      <c r="B29" s="14"/>
      <c r="C29" s="14"/>
    </row>
    <row r="30" spans="1:14" hidden="1">
      <c r="B30" s="14"/>
      <c r="C30" s="14"/>
    </row>
    <row r="31" spans="1:14" hidden="1">
      <c r="B31" s="14"/>
      <c r="C31" s="14"/>
    </row>
    <row r="32" spans="1:14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51" ht="26.25" customHeight="1">
      <c r="A6" s="117" t="s">
        <v>141</v>
      </c>
      <c r="B6" s="118"/>
      <c r="C6" s="118"/>
      <c r="D6" s="118"/>
      <c r="E6" s="118"/>
      <c r="F6" s="118"/>
      <c r="G6" s="118"/>
      <c r="H6" s="118"/>
      <c r="I6" s="118"/>
      <c r="J6" s="118"/>
      <c r="K6" s="119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201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1190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222</v>
      </c>
      <c r="B13" t="s">
        <v>222</v>
      </c>
      <c r="C13" t="s">
        <v>222</v>
      </c>
      <c r="D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1191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222</v>
      </c>
      <c r="B15" t="s">
        <v>222</v>
      </c>
      <c r="C15" t="s">
        <v>222</v>
      </c>
      <c r="D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1272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t="s">
        <v>222</v>
      </c>
      <c r="D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1192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222</v>
      </c>
      <c r="B19" t="s">
        <v>222</v>
      </c>
      <c r="C19" t="s">
        <v>222</v>
      </c>
      <c r="D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782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222</v>
      </c>
      <c r="B21" t="s">
        <v>222</v>
      </c>
      <c r="C21" t="s">
        <v>222</v>
      </c>
      <c r="D21" t="s">
        <v>222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227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1190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t="s">
        <v>222</v>
      </c>
      <c r="D24" t="s">
        <v>222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1193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t="s">
        <v>222</v>
      </c>
      <c r="D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1192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t="s">
        <v>222</v>
      </c>
      <c r="D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1194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222</v>
      </c>
      <c r="B30" t="s">
        <v>222</v>
      </c>
      <c r="C30" t="s">
        <v>222</v>
      </c>
      <c r="D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782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222</v>
      </c>
      <c r="B32" t="s">
        <v>222</v>
      </c>
      <c r="C32" t="s">
        <v>222</v>
      </c>
      <c r="D32" t="s">
        <v>222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103" t="s">
        <v>229</v>
      </c>
      <c r="B33" s="14"/>
      <c r="C33" s="14"/>
    </row>
    <row r="34" spans="1:3">
      <c r="A34" s="103" t="s">
        <v>299</v>
      </c>
      <c r="B34" s="14"/>
      <c r="C34" s="14"/>
    </row>
    <row r="35" spans="1:3">
      <c r="A35" s="103" t="s">
        <v>300</v>
      </c>
      <c r="B35" s="14"/>
      <c r="C35" s="14"/>
    </row>
    <row r="36" spans="1:3">
      <c r="A36" s="103" t="s">
        <v>301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L9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100" t="s">
        <v>46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2" s="16" customFormat="1">
      <c r="A6" s="102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78926.663488963022</v>
      </c>
      <c r="J9" s="64">
        <v>1</v>
      </c>
      <c r="K9" s="64">
        <v>8.7599999999999997E-2</v>
      </c>
    </row>
    <row r="10" spans="1:12">
      <c r="A10" s="67" t="s">
        <v>201</v>
      </c>
      <c r="B10" s="23"/>
      <c r="C10" s="24"/>
      <c r="D10" s="24"/>
      <c r="E10" s="24"/>
      <c r="F10" s="24"/>
      <c r="G10" s="24"/>
      <c r="H10" s="68">
        <v>0</v>
      </c>
      <c r="I10" s="69">
        <v>78926.663488963022</v>
      </c>
      <c r="J10" s="68">
        <v>1</v>
      </c>
      <c r="K10" s="68">
        <v>8.7599999999999997E-2</v>
      </c>
    </row>
    <row r="11" spans="1:12">
      <c r="A11" s="67" t="s">
        <v>202</v>
      </c>
      <c r="B11" s="23"/>
      <c r="C11" s="24"/>
      <c r="D11" s="24"/>
      <c r="E11" s="24"/>
      <c r="F11" s="24"/>
      <c r="G11" s="24"/>
      <c r="H11" s="68">
        <v>0</v>
      </c>
      <c r="I11" s="69">
        <v>77144.354410000029</v>
      </c>
      <c r="J11" s="68">
        <v>0.97670000000000001</v>
      </c>
      <c r="K11" s="68">
        <v>8.5500000000000007E-2</v>
      </c>
    </row>
    <row r="12" spans="1:12">
      <c r="A12" t="s">
        <v>203</v>
      </c>
      <c r="B12" t="s">
        <v>204</v>
      </c>
      <c r="C12" t="s">
        <v>205</v>
      </c>
      <c r="D12" t="s">
        <v>206</v>
      </c>
      <c r="E12" t="s">
        <v>207</v>
      </c>
      <c r="F12" t="s">
        <v>101</v>
      </c>
      <c r="G12" s="66">
        <v>0</v>
      </c>
      <c r="H12" s="66">
        <v>0</v>
      </c>
      <c r="I12" s="65">
        <v>76978.899020000026</v>
      </c>
      <c r="J12" s="66">
        <v>0.97460000000000002</v>
      </c>
      <c r="K12" s="66">
        <v>8.5400000000000004E-2</v>
      </c>
    </row>
    <row r="13" spans="1:12">
      <c r="A13" t="s">
        <v>208</v>
      </c>
      <c r="B13" t="s">
        <v>204</v>
      </c>
      <c r="C13" t="s">
        <v>205</v>
      </c>
      <c r="D13" t="s">
        <v>206</v>
      </c>
      <c r="E13" t="s">
        <v>207</v>
      </c>
      <c r="F13" t="s">
        <v>101</v>
      </c>
      <c r="G13" s="66">
        <v>0</v>
      </c>
      <c r="H13" s="66">
        <v>0</v>
      </c>
      <c r="I13" s="65">
        <v>1467.22684</v>
      </c>
      <c r="J13" s="66">
        <v>1.9199999999999998E-2</v>
      </c>
      <c r="K13" s="66">
        <v>1.6999999999999999E-3</v>
      </c>
    </row>
    <row r="14" spans="1:12">
      <c r="A14" t="s">
        <v>209</v>
      </c>
      <c r="B14" t="s">
        <v>204</v>
      </c>
      <c r="C14" t="s">
        <v>205</v>
      </c>
      <c r="D14" t="s">
        <v>206</v>
      </c>
      <c r="E14" t="s">
        <v>207</v>
      </c>
      <c r="F14" t="s">
        <v>101</v>
      </c>
      <c r="G14" s="66">
        <v>0</v>
      </c>
      <c r="H14" s="66">
        <v>0</v>
      </c>
      <c r="I14" s="65">
        <v>-1301.77145</v>
      </c>
      <c r="J14" s="66">
        <v>-1.7000000000000001E-2</v>
      </c>
      <c r="K14" s="66">
        <v>-1.5E-3</v>
      </c>
    </row>
    <row r="15" spans="1:12">
      <c r="A15" s="67" t="s">
        <v>210</v>
      </c>
      <c r="C15" s="14"/>
      <c r="H15" s="68">
        <v>0</v>
      </c>
      <c r="I15" s="69">
        <v>1782.309078963</v>
      </c>
      <c r="J15" s="68">
        <v>2.3300000000000001E-2</v>
      </c>
      <c r="K15" s="68">
        <v>2E-3</v>
      </c>
    </row>
    <row r="16" spans="1:12">
      <c r="A16" t="s">
        <v>211</v>
      </c>
      <c r="B16" t="s">
        <v>212</v>
      </c>
      <c r="C16" t="s">
        <v>205</v>
      </c>
      <c r="D16" t="s">
        <v>206</v>
      </c>
      <c r="E16" t="s">
        <v>207</v>
      </c>
      <c r="F16" t="s">
        <v>109</v>
      </c>
      <c r="G16" s="66">
        <v>0</v>
      </c>
      <c r="H16" s="66">
        <v>0</v>
      </c>
      <c r="I16" s="65">
        <v>721.65766155999995</v>
      </c>
      <c r="J16" s="66">
        <v>9.4000000000000004E-3</v>
      </c>
      <c r="K16" s="66">
        <v>8.0000000000000004E-4</v>
      </c>
    </row>
    <row r="17" spans="1:11">
      <c r="A17" t="s">
        <v>213</v>
      </c>
      <c r="B17" t="s">
        <v>214</v>
      </c>
      <c r="C17" t="s">
        <v>205</v>
      </c>
      <c r="D17" t="s">
        <v>206</v>
      </c>
      <c r="E17" t="s">
        <v>207</v>
      </c>
      <c r="F17" t="s">
        <v>105</v>
      </c>
      <c r="G17" s="66">
        <v>0</v>
      </c>
      <c r="H17" s="66">
        <v>0</v>
      </c>
      <c r="I17" s="65">
        <v>563.42328383999995</v>
      </c>
      <c r="J17" s="66">
        <v>7.4000000000000003E-3</v>
      </c>
      <c r="K17" s="66">
        <v>5.9999999999999995E-4</v>
      </c>
    </row>
    <row r="18" spans="1:11">
      <c r="A18" t="s">
        <v>215</v>
      </c>
      <c r="B18" t="s">
        <v>216</v>
      </c>
      <c r="C18" t="s">
        <v>205</v>
      </c>
      <c r="D18" t="s">
        <v>206</v>
      </c>
      <c r="E18" t="s">
        <v>207</v>
      </c>
      <c r="F18" t="s">
        <v>200</v>
      </c>
      <c r="G18" s="66">
        <v>0</v>
      </c>
      <c r="H18" s="66">
        <v>0</v>
      </c>
      <c r="I18" s="65">
        <v>12.697211571</v>
      </c>
      <c r="J18" s="66">
        <v>2.0000000000000001E-4</v>
      </c>
      <c r="K18" s="66">
        <v>0</v>
      </c>
    </row>
    <row r="19" spans="1:11">
      <c r="A19" t="s">
        <v>217</v>
      </c>
      <c r="B19" t="s">
        <v>218</v>
      </c>
      <c r="C19" t="s">
        <v>205</v>
      </c>
      <c r="D19" t="s">
        <v>206</v>
      </c>
      <c r="E19" t="s">
        <v>207</v>
      </c>
      <c r="F19" t="s">
        <v>199</v>
      </c>
      <c r="G19" s="66">
        <v>0</v>
      </c>
      <c r="H19" s="66">
        <v>0</v>
      </c>
      <c r="I19" s="65">
        <v>45.010095683999999</v>
      </c>
      <c r="J19" s="66">
        <v>5.9999999999999995E-4</v>
      </c>
      <c r="K19" s="66">
        <v>1E-4</v>
      </c>
    </row>
    <row r="20" spans="1:11">
      <c r="A20" t="s">
        <v>219</v>
      </c>
      <c r="B20" t="s">
        <v>220</v>
      </c>
      <c r="C20" t="s">
        <v>205</v>
      </c>
      <c r="D20" t="s">
        <v>206</v>
      </c>
      <c r="E20" t="s">
        <v>207</v>
      </c>
      <c r="F20" t="s">
        <v>112</v>
      </c>
      <c r="G20" s="66">
        <v>0</v>
      </c>
      <c r="H20" s="66">
        <v>0</v>
      </c>
      <c r="I20" s="65">
        <v>439.52082630799998</v>
      </c>
      <c r="J20" s="66">
        <v>5.7000000000000002E-3</v>
      </c>
      <c r="K20" s="66">
        <v>5.0000000000000001E-4</v>
      </c>
    </row>
    <row r="21" spans="1:11">
      <c r="A21" s="67" t="s">
        <v>221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222</v>
      </c>
      <c r="B22" t="s">
        <v>222</v>
      </c>
      <c r="C22" s="14"/>
      <c r="D22" t="s">
        <v>222</v>
      </c>
      <c r="F22" t="s">
        <v>222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223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s="14"/>
      <c r="D24" t="s">
        <v>222</v>
      </c>
      <c r="F24" t="s">
        <v>222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224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s="14"/>
      <c r="D26" t="s">
        <v>222</v>
      </c>
      <c r="F26" t="s">
        <v>222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225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s="14"/>
      <c r="D28" t="s">
        <v>222</v>
      </c>
      <c r="F28" t="s">
        <v>222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226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222</v>
      </c>
      <c r="B30" t="s">
        <v>222</v>
      </c>
      <c r="C30" s="14"/>
      <c r="D30" t="s">
        <v>222</v>
      </c>
      <c r="F30" t="s">
        <v>222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s="67" t="s">
        <v>227</v>
      </c>
      <c r="C31" s="14"/>
      <c r="H31" s="68">
        <v>0</v>
      </c>
      <c r="I31" s="69">
        <v>0</v>
      </c>
      <c r="J31" s="68">
        <v>0</v>
      </c>
      <c r="K31" s="68">
        <v>0</v>
      </c>
    </row>
    <row r="32" spans="1:11">
      <c r="A32" s="67" t="s">
        <v>228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222</v>
      </c>
      <c r="B33" t="s">
        <v>222</v>
      </c>
      <c r="C33" s="14"/>
      <c r="D33" t="s">
        <v>222</v>
      </c>
      <c r="F33" t="s">
        <v>222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s="67" t="s">
        <v>226</v>
      </c>
      <c r="C34" s="14"/>
      <c r="H34" s="68">
        <v>0</v>
      </c>
      <c r="I34" s="69">
        <v>0</v>
      </c>
      <c r="J34" s="68">
        <v>0</v>
      </c>
      <c r="K34" s="68">
        <v>0</v>
      </c>
    </row>
    <row r="35" spans="1:11">
      <c r="A35" t="s">
        <v>222</v>
      </c>
      <c r="B35" t="s">
        <v>222</v>
      </c>
      <c r="C35" s="14"/>
      <c r="D35" t="s">
        <v>222</v>
      </c>
      <c r="F35" t="s">
        <v>222</v>
      </c>
      <c r="G35" s="66">
        <v>0</v>
      </c>
      <c r="H35" s="66">
        <v>0</v>
      </c>
      <c r="I35" s="65">
        <v>0</v>
      </c>
      <c r="J35" s="66">
        <v>0</v>
      </c>
      <c r="K35" s="66">
        <v>0</v>
      </c>
    </row>
    <row r="36" spans="1:11">
      <c r="A36" t="s">
        <v>229</v>
      </c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9"/>
    </row>
    <row r="6" spans="1:48" ht="26.25" customHeight="1">
      <c r="A6" s="117" t="s">
        <v>142</v>
      </c>
      <c r="B6" s="118"/>
      <c r="C6" s="118"/>
      <c r="D6" s="118"/>
      <c r="E6" s="118"/>
      <c r="F6" s="118"/>
      <c r="G6" s="118"/>
      <c r="H6" s="118"/>
      <c r="I6" s="118"/>
      <c r="J6" s="119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201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1190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222</v>
      </c>
      <c r="B13" t="s">
        <v>222</v>
      </c>
      <c r="C13" t="s">
        <v>222</v>
      </c>
      <c r="D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1191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222</v>
      </c>
      <c r="B15" t="s">
        <v>222</v>
      </c>
      <c r="C15" t="s">
        <v>222</v>
      </c>
      <c r="D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1272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222</v>
      </c>
      <c r="B17" t="s">
        <v>222</v>
      </c>
      <c r="C17" t="s">
        <v>222</v>
      </c>
      <c r="D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1192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222</v>
      </c>
      <c r="B19" t="s">
        <v>222</v>
      </c>
      <c r="C19" t="s">
        <v>222</v>
      </c>
      <c r="D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782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222</v>
      </c>
      <c r="B21" t="s">
        <v>222</v>
      </c>
      <c r="C21" t="s">
        <v>222</v>
      </c>
      <c r="D21" t="s">
        <v>222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227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1190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222</v>
      </c>
      <c r="B24" t="s">
        <v>222</v>
      </c>
      <c r="C24" t="s">
        <v>222</v>
      </c>
      <c r="D24" t="s">
        <v>222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1193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222</v>
      </c>
      <c r="B26" t="s">
        <v>222</v>
      </c>
      <c r="C26" t="s">
        <v>222</v>
      </c>
      <c r="D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1192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222</v>
      </c>
      <c r="B28" t="s">
        <v>222</v>
      </c>
      <c r="C28" t="s">
        <v>222</v>
      </c>
      <c r="D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782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222</v>
      </c>
      <c r="B30" t="s">
        <v>222</v>
      </c>
      <c r="C30" t="s">
        <v>222</v>
      </c>
      <c r="D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103" t="s">
        <v>229</v>
      </c>
      <c r="B31" s="14"/>
      <c r="C31" s="14"/>
    </row>
    <row r="32" spans="1:10">
      <c r="A32" s="103" t="s">
        <v>299</v>
      </c>
      <c r="B32" s="14"/>
      <c r="C32" s="14"/>
    </row>
    <row r="33" spans="1:3">
      <c r="A33" s="103" t="s">
        <v>300</v>
      </c>
      <c r="B33" s="14"/>
      <c r="C33" s="14"/>
    </row>
    <row r="34" spans="1:3">
      <c r="A34" s="103" t="s">
        <v>301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</row>
    <row r="6" spans="1:77" ht="26.25" customHeight="1">
      <c r="A6" s="117" t="s">
        <v>144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201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1217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222</v>
      </c>
      <c r="B13" t="s">
        <v>222</v>
      </c>
      <c r="C13" s="14"/>
      <c r="D13" t="s">
        <v>222</v>
      </c>
      <c r="G13" s="65">
        <v>0</v>
      </c>
      <c r="H13" t="s">
        <v>222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1218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222</v>
      </c>
      <c r="B15" t="s">
        <v>222</v>
      </c>
      <c r="C15" s="14"/>
      <c r="D15" t="s">
        <v>222</v>
      </c>
      <c r="G15" s="65">
        <v>0</v>
      </c>
      <c r="H15" t="s">
        <v>222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1219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1220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222</v>
      </c>
      <c r="B18" t="s">
        <v>222</v>
      </c>
      <c r="C18" s="14"/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1221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222</v>
      </c>
      <c r="B20" t="s">
        <v>222</v>
      </c>
      <c r="C20" s="14"/>
      <c r="D20" t="s">
        <v>222</v>
      </c>
      <c r="G20" s="65">
        <v>0</v>
      </c>
      <c r="H20" t="s">
        <v>222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1222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222</v>
      </c>
      <c r="B22" t="s">
        <v>222</v>
      </c>
      <c r="C22" s="14"/>
      <c r="D22" t="s">
        <v>222</v>
      </c>
      <c r="G22" s="65">
        <v>0</v>
      </c>
      <c r="H22" t="s">
        <v>222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1223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222</v>
      </c>
      <c r="B24" t="s">
        <v>222</v>
      </c>
      <c r="C24" s="14"/>
      <c r="D24" t="s">
        <v>222</v>
      </c>
      <c r="G24" s="65">
        <v>0</v>
      </c>
      <c r="H24" t="s">
        <v>222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227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1217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222</v>
      </c>
      <c r="B27" t="s">
        <v>222</v>
      </c>
      <c r="C27" s="14"/>
      <c r="D27" t="s">
        <v>222</v>
      </c>
      <c r="G27" s="65">
        <v>0</v>
      </c>
      <c r="H27" t="s">
        <v>222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1218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222</v>
      </c>
      <c r="B29" t="s">
        <v>222</v>
      </c>
      <c r="C29" s="14"/>
      <c r="D29" t="s">
        <v>222</v>
      </c>
      <c r="G29" s="65">
        <v>0</v>
      </c>
      <c r="H29" t="s">
        <v>222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1219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1220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222</v>
      </c>
      <c r="B32" t="s">
        <v>222</v>
      </c>
      <c r="C32" s="14"/>
      <c r="D32" t="s">
        <v>222</v>
      </c>
      <c r="G32" s="65">
        <v>0</v>
      </c>
      <c r="H32" t="s">
        <v>222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1221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222</v>
      </c>
      <c r="B34" t="s">
        <v>222</v>
      </c>
      <c r="C34" s="14"/>
      <c r="D34" t="s">
        <v>222</v>
      </c>
      <c r="G34" s="65">
        <v>0</v>
      </c>
      <c r="H34" t="s">
        <v>222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1222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222</v>
      </c>
      <c r="B36" t="s">
        <v>222</v>
      </c>
      <c r="C36" s="14"/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1223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222</v>
      </c>
      <c r="B38" t="s">
        <v>222</v>
      </c>
      <c r="C38" s="14"/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103" t="s">
        <v>229</v>
      </c>
      <c r="C39" s="14"/>
    </row>
    <row r="40" spans="1:16">
      <c r="A40" s="103" t="s">
        <v>299</v>
      </c>
      <c r="C40" s="14"/>
    </row>
    <row r="41" spans="1:16">
      <c r="A41" s="103" t="s">
        <v>300</v>
      </c>
      <c r="C41" s="14"/>
    </row>
    <row r="42" spans="1:16">
      <c r="A42" s="103" t="s">
        <v>301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17" t="s">
        <v>145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</row>
    <row r="6" spans="1:59" s="16" customFormat="1" ht="36">
      <c r="A6" s="40" t="s">
        <v>95</v>
      </c>
      <c r="B6" s="41" t="s">
        <v>146</v>
      </c>
      <c r="C6" s="41" t="s">
        <v>48</v>
      </c>
      <c r="D6" s="121" t="s">
        <v>49</v>
      </c>
      <c r="E6" s="121" t="s">
        <v>50</v>
      </c>
      <c r="F6" s="121" t="s">
        <v>70</v>
      </c>
      <c r="G6" s="121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21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3.97</v>
      </c>
      <c r="I9" s="15"/>
      <c r="J9" s="15"/>
      <c r="K9" s="15"/>
      <c r="L9" s="64">
        <v>8.8000000000000005E-3</v>
      </c>
      <c r="M9" s="63">
        <v>3626169.91</v>
      </c>
      <c r="N9" s="7"/>
      <c r="O9" s="63">
        <v>3891.0665456418528</v>
      </c>
      <c r="P9" s="64">
        <v>1</v>
      </c>
      <c r="Q9" s="64">
        <v>4.4999999999999997E-3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201</v>
      </c>
      <c r="H10" s="69">
        <v>3.97</v>
      </c>
      <c r="L10" s="68">
        <v>8.8000000000000005E-3</v>
      </c>
      <c r="M10" s="69">
        <v>3626169.91</v>
      </c>
      <c r="O10" s="69">
        <v>3891.0665456418528</v>
      </c>
      <c r="P10" s="68">
        <v>1</v>
      </c>
      <c r="Q10" s="68">
        <v>4.4999999999999997E-3</v>
      </c>
    </row>
    <row r="11" spans="1:59">
      <c r="A11" s="67" t="s">
        <v>1273</v>
      </c>
      <c r="H11" s="69">
        <v>3.97</v>
      </c>
      <c r="L11" s="68">
        <v>8.8000000000000005E-3</v>
      </c>
      <c r="M11" s="69">
        <v>3626169.91</v>
      </c>
      <c r="O11" s="69">
        <v>3891.0665456418528</v>
      </c>
      <c r="P11" s="68">
        <v>1</v>
      </c>
      <c r="Q11" s="68">
        <v>4.4999999999999997E-3</v>
      </c>
    </row>
    <row r="12" spans="1:59">
      <c r="A12" t="s">
        <v>1274</v>
      </c>
      <c r="B12" t="s">
        <v>1275</v>
      </c>
      <c r="C12" t="s">
        <v>1276</v>
      </c>
      <c r="D12" t="s">
        <v>1277</v>
      </c>
      <c r="E12" t="s">
        <v>359</v>
      </c>
      <c r="F12" t="s">
        <v>789</v>
      </c>
      <c r="G12" t="s">
        <v>207</v>
      </c>
      <c r="H12" s="65">
        <v>3.97</v>
      </c>
      <c r="I12" t="s">
        <v>122</v>
      </c>
      <c r="J12" t="s">
        <v>101</v>
      </c>
      <c r="K12" s="66">
        <v>2.5999999999999999E-2</v>
      </c>
      <c r="L12" s="66">
        <v>8.8000000000000005E-3</v>
      </c>
      <c r="M12" s="65">
        <v>3626169.91</v>
      </c>
      <c r="N12" s="65">
        <f>O12/M12*100*1000</f>
        <v>107.30513578283629</v>
      </c>
      <c r="O12" s="65">
        <v>3891.0665456418528</v>
      </c>
      <c r="P12" s="66">
        <v>1</v>
      </c>
      <c r="Q12" s="66">
        <v>4.4999999999999997E-3</v>
      </c>
    </row>
    <row r="13" spans="1:59">
      <c r="A13" s="67" t="s">
        <v>1278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222</v>
      </c>
      <c r="C14" t="s">
        <v>222</v>
      </c>
      <c r="E14" t="s">
        <v>222</v>
      </c>
      <c r="H14" s="65">
        <v>0</v>
      </c>
      <c r="I14" t="s">
        <v>222</v>
      </c>
      <c r="J14" t="s">
        <v>222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1279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222</v>
      </c>
      <c r="C16" t="s">
        <v>222</v>
      </c>
      <c r="E16" t="s">
        <v>222</v>
      </c>
      <c r="H16" s="65">
        <v>0</v>
      </c>
      <c r="I16" t="s">
        <v>222</v>
      </c>
      <c r="J16" t="s">
        <v>222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1280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222</v>
      </c>
      <c r="C18" t="s">
        <v>222</v>
      </c>
      <c r="E18" t="s">
        <v>222</v>
      </c>
      <c r="H18" s="65">
        <v>0</v>
      </c>
      <c r="I18" t="s">
        <v>222</v>
      </c>
      <c r="J18" t="s">
        <v>222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1281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222</v>
      </c>
      <c r="C20" t="s">
        <v>222</v>
      </c>
      <c r="E20" t="s">
        <v>222</v>
      </c>
      <c r="H20" s="65">
        <v>0</v>
      </c>
      <c r="I20" t="s">
        <v>222</v>
      </c>
      <c r="J20" t="s">
        <v>222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1282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1283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222</v>
      </c>
      <c r="C23" t="s">
        <v>222</v>
      </c>
      <c r="E23" t="s">
        <v>222</v>
      </c>
      <c r="H23" s="65">
        <v>0</v>
      </c>
      <c r="I23" t="s">
        <v>222</v>
      </c>
      <c r="J23" t="s">
        <v>222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1284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222</v>
      </c>
      <c r="C25" t="s">
        <v>222</v>
      </c>
      <c r="E25" t="s">
        <v>222</v>
      </c>
      <c r="H25" s="65">
        <v>0</v>
      </c>
      <c r="I25" t="s">
        <v>222</v>
      </c>
      <c r="J25" t="s">
        <v>222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1285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222</v>
      </c>
      <c r="C27" t="s">
        <v>222</v>
      </c>
      <c r="E27" t="s">
        <v>222</v>
      </c>
      <c r="H27" s="65">
        <v>0</v>
      </c>
      <c r="I27" t="s">
        <v>222</v>
      </c>
      <c r="J27" t="s">
        <v>222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1286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222</v>
      </c>
      <c r="C29" t="s">
        <v>222</v>
      </c>
      <c r="E29" t="s">
        <v>222</v>
      </c>
      <c r="H29" s="65">
        <v>0</v>
      </c>
      <c r="I29" t="s">
        <v>222</v>
      </c>
      <c r="J29" t="s">
        <v>222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227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1287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222</v>
      </c>
      <c r="C32" t="s">
        <v>222</v>
      </c>
      <c r="E32" t="s">
        <v>222</v>
      </c>
      <c r="H32" s="65">
        <v>0</v>
      </c>
      <c r="I32" t="s">
        <v>222</v>
      </c>
      <c r="J32" t="s">
        <v>222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1279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222</v>
      </c>
      <c r="C34" t="s">
        <v>222</v>
      </c>
      <c r="E34" t="s">
        <v>222</v>
      </c>
      <c r="H34" s="65">
        <v>0</v>
      </c>
      <c r="I34" t="s">
        <v>222</v>
      </c>
      <c r="J34" t="s">
        <v>222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1280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222</v>
      </c>
      <c r="C36" t="s">
        <v>222</v>
      </c>
      <c r="E36" t="s">
        <v>222</v>
      </c>
      <c r="H36" s="65">
        <v>0</v>
      </c>
      <c r="I36" t="s">
        <v>222</v>
      </c>
      <c r="J36" t="s">
        <v>222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1286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222</v>
      </c>
      <c r="C38" t="s">
        <v>222</v>
      </c>
      <c r="E38" t="s">
        <v>222</v>
      </c>
      <c r="H38" s="65">
        <v>0</v>
      </c>
      <c r="I38" t="s">
        <v>222</v>
      </c>
      <c r="J38" t="s">
        <v>222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103" t="s">
        <v>229</v>
      </c>
    </row>
    <row r="40" spans="1:17">
      <c r="A40" s="103" t="s">
        <v>299</v>
      </c>
    </row>
    <row r="41" spans="1:17">
      <c r="A41" s="103" t="s">
        <v>300</v>
      </c>
    </row>
    <row r="42" spans="1:17">
      <c r="A42" s="103" t="s">
        <v>301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23" t="s">
        <v>152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201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1229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222</v>
      </c>
      <c r="B12" t="s">
        <v>222</v>
      </c>
      <c r="D12" t="s">
        <v>222</v>
      </c>
      <c r="F12" s="65">
        <v>0</v>
      </c>
      <c r="G12" t="s">
        <v>222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1230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222</v>
      </c>
      <c r="B14" t="s">
        <v>222</v>
      </c>
      <c r="D14" t="s">
        <v>222</v>
      </c>
      <c r="F14" s="65">
        <v>0</v>
      </c>
      <c r="G14" t="s">
        <v>222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1288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222</v>
      </c>
      <c r="B16" t="s">
        <v>222</v>
      </c>
      <c r="D16" t="s">
        <v>222</v>
      </c>
      <c r="F16" s="65">
        <v>0</v>
      </c>
      <c r="G16" t="s">
        <v>222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1289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222</v>
      </c>
      <c r="B18" t="s">
        <v>222</v>
      </c>
      <c r="D18" t="s">
        <v>222</v>
      </c>
      <c r="F18" s="65">
        <v>0</v>
      </c>
      <c r="G18" t="s">
        <v>222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782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222</v>
      </c>
      <c r="B20" t="s">
        <v>222</v>
      </c>
      <c r="D20" t="s">
        <v>222</v>
      </c>
      <c r="F20" s="65">
        <v>0</v>
      </c>
      <c r="G20" t="s">
        <v>222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227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222</v>
      </c>
      <c r="B22" t="s">
        <v>222</v>
      </c>
      <c r="D22" t="s">
        <v>222</v>
      </c>
      <c r="F22" s="65">
        <v>0</v>
      </c>
      <c r="G22" t="s">
        <v>222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103" t="s">
        <v>229</v>
      </c>
    </row>
    <row r="24" spans="1:14">
      <c r="A24" s="103" t="s">
        <v>299</v>
      </c>
    </row>
    <row r="25" spans="1:14">
      <c r="A25" s="103" t="s">
        <v>300</v>
      </c>
    </row>
    <row r="26" spans="1:14">
      <c r="A26" s="103" t="s">
        <v>301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J7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23" t="s">
        <v>155</v>
      </c>
      <c r="B5" s="124"/>
      <c r="C5" s="124"/>
      <c r="D5" s="124"/>
      <c r="E5" s="124"/>
      <c r="F5" s="124"/>
      <c r="G5" s="124"/>
      <c r="H5" s="124"/>
      <c r="I5" s="125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201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1290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222</v>
      </c>
      <c r="D12" s="66">
        <v>0</v>
      </c>
      <c r="E12" t="s">
        <v>222</v>
      </c>
      <c r="F12" s="65">
        <v>0</v>
      </c>
      <c r="G12" s="66">
        <v>0</v>
      </c>
      <c r="H12" s="66">
        <v>0</v>
      </c>
    </row>
    <row r="13" spans="1:54">
      <c r="A13" s="67" t="s">
        <v>1291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222</v>
      </c>
      <c r="D14" s="66">
        <v>0</v>
      </c>
      <c r="E14" t="s">
        <v>222</v>
      </c>
      <c r="F14" s="65">
        <v>0</v>
      </c>
      <c r="G14" s="66">
        <v>0</v>
      </c>
      <c r="H14" s="66">
        <v>0</v>
      </c>
    </row>
    <row r="15" spans="1:54">
      <c r="A15" s="67" t="s">
        <v>227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1290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222</v>
      </c>
      <c r="D17" s="66">
        <v>0</v>
      </c>
      <c r="E17" t="s">
        <v>222</v>
      </c>
      <c r="F17" s="65">
        <v>0</v>
      </c>
      <c r="G17" s="66">
        <v>0</v>
      </c>
      <c r="H17" s="66">
        <v>0</v>
      </c>
    </row>
    <row r="18" spans="1:8">
      <c r="A18" s="67" t="s">
        <v>1291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222</v>
      </c>
      <c r="D19" s="66">
        <v>0</v>
      </c>
      <c r="E19" t="s">
        <v>222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K2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23" t="s">
        <v>161</v>
      </c>
      <c r="B5" s="124"/>
      <c r="C5" s="124"/>
      <c r="D5" s="124"/>
      <c r="E5" s="124"/>
      <c r="F5" s="124"/>
      <c r="G5" s="124"/>
      <c r="H5" s="124"/>
      <c r="I5" s="124"/>
      <c r="J5" s="125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222</v>
      </c>
      <c r="C11" t="s">
        <v>222</v>
      </c>
      <c r="D11" s="16"/>
      <c r="E11" s="66">
        <v>0</v>
      </c>
      <c r="F11" t="s">
        <v>222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227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222</v>
      </c>
      <c r="C13" t="s">
        <v>222</v>
      </c>
      <c r="D13" s="16"/>
      <c r="E13" s="66">
        <v>0</v>
      </c>
      <c r="F13" t="s">
        <v>222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8"/>
  <sheetViews>
    <sheetView rightToLeft="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23" t="s">
        <v>166</v>
      </c>
      <c r="B5" s="124"/>
      <c r="C5" s="124"/>
      <c r="D5" s="124"/>
      <c r="E5" s="124"/>
      <c r="F5" s="124"/>
      <c r="G5" s="124"/>
      <c r="H5" s="124"/>
      <c r="I5" s="124"/>
      <c r="J5" s="125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222</v>
      </c>
      <c r="B11" t="s">
        <v>222</v>
      </c>
      <c r="C11" t="s">
        <v>222</v>
      </c>
      <c r="D11" s="16"/>
      <c r="E11" s="66">
        <v>0</v>
      </c>
      <c r="F11" t="s">
        <v>222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227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222</v>
      </c>
      <c r="B13" t="s">
        <v>222</v>
      </c>
      <c r="C13" t="s">
        <v>222</v>
      </c>
      <c r="D13" s="16"/>
      <c r="E13" s="66">
        <v>0</v>
      </c>
      <c r="F13" t="s">
        <v>222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  <row r="608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D1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23" t="s">
        <v>168</v>
      </c>
      <c r="B5" s="124"/>
      <c r="C5" s="124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201</v>
      </c>
      <c r="B10" s="69">
        <v>0</v>
      </c>
    </row>
    <row r="11" spans="1:16">
      <c r="A11" t="s">
        <v>222</v>
      </c>
      <c r="B11" s="65">
        <v>0</v>
      </c>
    </row>
    <row r="12" spans="1:16">
      <c r="A12" s="67" t="s">
        <v>227</v>
      </c>
      <c r="B12" s="69">
        <v>0</v>
      </c>
    </row>
    <row r="13" spans="1:16">
      <c r="A13" t="s">
        <v>222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17" t="s">
        <v>172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303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222</v>
      </c>
      <c r="B12" t="s">
        <v>222</v>
      </c>
      <c r="C12" t="s">
        <v>222</v>
      </c>
      <c r="D12" t="s">
        <v>222</v>
      </c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253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222</v>
      </c>
      <c r="B14" t="s">
        <v>222</v>
      </c>
      <c r="C14" t="s">
        <v>222</v>
      </c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222</v>
      </c>
      <c r="B16" t="s">
        <v>222</v>
      </c>
      <c r="C16" t="s">
        <v>222</v>
      </c>
      <c r="D16" t="s">
        <v>222</v>
      </c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782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222</v>
      </c>
      <c r="B18" t="s">
        <v>222</v>
      </c>
      <c r="C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103" t="s">
        <v>229</v>
      </c>
      <c r="C24" s="14"/>
    </row>
    <row r="25" spans="1:15">
      <c r="A25" s="103" t="s">
        <v>299</v>
      </c>
      <c r="C25" s="14"/>
    </row>
    <row r="26" spans="1:15">
      <c r="A26" s="103" t="s">
        <v>301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P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17" t="s">
        <v>176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1229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222</v>
      </c>
      <c r="B12" t="s">
        <v>222</v>
      </c>
      <c r="C12" t="s">
        <v>222</v>
      </c>
      <c r="D12" t="s">
        <v>222</v>
      </c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1230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222</v>
      </c>
      <c r="B14" t="s">
        <v>222</v>
      </c>
      <c r="C14" t="s">
        <v>222</v>
      </c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222</v>
      </c>
      <c r="B16" t="s">
        <v>222</v>
      </c>
      <c r="C16" t="s">
        <v>222</v>
      </c>
      <c r="D16" t="s">
        <v>222</v>
      </c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782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222</v>
      </c>
      <c r="B18" t="s">
        <v>222</v>
      </c>
      <c r="C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103" t="s">
        <v>229</v>
      </c>
      <c r="C24" s="14"/>
    </row>
    <row r="25" spans="1:15">
      <c r="A25" s="103" t="s">
        <v>299</v>
      </c>
      <c r="C25" s="14"/>
    </row>
    <row r="26" spans="1:15">
      <c r="A26" s="103" t="s">
        <v>301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R1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105" t="s">
        <v>67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/>
    </row>
    <row r="6" spans="1:52" ht="27.75" customHeight="1">
      <c r="A6" s="108" t="s">
        <v>68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111" t="s">
        <v>191</v>
      </c>
      <c r="N7" s="41" t="s">
        <v>55</v>
      </c>
      <c r="O7" s="41" t="s">
        <v>188</v>
      </c>
      <c r="P7" s="41" t="s">
        <v>56</v>
      </c>
      <c r="Q7" s="112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4.8899999999999997</v>
      </c>
      <c r="H10" s="7"/>
      <c r="I10" s="7"/>
      <c r="J10" s="64">
        <v>3.0999999999999999E-3</v>
      </c>
      <c r="K10" s="63">
        <v>302375173</v>
      </c>
      <c r="L10" s="7"/>
      <c r="M10" s="63">
        <v>0</v>
      </c>
      <c r="N10" s="63">
        <v>352317.10200439999</v>
      </c>
      <c r="O10" s="7"/>
      <c r="P10" s="64">
        <v>1</v>
      </c>
      <c r="Q10" s="64">
        <v>0.40310000000000001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201</v>
      </c>
      <c r="B11" s="14"/>
      <c r="C11" s="14"/>
      <c r="G11" s="69">
        <v>4.9400000000000004</v>
      </c>
      <c r="J11" s="68">
        <v>3.2000000000000002E-3</v>
      </c>
      <c r="K11" s="69">
        <v>301375173</v>
      </c>
      <c r="M11" s="69">
        <v>0</v>
      </c>
      <c r="N11" s="69">
        <v>348876.66632840002</v>
      </c>
      <c r="P11" s="68">
        <v>0.99019999999999997</v>
      </c>
      <c r="Q11" s="68">
        <v>0.39910000000000001</v>
      </c>
    </row>
    <row r="12" spans="1:52">
      <c r="A12" s="67" t="s">
        <v>230</v>
      </c>
      <c r="B12" s="14"/>
      <c r="C12" s="14"/>
      <c r="G12" s="69">
        <v>3.82</v>
      </c>
      <c r="J12" s="68">
        <v>1.6999999999999999E-3</v>
      </c>
      <c r="K12" s="69">
        <v>140505668</v>
      </c>
      <c r="M12" s="69">
        <v>0</v>
      </c>
      <c r="N12" s="69">
        <v>159529.43897610001</v>
      </c>
      <c r="P12" s="68">
        <v>0.45279999999999998</v>
      </c>
      <c r="Q12" s="68">
        <v>0.1825</v>
      </c>
    </row>
    <row r="13" spans="1:52">
      <c r="A13" s="67" t="s">
        <v>231</v>
      </c>
      <c r="B13" s="14"/>
      <c r="C13" s="14"/>
      <c r="G13" s="69">
        <v>3.82</v>
      </c>
      <c r="J13" s="68">
        <v>1.6999999999999999E-3</v>
      </c>
      <c r="K13" s="69">
        <v>140505668</v>
      </c>
      <c r="M13" s="69">
        <v>0</v>
      </c>
      <c r="N13" s="69">
        <v>159529.43897610001</v>
      </c>
      <c r="P13" s="68">
        <v>0.45279999999999998</v>
      </c>
      <c r="Q13" s="68">
        <v>0.1825</v>
      </c>
    </row>
    <row r="14" spans="1:52">
      <c r="A14" t="s">
        <v>232</v>
      </c>
      <c r="B14" t="s">
        <v>233</v>
      </c>
      <c r="C14" t="s">
        <v>99</v>
      </c>
      <c r="D14" t="s">
        <v>234</v>
      </c>
      <c r="F14" t="s">
        <v>235</v>
      </c>
      <c r="G14" s="65">
        <v>0.83</v>
      </c>
      <c r="H14" t="s">
        <v>101</v>
      </c>
      <c r="I14" s="66">
        <v>0.04</v>
      </c>
      <c r="J14" s="66">
        <v>7.7000000000000002E-3</v>
      </c>
      <c r="K14" s="65">
        <v>19664187</v>
      </c>
      <c r="L14" s="65">
        <v>134.9</v>
      </c>
      <c r="M14" s="65">
        <v>0</v>
      </c>
      <c r="N14" s="65">
        <v>26526.988262999999</v>
      </c>
      <c r="O14" s="66">
        <v>1.2999999999999999E-3</v>
      </c>
      <c r="P14" s="66">
        <v>7.5300000000000006E-2</v>
      </c>
      <c r="Q14" s="66">
        <v>3.0300000000000001E-2</v>
      </c>
    </row>
    <row r="15" spans="1:52">
      <c r="A15" t="s">
        <v>236</v>
      </c>
      <c r="B15" t="s">
        <v>237</v>
      </c>
      <c r="C15" t="s">
        <v>99</v>
      </c>
      <c r="D15" t="s">
        <v>234</v>
      </c>
      <c r="F15" t="s">
        <v>238</v>
      </c>
      <c r="G15" s="65">
        <v>12.79</v>
      </c>
      <c r="H15" t="s">
        <v>101</v>
      </c>
      <c r="I15" s="66">
        <v>0.04</v>
      </c>
      <c r="J15" s="66">
        <v>-1.9E-3</v>
      </c>
      <c r="K15" s="65">
        <v>3699494</v>
      </c>
      <c r="L15" s="65">
        <v>200</v>
      </c>
      <c r="M15" s="65">
        <v>0</v>
      </c>
      <c r="N15" s="65">
        <v>7398.9880000000003</v>
      </c>
      <c r="O15" s="66">
        <v>2.0000000000000001E-4</v>
      </c>
      <c r="P15" s="66">
        <v>2.1000000000000001E-2</v>
      </c>
      <c r="Q15" s="66">
        <v>8.5000000000000006E-3</v>
      </c>
    </row>
    <row r="16" spans="1:52">
      <c r="A16" t="s">
        <v>239</v>
      </c>
      <c r="B16" t="s">
        <v>240</v>
      </c>
      <c r="C16" t="s">
        <v>99</v>
      </c>
      <c r="D16" t="s">
        <v>234</v>
      </c>
      <c r="F16" t="s">
        <v>238</v>
      </c>
      <c r="G16" s="65">
        <v>1.97</v>
      </c>
      <c r="H16" t="s">
        <v>101</v>
      </c>
      <c r="I16" s="66">
        <v>2.75E-2</v>
      </c>
      <c r="J16" s="66">
        <v>-2.0000000000000001E-4</v>
      </c>
      <c r="K16" s="65">
        <v>29256728</v>
      </c>
      <c r="L16" s="65">
        <v>109.4</v>
      </c>
      <c r="M16" s="65">
        <v>0</v>
      </c>
      <c r="N16" s="65">
        <v>32006.860432000001</v>
      </c>
      <c r="O16" s="66">
        <v>1.6999999999999999E-3</v>
      </c>
      <c r="P16" s="66">
        <v>9.0800000000000006E-2</v>
      </c>
      <c r="Q16" s="66">
        <v>3.6600000000000001E-2</v>
      </c>
    </row>
    <row r="17" spans="1:17">
      <c r="A17" t="s">
        <v>241</v>
      </c>
      <c r="B17" t="s">
        <v>242</v>
      </c>
      <c r="C17" t="s">
        <v>99</v>
      </c>
      <c r="D17" t="s">
        <v>234</v>
      </c>
      <c r="F17" t="s">
        <v>243</v>
      </c>
      <c r="G17" s="65">
        <v>8.5</v>
      </c>
      <c r="H17" t="s">
        <v>101</v>
      </c>
      <c r="I17" s="66">
        <v>5.0000000000000001E-3</v>
      </c>
      <c r="J17" s="66">
        <v>-4.5999999999999999E-3</v>
      </c>
      <c r="K17" s="65">
        <v>5955000</v>
      </c>
      <c r="L17" s="65">
        <v>108.8</v>
      </c>
      <c r="M17" s="65">
        <v>0</v>
      </c>
      <c r="N17" s="65">
        <v>6479.04</v>
      </c>
      <c r="O17" s="66">
        <v>4.0000000000000002E-4</v>
      </c>
      <c r="P17" s="66">
        <v>1.84E-2</v>
      </c>
      <c r="Q17" s="66">
        <v>7.4000000000000003E-3</v>
      </c>
    </row>
    <row r="18" spans="1:17">
      <c r="A18" t="s">
        <v>244</v>
      </c>
      <c r="B18" t="s">
        <v>245</v>
      </c>
      <c r="C18" t="s">
        <v>99</v>
      </c>
      <c r="D18" t="s">
        <v>234</v>
      </c>
      <c r="F18" t="s">
        <v>246</v>
      </c>
      <c r="G18" s="65">
        <v>4.9800000000000004</v>
      </c>
      <c r="H18" t="s">
        <v>101</v>
      </c>
      <c r="I18" s="66">
        <v>7.4999999999999997E-3</v>
      </c>
      <c r="J18" s="66">
        <v>-4.1000000000000003E-3</v>
      </c>
      <c r="K18" s="65">
        <v>28421496</v>
      </c>
      <c r="L18" s="65">
        <v>107.2</v>
      </c>
      <c r="M18" s="65">
        <v>0</v>
      </c>
      <c r="N18" s="65">
        <v>30467.843712000002</v>
      </c>
      <c r="O18" s="66">
        <v>1.4E-3</v>
      </c>
      <c r="P18" s="66">
        <v>8.6499999999999994E-2</v>
      </c>
      <c r="Q18" s="66">
        <v>3.49E-2</v>
      </c>
    </row>
    <row r="19" spans="1:17">
      <c r="A19" t="s">
        <v>247</v>
      </c>
      <c r="B19" t="s">
        <v>248</v>
      </c>
      <c r="C19" t="s">
        <v>99</v>
      </c>
      <c r="D19" t="s">
        <v>234</v>
      </c>
      <c r="F19" t="s">
        <v>249</v>
      </c>
      <c r="G19" s="65">
        <v>6.52</v>
      </c>
      <c r="H19" t="s">
        <v>101</v>
      </c>
      <c r="I19" s="66">
        <v>7.4999999999999997E-3</v>
      </c>
      <c r="J19" s="66">
        <v>-6.1000000000000004E-3</v>
      </c>
      <c r="K19" s="65">
        <v>30830263</v>
      </c>
      <c r="L19" s="65">
        <v>109.57</v>
      </c>
      <c r="M19" s="65">
        <v>0</v>
      </c>
      <c r="N19" s="65">
        <v>33780.719169099997</v>
      </c>
      <c r="O19" s="66">
        <v>1.6000000000000001E-3</v>
      </c>
      <c r="P19" s="66">
        <v>9.5899999999999999E-2</v>
      </c>
      <c r="Q19" s="66">
        <v>3.8600000000000002E-2</v>
      </c>
    </row>
    <row r="20" spans="1:17">
      <c r="A20" t="s">
        <v>250</v>
      </c>
      <c r="B20" t="s">
        <v>251</v>
      </c>
      <c r="C20" t="s">
        <v>99</v>
      </c>
      <c r="D20" t="s">
        <v>234</v>
      </c>
      <c r="F20" t="s">
        <v>252</v>
      </c>
      <c r="G20" s="65">
        <v>0.08</v>
      </c>
      <c r="H20" t="s">
        <v>101</v>
      </c>
      <c r="I20" s="66">
        <v>1E-3</v>
      </c>
      <c r="J20" s="66">
        <v>1.9300000000000001E-2</v>
      </c>
      <c r="K20" s="65">
        <v>22678500</v>
      </c>
      <c r="L20" s="65">
        <v>100.84</v>
      </c>
      <c r="M20" s="65">
        <v>0</v>
      </c>
      <c r="N20" s="65">
        <v>22868.999400000001</v>
      </c>
      <c r="O20" s="66">
        <v>3.5000000000000001E-3</v>
      </c>
      <c r="P20" s="66">
        <v>6.4899999999999999E-2</v>
      </c>
      <c r="Q20" s="66">
        <v>2.6200000000000001E-2</v>
      </c>
    </row>
    <row r="21" spans="1:17">
      <c r="A21" s="67" t="s">
        <v>253</v>
      </c>
      <c r="B21" s="14"/>
      <c r="C21" s="14"/>
      <c r="G21" s="69">
        <v>5.88</v>
      </c>
      <c r="J21" s="68">
        <v>4.4000000000000003E-3</v>
      </c>
      <c r="K21" s="69">
        <v>160869505</v>
      </c>
      <c r="M21" s="69">
        <v>0</v>
      </c>
      <c r="N21" s="69">
        <v>189347.22735229999</v>
      </c>
      <c r="P21" s="68">
        <v>0.53739999999999999</v>
      </c>
      <c r="Q21" s="68">
        <v>0.21659999999999999</v>
      </c>
    </row>
    <row r="22" spans="1:17">
      <c r="A22" s="67" t="s">
        <v>254</v>
      </c>
      <c r="B22" s="14"/>
      <c r="C22" s="14"/>
      <c r="G22" s="69">
        <v>0.77</v>
      </c>
      <c r="J22" s="68">
        <v>1E-4</v>
      </c>
      <c r="K22" s="69">
        <v>1000000</v>
      </c>
      <c r="M22" s="69">
        <v>0</v>
      </c>
      <c r="N22" s="69">
        <v>999.9</v>
      </c>
      <c r="P22" s="68">
        <v>2.8E-3</v>
      </c>
      <c r="Q22" s="68">
        <v>1.1000000000000001E-3</v>
      </c>
    </row>
    <row r="23" spans="1:17">
      <c r="A23" t="s">
        <v>255</v>
      </c>
      <c r="B23" t="s">
        <v>256</v>
      </c>
      <c r="C23" t="s">
        <v>99</v>
      </c>
      <c r="D23" t="s">
        <v>234</v>
      </c>
      <c r="F23" t="s">
        <v>257</v>
      </c>
      <c r="G23" s="65">
        <v>0.77</v>
      </c>
      <c r="H23" t="s">
        <v>101</v>
      </c>
      <c r="I23" s="66">
        <v>0</v>
      </c>
      <c r="J23" s="66">
        <v>1E-4</v>
      </c>
      <c r="K23" s="65">
        <v>1000000</v>
      </c>
      <c r="L23" s="65">
        <v>99.99</v>
      </c>
      <c r="M23" s="65">
        <v>0</v>
      </c>
      <c r="N23" s="65">
        <v>999.9</v>
      </c>
      <c r="O23" s="66">
        <v>1E-4</v>
      </c>
      <c r="P23" s="66">
        <v>2.8E-3</v>
      </c>
      <c r="Q23" s="66">
        <v>1.1000000000000001E-3</v>
      </c>
    </row>
    <row r="24" spans="1:17">
      <c r="A24" s="67" t="s">
        <v>258</v>
      </c>
      <c r="B24" s="14"/>
      <c r="C24" s="14"/>
      <c r="G24" s="69">
        <v>5.91</v>
      </c>
      <c r="J24" s="68">
        <v>4.4999999999999997E-3</v>
      </c>
      <c r="K24" s="69">
        <v>159869505</v>
      </c>
      <c r="M24" s="69">
        <v>0</v>
      </c>
      <c r="N24" s="69">
        <v>188347.3273523</v>
      </c>
      <c r="P24" s="68">
        <v>0.53459999999999996</v>
      </c>
      <c r="Q24" s="68">
        <v>0.2155</v>
      </c>
    </row>
    <row r="25" spans="1:17">
      <c r="A25" t="s">
        <v>259</v>
      </c>
      <c r="B25" t="s">
        <v>260</v>
      </c>
      <c r="C25" t="s">
        <v>99</v>
      </c>
      <c r="D25" t="s">
        <v>234</v>
      </c>
      <c r="F25" t="s">
        <v>261</v>
      </c>
      <c r="G25" s="65">
        <v>6.13</v>
      </c>
      <c r="H25" t="s">
        <v>101</v>
      </c>
      <c r="I25" s="66">
        <v>0.02</v>
      </c>
      <c r="J25" s="66">
        <v>4.4000000000000003E-3</v>
      </c>
      <c r="K25" s="65">
        <v>11949158</v>
      </c>
      <c r="L25" s="65">
        <v>110.98</v>
      </c>
      <c r="M25" s="65">
        <v>0</v>
      </c>
      <c r="N25" s="65">
        <v>13261.1755484</v>
      </c>
      <c r="O25" s="66">
        <v>5.9999999999999995E-4</v>
      </c>
      <c r="P25" s="66">
        <v>3.7600000000000001E-2</v>
      </c>
      <c r="Q25" s="66">
        <v>1.52E-2</v>
      </c>
    </row>
    <row r="26" spans="1:17">
      <c r="A26" t="s">
        <v>262</v>
      </c>
      <c r="B26" t="s">
        <v>263</v>
      </c>
      <c r="C26" t="s">
        <v>99</v>
      </c>
      <c r="D26" t="s">
        <v>234</v>
      </c>
      <c r="F26" t="s">
        <v>243</v>
      </c>
      <c r="G26" s="65">
        <v>9.07</v>
      </c>
      <c r="H26" t="s">
        <v>101</v>
      </c>
      <c r="I26" s="66">
        <v>0.01</v>
      </c>
      <c r="J26" s="66">
        <v>7.1999999999999998E-3</v>
      </c>
      <c r="K26" s="65">
        <v>5665600</v>
      </c>
      <c r="L26" s="65">
        <v>103.15</v>
      </c>
      <c r="M26" s="65">
        <v>0</v>
      </c>
      <c r="N26" s="65">
        <v>5844.0663999999997</v>
      </c>
      <c r="O26" s="66">
        <v>5.0000000000000001E-4</v>
      </c>
      <c r="P26" s="66">
        <v>1.66E-2</v>
      </c>
      <c r="Q26" s="66">
        <v>6.7000000000000002E-3</v>
      </c>
    </row>
    <row r="27" spans="1:17">
      <c r="A27" t="s">
        <v>264</v>
      </c>
      <c r="B27" t="s">
        <v>265</v>
      </c>
      <c r="C27" t="s">
        <v>99</v>
      </c>
      <c r="D27" t="s">
        <v>234</v>
      </c>
      <c r="F27" t="s">
        <v>266</v>
      </c>
      <c r="G27" s="65">
        <v>18.649999999999999</v>
      </c>
      <c r="H27" t="s">
        <v>101</v>
      </c>
      <c r="I27" s="66">
        <v>3.7499999999999999E-2</v>
      </c>
      <c r="J27" s="66">
        <v>1.7100000000000001E-2</v>
      </c>
      <c r="K27" s="65">
        <v>2372000</v>
      </c>
      <c r="L27" s="65">
        <v>145.04</v>
      </c>
      <c r="M27" s="65">
        <v>0</v>
      </c>
      <c r="N27" s="65">
        <v>3440.3488000000002</v>
      </c>
      <c r="O27" s="66">
        <v>1E-4</v>
      </c>
      <c r="P27" s="66">
        <v>9.7999999999999997E-3</v>
      </c>
      <c r="Q27" s="66">
        <v>3.8999999999999998E-3</v>
      </c>
    </row>
    <row r="28" spans="1:17">
      <c r="A28" t="s">
        <v>267</v>
      </c>
      <c r="B28" t="s">
        <v>268</v>
      </c>
      <c r="C28" t="s">
        <v>99</v>
      </c>
      <c r="D28" t="s">
        <v>234</v>
      </c>
      <c r="F28" t="s">
        <v>269</v>
      </c>
      <c r="G28" s="65">
        <v>1.83</v>
      </c>
      <c r="H28" t="s">
        <v>101</v>
      </c>
      <c r="I28" s="66">
        <v>7.4999999999999997E-3</v>
      </c>
      <c r="J28" s="66">
        <v>6.9999999999999999E-4</v>
      </c>
      <c r="K28" s="65">
        <v>3097009</v>
      </c>
      <c r="L28" s="65">
        <v>101.37</v>
      </c>
      <c r="M28" s="65">
        <v>0</v>
      </c>
      <c r="N28" s="65">
        <v>3139.4380233000002</v>
      </c>
      <c r="O28" s="66">
        <v>2.0000000000000001E-4</v>
      </c>
      <c r="P28" s="66">
        <v>8.8999999999999999E-3</v>
      </c>
      <c r="Q28" s="66">
        <v>3.5999999999999999E-3</v>
      </c>
    </row>
    <row r="29" spans="1:17">
      <c r="A29" t="s">
        <v>270</v>
      </c>
      <c r="B29" t="s">
        <v>271</v>
      </c>
      <c r="C29" t="s">
        <v>99</v>
      </c>
      <c r="D29" t="s">
        <v>234</v>
      </c>
      <c r="F29" t="s">
        <v>261</v>
      </c>
      <c r="G29" s="65">
        <v>7.45</v>
      </c>
      <c r="H29" t="s">
        <v>101</v>
      </c>
      <c r="I29" s="66">
        <v>2.2499999999999999E-2</v>
      </c>
      <c r="J29" s="66">
        <v>5.7000000000000002E-3</v>
      </c>
      <c r="K29" s="65">
        <v>29180000</v>
      </c>
      <c r="L29" s="65">
        <v>113.1</v>
      </c>
      <c r="M29" s="65">
        <v>0</v>
      </c>
      <c r="N29" s="65">
        <v>33002.58</v>
      </c>
      <c r="O29" s="66">
        <v>1.6999999999999999E-3</v>
      </c>
      <c r="P29" s="66">
        <v>9.3700000000000006E-2</v>
      </c>
      <c r="Q29" s="66">
        <v>3.78E-2</v>
      </c>
    </row>
    <row r="30" spans="1:17">
      <c r="A30" t="s">
        <v>272</v>
      </c>
      <c r="B30" t="s">
        <v>273</v>
      </c>
      <c r="C30" t="s">
        <v>99</v>
      </c>
      <c r="D30" t="s">
        <v>234</v>
      </c>
      <c r="F30" t="s">
        <v>274</v>
      </c>
      <c r="G30" s="65">
        <v>3.09</v>
      </c>
      <c r="H30" t="s">
        <v>101</v>
      </c>
      <c r="I30" s="66">
        <v>1.3899999999999999E-2</v>
      </c>
      <c r="J30" s="66">
        <v>5.9999999999999995E-4</v>
      </c>
      <c r="K30" s="65">
        <v>3000000</v>
      </c>
      <c r="L30" s="65">
        <v>105.38</v>
      </c>
      <c r="M30" s="65">
        <v>0</v>
      </c>
      <c r="N30" s="65">
        <v>3161.4</v>
      </c>
      <c r="O30" s="66">
        <v>2.0000000000000001E-4</v>
      </c>
      <c r="P30" s="66">
        <v>8.9999999999999993E-3</v>
      </c>
      <c r="Q30" s="66">
        <v>3.5999999999999999E-3</v>
      </c>
    </row>
    <row r="31" spans="1:17">
      <c r="A31" t="s">
        <v>275</v>
      </c>
      <c r="B31" t="s">
        <v>276</v>
      </c>
      <c r="C31" t="s">
        <v>99</v>
      </c>
      <c r="D31" t="s">
        <v>234</v>
      </c>
      <c r="F31" t="s">
        <v>277</v>
      </c>
      <c r="G31" s="65">
        <v>1.29</v>
      </c>
      <c r="H31" t="s">
        <v>101</v>
      </c>
      <c r="I31" s="66">
        <v>5.5E-2</v>
      </c>
      <c r="J31" s="66">
        <v>4.0000000000000002E-4</v>
      </c>
      <c r="K31" s="65">
        <v>5976000</v>
      </c>
      <c r="L31" s="65">
        <v>110.94</v>
      </c>
      <c r="M31" s="65">
        <v>0</v>
      </c>
      <c r="N31" s="65">
        <v>6629.7744000000002</v>
      </c>
      <c r="O31" s="66">
        <v>2.9999999999999997E-4</v>
      </c>
      <c r="P31" s="66">
        <v>1.8800000000000001E-2</v>
      </c>
      <c r="Q31" s="66">
        <v>7.6E-3</v>
      </c>
    </row>
    <row r="32" spans="1:17">
      <c r="A32" t="s">
        <v>278</v>
      </c>
      <c r="B32" t="s">
        <v>279</v>
      </c>
      <c r="C32" t="s">
        <v>99</v>
      </c>
      <c r="D32" t="s">
        <v>234</v>
      </c>
      <c r="F32" t="s">
        <v>266</v>
      </c>
      <c r="G32" s="65">
        <v>2.39</v>
      </c>
      <c r="H32" t="s">
        <v>101</v>
      </c>
      <c r="I32" s="66">
        <v>4.2500000000000003E-2</v>
      </c>
      <c r="J32" s="66">
        <v>1.2999999999999999E-3</v>
      </c>
      <c r="K32" s="65">
        <v>20407196</v>
      </c>
      <c r="L32" s="65">
        <v>112.39</v>
      </c>
      <c r="M32" s="65">
        <v>0</v>
      </c>
      <c r="N32" s="65">
        <v>22935.647584400002</v>
      </c>
      <c r="O32" s="66">
        <v>1.1000000000000001E-3</v>
      </c>
      <c r="P32" s="66">
        <v>6.5100000000000005E-2</v>
      </c>
      <c r="Q32" s="66">
        <v>2.6200000000000001E-2</v>
      </c>
    </row>
    <row r="33" spans="1:17">
      <c r="A33" t="s">
        <v>280</v>
      </c>
      <c r="B33" t="s">
        <v>281</v>
      </c>
      <c r="C33" t="s">
        <v>99</v>
      </c>
      <c r="D33" t="s">
        <v>234</v>
      </c>
      <c r="F33" t="s">
        <v>282</v>
      </c>
      <c r="G33" s="65">
        <v>4.76</v>
      </c>
      <c r="H33" t="s">
        <v>101</v>
      </c>
      <c r="I33" s="66">
        <v>1.7500000000000002E-2</v>
      </c>
      <c r="J33" s="66">
        <v>3.0000000000000001E-3</v>
      </c>
      <c r="K33" s="65">
        <v>39893000</v>
      </c>
      <c r="L33" s="65">
        <v>107.17</v>
      </c>
      <c r="M33" s="65">
        <v>0</v>
      </c>
      <c r="N33" s="65">
        <v>42753.328099999999</v>
      </c>
      <c r="O33" s="66">
        <v>2E-3</v>
      </c>
      <c r="P33" s="66">
        <v>0.12130000000000001</v>
      </c>
      <c r="Q33" s="66">
        <v>4.8899999999999999E-2</v>
      </c>
    </row>
    <row r="34" spans="1:17">
      <c r="A34" t="s">
        <v>283</v>
      </c>
      <c r="B34" t="s">
        <v>284</v>
      </c>
      <c r="C34" t="s">
        <v>99</v>
      </c>
      <c r="D34" t="s">
        <v>234</v>
      </c>
      <c r="F34" t="s">
        <v>285</v>
      </c>
      <c r="G34" s="65">
        <v>4.53</v>
      </c>
      <c r="H34" t="s">
        <v>101</v>
      </c>
      <c r="I34" s="66">
        <v>5.0000000000000001E-3</v>
      </c>
      <c r="J34" s="66">
        <v>2.8999999999999998E-3</v>
      </c>
      <c r="K34" s="65">
        <v>5500000</v>
      </c>
      <c r="L34" s="65">
        <v>101.18</v>
      </c>
      <c r="M34" s="65">
        <v>0</v>
      </c>
      <c r="N34" s="65">
        <v>5564.9</v>
      </c>
      <c r="O34" s="66">
        <v>5.0000000000000001E-4</v>
      </c>
      <c r="P34" s="66">
        <v>1.5800000000000002E-2</v>
      </c>
      <c r="Q34" s="66">
        <v>6.4000000000000003E-3</v>
      </c>
    </row>
    <row r="35" spans="1:17">
      <c r="A35" t="s">
        <v>286</v>
      </c>
      <c r="B35" t="s">
        <v>287</v>
      </c>
      <c r="C35" t="s">
        <v>99</v>
      </c>
      <c r="D35" t="s">
        <v>234</v>
      </c>
      <c r="F35" t="s">
        <v>282</v>
      </c>
      <c r="G35" s="65">
        <v>5.16</v>
      </c>
      <c r="H35" t="s">
        <v>101</v>
      </c>
      <c r="I35" s="66">
        <v>6.25E-2</v>
      </c>
      <c r="J35" s="66">
        <v>3.8999999999999998E-3</v>
      </c>
      <c r="K35" s="65">
        <v>26402392</v>
      </c>
      <c r="L35" s="65">
        <v>140.86000000000001</v>
      </c>
      <c r="M35" s="65">
        <v>0</v>
      </c>
      <c r="N35" s="65">
        <v>37190.409371200003</v>
      </c>
      <c r="O35" s="66">
        <v>1.6000000000000001E-3</v>
      </c>
      <c r="P35" s="66">
        <v>0.1056</v>
      </c>
      <c r="Q35" s="66">
        <v>4.2500000000000003E-2</v>
      </c>
    </row>
    <row r="36" spans="1:17">
      <c r="A36" t="s">
        <v>288</v>
      </c>
      <c r="B36" t="s">
        <v>289</v>
      </c>
      <c r="C36" t="s">
        <v>99</v>
      </c>
      <c r="D36" t="s">
        <v>234</v>
      </c>
      <c r="F36" t="s">
        <v>290</v>
      </c>
      <c r="G36" s="65">
        <v>14.86</v>
      </c>
      <c r="H36" t="s">
        <v>101</v>
      </c>
      <c r="I36" s="66">
        <v>5.5E-2</v>
      </c>
      <c r="J36" s="66">
        <v>1.44E-2</v>
      </c>
      <c r="K36" s="65">
        <v>6427150</v>
      </c>
      <c r="L36" s="65">
        <v>177.75</v>
      </c>
      <c r="M36" s="65">
        <v>0</v>
      </c>
      <c r="N36" s="65">
        <v>11424.259125</v>
      </c>
      <c r="O36" s="66">
        <v>2.9999999999999997E-4</v>
      </c>
      <c r="P36" s="66">
        <v>3.2399999999999998E-2</v>
      </c>
      <c r="Q36" s="66">
        <v>1.3100000000000001E-2</v>
      </c>
    </row>
    <row r="37" spans="1:17">
      <c r="A37" s="67" t="s">
        <v>291</v>
      </c>
      <c r="B37" s="14"/>
      <c r="C37" s="14"/>
      <c r="G37" s="69">
        <v>0</v>
      </c>
      <c r="J37" s="68">
        <v>0</v>
      </c>
      <c r="K37" s="69">
        <v>0</v>
      </c>
      <c r="M37" s="69">
        <v>0</v>
      </c>
      <c r="N37" s="69">
        <v>0</v>
      </c>
      <c r="P37" s="68">
        <v>0</v>
      </c>
      <c r="Q37" s="68">
        <v>0</v>
      </c>
    </row>
    <row r="38" spans="1:17">
      <c r="A38" t="s">
        <v>222</v>
      </c>
      <c r="B38" t="s">
        <v>222</v>
      </c>
      <c r="C38" s="14"/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N38" s="65">
        <v>0</v>
      </c>
      <c r="O38" s="66">
        <v>0</v>
      </c>
      <c r="P38" s="66">
        <v>0</v>
      </c>
      <c r="Q38" s="66">
        <v>0</v>
      </c>
    </row>
    <row r="39" spans="1:17">
      <c r="A39" s="67" t="s">
        <v>292</v>
      </c>
      <c r="B39" s="14"/>
      <c r="C39" s="14"/>
      <c r="G39" s="69">
        <v>0</v>
      </c>
      <c r="J39" s="68">
        <v>0</v>
      </c>
      <c r="K39" s="69">
        <v>0</v>
      </c>
      <c r="M39" s="69">
        <v>0</v>
      </c>
      <c r="N39" s="69">
        <v>0</v>
      </c>
      <c r="P39" s="68">
        <v>0</v>
      </c>
      <c r="Q39" s="68">
        <v>0</v>
      </c>
    </row>
    <row r="40" spans="1:17">
      <c r="A40" t="s">
        <v>222</v>
      </c>
      <c r="B40" t="s">
        <v>222</v>
      </c>
      <c r="C40" s="14"/>
      <c r="D40" t="s">
        <v>222</v>
      </c>
      <c r="G40" s="65">
        <v>0</v>
      </c>
      <c r="H40" t="s">
        <v>222</v>
      </c>
      <c r="I40" s="66">
        <v>0</v>
      </c>
      <c r="J40" s="66">
        <v>0</v>
      </c>
      <c r="K40" s="65">
        <v>0</v>
      </c>
      <c r="L40" s="65">
        <v>0</v>
      </c>
      <c r="N40" s="65">
        <v>0</v>
      </c>
      <c r="O40" s="66">
        <v>0</v>
      </c>
      <c r="P40" s="66">
        <v>0</v>
      </c>
      <c r="Q40" s="66">
        <v>0</v>
      </c>
    </row>
    <row r="41" spans="1:17">
      <c r="A41" s="67" t="s">
        <v>227</v>
      </c>
      <c r="B41" s="14"/>
      <c r="C41" s="14"/>
      <c r="G41" s="69">
        <v>0.18</v>
      </c>
      <c r="J41" s="68">
        <v>8.9999999999999998E-4</v>
      </c>
      <c r="K41" s="69">
        <v>1000000</v>
      </c>
      <c r="M41" s="69">
        <v>0</v>
      </c>
      <c r="N41" s="69">
        <v>3440.4356760000001</v>
      </c>
      <c r="P41" s="68">
        <v>9.7999999999999997E-3</v>
      </c>
      <c r="Q41" s="68">
        <v>3.8999999999999998E-3</v>
      </c>
    </row>
    <row r="42" spans="1:17">
      <c r="A42" s="67" t="s">
        <v>293</v>
      </c>
      <c r="B42" s="14"/>
      <c r="C42" s="14"/>
      <c r="G42" s="69">
        <v>0</v>
      </c>
      <c r="J42" s="68">
        <v>0</v>
      </c>
      <c r="K42" s="69">
        <v>0</v>
      </c>
      <c r="M42" s="69">
        <v>0</v>
      </c>
      <c r="N42" s="69">
        <v>0</v>
      </c>
      <c r="P42" s="68">
        <v>0</v>
      </c>
      <c r="Q42" s="68">
        <v>0</v>
      </c>
    </row>
    <row r="43" spans="1:17">
      <c r="A43" t="s">
        <v>222</v>
      </c>
      <c r="B43" t="s">
        <v>222</v>
      </c>
      <c r="C43" s="14"/>
      <c r="D43" t="s">
        <v>222</v>
      </c>
      <c r="G43" s="65">
        <v>0</v>
      </c>
      <c r="H43" t="s">
        <v>222</v>
      </c>
      <c r="I43" s="66">
        <v>0</v>
      </c>
      <c r="J43" s="66">
        <v>0</v>
      </c>
      <c r="K43" s="65">
        <v>0</v>
      </c>
      <c r="L43" s="65">
        <v>0</v>
      </c>
      <c r="N43" s="65">
        <v>0</v>
      </c>
      <c r="O43" s="66">
        <v>0</v>
      </c>
      <c r="P43" s="66">
        <v>0</v>
      </c>
      <c r="Q43" s="66">
        <v>0</v>
      </c>
    </row>
    <row r="44" spans="1:17">
      <c r="A44" s="67" t="s">
        <v>294</v>
      </c>
      <c r="B44" s="14"/>
      <c r="C44" s="14"/>
      <c r="G44" s="69">
        <v>0.18</v>
      </c>
      <c r="J44" s="68">
        <v>8.9999999999999998E-4</v>
      </c>
      <c r="K44" s="69">
        <v>1000000</v>
      </c>
      <c r="M44" s="69">
        <v>0</v>
      </c>
      <c r="N44" s="69">
        <v>3440.4356760000001</v>
      </c>
      <c r="P44" s="68">
        <v>9.7999999999999997E-3</v>
      </c>
      <c r="Q44" s="68">
        <v>3.8999999999999998E-3</v>
      </c>
    </row>
    <row r="45" spans="1:17">
      <c r="A45" t="s">
        <v>295</v>
      </c>
      <c r="B45" t="s">
        <v>296</v>
      </c>
      <c r="C45" t="s">
        <v>122</v>
      </c>
      <c r="D45" t="s">
        <v>234</v>
      </c>
      <c r="E45" t="s">
        <v>297</v>
      </c>
      <c r="F45" t="s">
        <v>298</v>
      </c>
      <c r="G45" s="65">
        <v>0.18</v>
      </c>
      <c r="H45" t="s">
        <v>105</v>
      </c>
      <c r="I45" s="66">
        <v>0</v>
      </c>
      <c r="J45" s="66">
        <v>8.9999999999999998E-4</v>
      </c>
      <c r="K45" s="65">
        <v>1000000</v>
      </c>
      <c r="L45" s="65">
        <v>99.983599999999996</v>
      </c>
      <c r="M45" s="65">
        <v>0</v>
      </c>
      <c r="N45" s="65">
        <v>3440.4356760000001</v>
      </c>
      <c r="O45" s="66">
        <v>0</v>
      </c>
      <c r="P45" s="66">
        <v>9.7999999999999997E-3</v>
      </c>
      <c r="Q45" s="66">
        <v>3.8999999999999998E-3</v>
      </c>
    </row>
    <row r="46" spans="1:17">
      <c r="A46" s="103" t="s">
        <v>299</v>
      </c>
      <c r="B46" s="14"/>
      <c r="C46" s="14"/>
    </row>
    <row r="47" spans="1:17">
      <c r="A47" s="103" t="s">
        <v>300</v>
      </c>
      <c r="B47" s="14"/>
      <c r="C47" s="14"/>
    </row>
    <row r="48" spans="1:17">
      <c r="A48" s="103" t="s">
        <v>301</v>
      </c>
      <c r="B48" s="14"/>
      <c r="C48" s="14"/>
    </row>
    <row r="49" spans="1:3">
      <c r="A49" s="103" t="s">
        <v>302</v>
      </c>
      <c r="B49" s="14"/>
      <c r="C49" s="14"/>
    </row>
    <row r="50" spans="1:3" hidden="1">
      <c r="B50" s="14"/>
      <c r="C50" s="14"/>
    </row>
    <row r="51" spans="1:3" hidden="1">
      <c r="B51" s="14"/>
      <c r="C51" s="14"/>
    </row>
    <row r="52" spans="1:3" hidden="1">
      <c r="B52" s="14"/>
      <c r="C52" s="14"/>
    </row>
    <row r="53" spans="1:3" hidden="1">
      <c r="B53" s="14"/>
      <c r="C53" s="14"/>
    </row>
    <row r="54" spans="1:3" hidden="1">
      <c r="B54" s="14"/>
      <c r="C54" s="14"/>
    </row>
    <row r="55" spans="1:3" hidden="1">
      <c r="B55" s="14"/>
      <c r="C55" s="14"/>
    </row>
    <row r="56" spans="1:3" hidden="1">
      <c r="B56" s="14"/>
      <c r="C56" s="14"/>
    </row>
    <row r="57" spans="1:3" hidden="1">
      <c r="B57" s="14"/>
      <c r="C57" s="14"/>
    </row>
    <row r="58" spans="1:3" hidden="1">
      <c r="B58" s="14"/>
      <c r="C58" s="14"/>
    </row>
    <row r="59" spans="1:3" hidden="1">
      <c r="B59" s="14"/>
      <c r="C59" s="14"/>
    </row>
    <row r="60" spans="1:3" hidden="1">
      <c r="B60" s="14"/>
      <c r="C60" s="14"/>
    </row>
    <row r="61" spans="1:3" hidden="1">
      <c r="B61" s="14"/>
      <c r="C61" s="14"/>
    </row>
    <row r="62" spans="1:3" hidden="1">
      <c r="B62" s="14"/>
      <c r="C62" s="14"/>
    </row>
    <row r="63" spans="1:3" hidden="1">
      <c r="B63" s="14"/>
      <c r="C63" s="14"/>
    </row>
    <row r="64" spans="1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P3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117" t="s">
        <v>178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201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1229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222</v>
      </c>
      <c r="B12" t="s">
        <v>222</v>
      </c>
      <c r="C12" t="s">
        <v>222</v>
      </c>
      <c r="D12" t="s">
        <v>222</v>
      </c>
      <c r="E12" s="13"/>
      <c r="F12" s="13"/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1230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222</v>
      </c>
      <c r="B14" t="s">
        <v>222</v>
      </c>
      <c r="C14" t="s">
        <v>222</v>
      </c>
      <c r="D14" t="s">
        <v>222</v>
      </c>
      <c r="E14" s="13"/>
      <c r="F14" s="13"/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304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222</v>
      </c>
      <c r="B16" t="s">
        <v>222</v>
      </c>
      <c r="C16" t="s">
        <v>222</v>
      </c>
      <c r="D16" t="s">
        <v>222</v>
      </c>
      <c r="E16" s="13"/>
      <c r="F16" s="13"/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782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222</v>
      </c>
      <c r="B18" t="s">
        <v>222</v>
      </c>
      <c r="C18" t="s">
        <v>222</v>
      </c>
      <c r="D18" t="s">
        <v>222</v>
      </c>
      <c r="E18" s="13"/>
      <c r="F18" s="13"/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103" t="s">
        <v>229</v>
      </c>
      <c r="C24" s="14"/>
    </row>
    <row r="25" spans="1:22">
      <c r="A25" s="103" t="s">
        <v>299</v>
      </c>
      <c r="C25" s="14"/>
    </row>
    <row r="26" spans="1:22">
      <c r="A26" s="103" t="s">
        <v>300</v>
      </c>
      <c r="C26" s="14"/>
    </row>
    <row r="27" spans="1:22">
      <c r="A27" s="103" t="s">
        <v>301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U1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104" t="s">
        <v>67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4"/>
      <c r="BO5" s="16"/>
    </row>
    <row r="6" spans="1:67" ht="26.25" customHeight="1">
      <c r="A6" s="104" t="s">
        <v>81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4"/>
      <c r="BJ6" s="16"/>
      <c r="BO6" s="16"/>
    </row>
    <row r="7" spans="1:67" s="16" customFormat="1" ht="20.25">
      <c r="A7" s="115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111" t="s">
        <v>191</v>
      </c>
      <c r="Q7" s="43" t="s">
        <v>55</v>
      </c>
      <c r="R7" s="43" t="s">
        <v>72</v>
      </c>
      <c r="S7" s="43" t="s">
        <v>56</v>
      </c>
      <c r="T7" s="116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201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303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222</v>
      </c>
      <c r="B13" t="s">
        <v>222</v>
      </c>
      <c r="C13" s="14"/>
      <c r="D13" s="14"/>
      <c r="E13" s="14"/>
      <c r="F13" t="s">
        <v>222</v>
      </c>
      <c r="G13" t="s">
        <v>222</v>
      </c>
      <c r="J13" s="65">
        <v>0</v>
      </c>
      <c r="K13" t="s">
        <v>222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253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222</v>
      </c>
      <c r="B15" t="s">
        <v>222</v>
      </c>
      <c r="C15" s="14"/>
      <c r="D15" s="14"/>
      <c r="E15" s="14"/>
      <c r="F15" t="s">
        <v>222</v>
      </c>
      <c r="G15" t="s">
        <v>222</v>
      </c>
      <c r="J15" s="65">
        <v>0</v>
      </c>
      <c r="K15" t="s">
        <v>222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304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222</v>
      </c>
      <c r="B17" t="s">
        <v>222</v>
      </c>
      <c r="C17" s="14"/>
      <c r="D17" s="14"/>
      <c r="E17" s="14"/>
      <c r="F17" t="s">
        <v>222</v>
      </c>
      <c r="G17" t="s">
        <v>222</v>
      </c>
      <c r="J17" s="65">
        <v>0</v>
      </c>
      <c r="K17" t="s">
        <v>222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227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305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222</v>
      </c>
      <c r="B20" t="s">
        <v>222</v>
      </c>
      <c r="C20" s="14"/>
      <c r="D20" s="14"/>
      <c r="E20" s="14"/>
      <c r="F20" t="s">
        <v>222</v>
      </c>
      <c r="G20" t="s">
        <v>222</v>
      </c>
      <c r="J20" s="65">
        <v>0</v>
      </c>
      <c r="K20" t="s">
        <v>222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306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222</v>
      </c>
      <c r="B22" t="s">
        <v>222</v>
      </c>
      <c r="C22" s="14"/>
      <c r="D22" s="14"/>
      <c r="E22" s="14"/>
      <c r="F22" t="s">
        <v>222</v>
      </c>
      <c r="G22" t="s">
        <v>222</v>
      </c>
      <c r="J22" s="65">
        <v>0</v>
      </c>
      <c r="K22" t="s">
        <v>222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103" t="s">
        <v>229</v>
      </c>
      <c r="B23" s="14"/>
      <c r="C23" s="14"/>
      <c r="D23" s="14"/>
      <c r="E23" s="14"/>
      <c r="F23" s="14"/>
    </row>
    <row r="24" spans="1:20">
      <c r="A24" s="103" t="s">
        <v>299</v>
      </c>
      <c r="B24" s="14"/>
      <c r="C24" s="14"/>
      <c r="D24" s="14"/>
      <c r="E24" s="14"/>
      <c r="F24" s="14"/>
    </row>
    <row r="25" spans="1:20">
      <c r="A25" s="103" t="s">
        <v>300</v>
      </c>
      <c r="B25" s="14"/>
      <c r="C25" s="14"/>
      <c r="D25" s="14"/>
      <c r="E25" s="14"/>
      <c r="F25" s="14"/>
    </row>
    <row r="26" spans="1:20">
      <c r="A26" s="103" t="s">
        <v>301</v>
      </c>
      <c r="B26" s="14"/>
      <c r="C26" s="14"/>
      <c r="D26" s="14"/>
      <c r="E26" s="14"/>
      <c r="F26" s="14"/>
    </row>
    <row r="27" spans="1:20">
      <c r="A27" s="103" t="s">
        <v>302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2"/>
  <sheetViews>
    <sheetView rightToLeft="1" workbookViewId="0">
      <selection activeCell="A7" sqref="A7"/>
    </sheetView>
  </sheetViews>
  <sheetFormatPr defaultColWidth="0" defaultRowHeight="18" zeroHeight="1"/>
  <cols>
    <col min="1" max="1" width="83.28515625" style="13" bestFit="1" customWidth="1"/>
    <col min="2" max="2" width="15.285156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117" t="s">
        <v>67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/>
    </row>
    <row r="6" spans="1:65" ht="26.25" customHeight="1">
      <c r="A6" s="117" t="s">
        <v>88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9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111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3.62</v>
      </c>
      <c r="K10" s="7"/>
      <c r="L10" s="7"/>
      <c r="M10" s="64">
        <v>1.44E-2</v>
      </c>
      <c r="N10" s="63">
        <v>237371416.38999999</v>
      </c>
      <c r="O10" s="28"/>
      <c r="P10" s="63">
        <v>1113.7435599999999</v>
      </c>
      <c r="Q10" s="63">
        <v>266892.09133844514</v>
      </c>
      <c r="R10" s="7"/>
      <c r="S10" s="64">
        <v>1</v>
      </c>
      <c r="T10" s="64">
        <v>0.3054</v>
      </c>
      <c r="U10" s="30"/>
      <c r="BH10" s="14"/>
      <c r="BI10" s="16"/>
      <c r="BJ10" s="14"/>
      <c r="BM10" s="14"/>
    </row>
    <row r="11" spans="1:65">
      <c r="A11" s="67" t="s">
        <v>201</v>
      </c>
      <c r="B11" s="14"/>
      <c r="C11" s="14"/>
      <c r="D11" s="14"/>
      <c r="E11" s="14"/>
      <c r="J11" s="69">
        <v>3.3</v>
      </c>
      <c r="M11" s="68">
        <v>1.43E-2</v>
      </c>
      <c r="N11" s="69">
        <v>231174416.38999999</v>
      </c>
      <c r="P11" s="69">
        <v>1113.7435599999999</v>
      </c>
      <c r="Q11" s="69">
        <v>244543.07645098554</v>
      </c>
      <c r="S11" s="68">
        <v>0.9163</v>
      </c>
      <c r="T11" s="68">
        <v>0.27979999999999999</v>
      </c>
    </row>
    <row r="12" spans="1:65">
      <c r="A12" s="67" t="s">
        <v>303</v>
      </c>
      <c r="B12" s="14"/>
      <c r="C12" s="14"/>
      <c r="D12" s="14"/>
      <c r="E12" s="14"/>
      <c r="J12" s="69">
        <v>3.58</v>
      </c>
      <c r="M12" s="68">
        <v>1.1599999999999999E-2</v>
      </c>
      <c r="N12" s="69">
        <v>127298053.06</v>
      </c>
      <c r="P12" s="69">
        <v>336.24747000000002</v>
      </c>
      <c r="Q12" s="69">
        <v>134994.00740734965</v>
      </c>
      <c r="S12" s="68">
        <v>0.50580000000000003</v>
      </c>
      <c r="T12" s="68">
        <v>0.15440000000000001</v>
      </c>
    </row>
    <row r="13" spans="1:65">
      <c r="A13" t="s">
        <v>307</v>
      </c>
      <c r="B13" t="s">
        <v>308</v>
      </c>
      <c r="C13" t="s">
        <v>99</v>
      </c>
      <c r="D13" t="s">
        <v>122</v>
      </c>
      <c r="E13" t="s">
        <v>309</v>
      </c>
      <c r="F13" t="s">
        <v>310</v>
      </c>
      <c r="G13" t="s">
        <v>206</v>
      </c>
      <c r="H13" t="s">
        <v>207</v>
      </c>
      <c r="I13" t="s">
        <v>311</v>
      </c>
      <c r="J13" s="65">
        <v>2.0699999999999998</v>
      </c>
      <c r="K13" t="s">
        <v>101</v>
      </c>
      <c r="L13" s="66">
        <v>6.1999999999999998E-3</v>
      </c>
      <c r="M13" s="66">
        <v>3.0999999999999999E-3</v>
      </c>
      <c r="N13" s="65">
        <v>150000</v>
      </c>
      <c r="O13" s="65">
        <v>101.21</v>
      </c>
      <c r="P13" s="65">
        <v>0</v>
      </c>
      <c r="Q13" s="65">
        <v>151.815</v>
      </c>
      <c r="R13" s="66">
        <v>0</v>
      </c>
      <c r="S13" s="66">
        <v>5.9999999999999995E-4</v>
      </c>
      <c r="T13" s="66">
        <v>2.0000000000000001E-4</v>
      </c>
    </row>
    <row r="14" spans="1:65">
      <c r="A14" t="s">
        <v>312</v>
      </c>
      <c r="B14" t="s">
        <v>313</v>
      </c>
      <c r="C14" t="s">
        <v>99</v>
      </c>
      <c r="D14" t="s">
        <v>122</v>
      </c>
      <c r="E14" t="s">
        <v>309</v>
      </c>
      <c r="F14" t="s">
        <v>310</v>
      </c>
      <c r="G14" t="s">
        <v>206</v>
      </c>
      <c r="H14" t="s">
        <v>207</v>
      </c>
      <c r="I14" t="s">
        <v>314</v>
      </c>
      <c r="J14" s="65">
        <v>5.31</v>
      </c>
      <c r="K14" t="s">
        <v>101</v>
      </c>
      <c r="L14" s="66">
        <v>5.0000000000000001E-4</v>
      </c>
      <c r="M14" s="66">
        <v>5.0000000000000001E-3</v>
      </c>
      <c r="N14" s="65">
        <v>2000000</v>
      </c>
      <c r="O14" s="65">
        <v>97.1</v>
      </c>
      <c r="P14" s="65">
        <v>0</v>
      </c>
      <c r="Q14" s="65">
        <v>1942</v>
      </c>
      <c r="R14" s="66">
        <v>2.5000000000000001E-3</v>
      </c>
      <c r="S14" s="66">
        <v>7.3000000000000001E-3</v>
      </c>
      <c r="T14" s="66">
        <v>2.2000000000000001E-3</v>
      </c>
    </row>
    <row r="15" spans="1:65">
      <c r="A15" t="s">
        <v>315</v>
      </c>
      <c r="B15" t="s">
        <v>316</v>
      </c>
      <c r="C15" t="s">
        <v>99</v>
      </c>
      <c r="D15" t="s">
        <v>122</v>
      </c>
      <c r="E15" t="s">
        <v>317</v>
      </c>
      <c r="F15" t="s">
        <v>318</v>
      </c>
      <c r="G15" t="s">
        <v>206</v>
      </c>
      <c r="H15" t="s">
        <v>207</v>
      </c>
      <c r="I15" t="s">
        <v>319</v>
      </c>
      <c r="J15" s="65">
        <v>2.71</v>
      </c>
      <c r="K15" t="s">
        <v>101</v>
      </c>
      <c r="L15" s="66">
        <v>5.0000000000000001E-3</v>
      </c>
      <c r="M15" s="66">
        <v>3.0999999999999999E-3</v>
      </c>
      <c r="N15" s="65">
        <v>2588000</v>
      </c>
      <c r="O15" s="65">
        <v>100.74</v>
      </c>
      <c r="P15" s="65">
        <v>0</v>
      </c>
      <c r="Q15" s="65">
        <v>2607.1511999999998</v>
      </c>
      <c r="R15" s="66">
        <v>7.6E-3</v>
      </c>
      <c r="S15" s="66">
        <v>9.7999999999999997E-3</v>
      </c>
      <c r="T15" s="66">
        <v>3.0000000000000001E-3</v>
      </c>
    </row>
    <row r="16" spans="1:65">
      <c r="A16" t="s">
        <v>320</v>
      </c>
      <c r="B16" t="s">
        <v>321</v>
      </c>
      <c r="C16" t="s">
        <v>99</v>
      </c>
      <c r="D16" t="s">
        <v>122</v>
      </c>
      <c r="E16" t="s">
        <v>322</v>
      </c>
      <c r="F16" t="s">
        <v>318</v>
      </c>
      <c r="G16" t="s">
        <v>206</v>
      </c>
      <c r="H16" t="s">
        <v>207</v>
      </c>
      <c r="I16" t="s">
        <v>252</v>
      </c>
      <c r="J16" s="65">
        <v>1.81</v>
      </c>
      <c r="K16" t="s">
        <v>101</v>
      </c>
      <c r="L16" s="66">
        <v>3.5499999999999997E-2</v>
      </c>
      <c r="M16" s="66">
        <v>6.1000000000000004E-3</v>
      </c>
      <c r="N16" s="65">
        <v>115188.5</v>
      </c>
      <c r="O16" s="65">
        <v>114.31</v>
      </c>
      <c r="P16" s="65">
        <v>0</v>
      </c>
      <c r="Q16" s="65">
        <v>131.67197435</v>
      </c>
      <c r="R16" s="66">
        <v>5.0000000000000001E-4</v>
      </c>
      <c r="S16" s="66">
        <v>5.0000000000000001E-4</v>
      </c>
      <c r="T16" s="66">
        <v>2.0000000000000001E-4</v>
      </c>
    </row>
    <row r="17" spans="1:20">
      <c r="A17" t="s">
        <v>323</v>
      </c>
      <c r="B17" t="s">
        <v>324</v>
      </c>
      <c r="C17" t="s">
        <v>99</v>
      </c>
      <c r="D17" t="s">
        <v>122</v>
      </c>
      <c r="E17" t="s">
        <v>325</v>
      </c>
      <c r="F17" t="s">
        <v>318</v>
      </c>
      <c r="G17" t="s">
        <v>326</v>
      </c>
      <c r="H17" t="s">
        <v>149</v>
      </c>
      <c r="I17" t="s">
        <v>327</v>
      </c>
      <c r="J17" s="65">
        <v>2.9</v>
      </c>
      <c r="K17" t="s">
        <v>101</v>
      </c>
      <c r="L17" s="66">
        <v>0.01</v>
      </c>
      <c r="M17" s="66">
        <v>3.5000000000000001E-3</v>
      </c>
      <c r="N17" s="65">
        <v>9261800</v>
      </c>
      <c r="O17" s="65">
        <v>101.76</v>
      </c>
      <c r="P17" s="65">
        <v>0</v>
      </c>
      <c r="Q17" s="65">
        <v>9424.8076799999999</v>
      </c>
      <c r="R17" s="66">
        <v>4.0000000000000001E-3</v>
      </c>
      <c r="S17" s="66">
        <v>3.5299999999999998E-2</v>
      </c>
      <c r="T17" s="66">
        <v>1.0800000000000001E-2</v>
      </c>
    </row>
    <row r="18" spans="1:20">
      <c r="A18" t="s">
        <v>328</v>
      </c>
      <c r="B18" t="s">
        <v>329</v>
      </c>
      <c r="C18" t="s">
        <v>99</v>
      </c>
      <c r="D18" t="s">
        <v>122</v>
      </c>
      <c r="E18" t="s">
        <v>330</v>
      </c>
      <c r="F18" t="s">
        <v>318</v>
      </c>
      <c r="G18" t="s">
        <v>206</v>
      </c>
      <c r="H18" t="s">
        <v>207</v>
      </c>
      <c r="I18" t="s">
        <v>331</v>
      </c>
      <c r="J18" s="65">
        <v>6.76</v>
      </c>
      <c r="K18" t="s">
        <v>101</v>
      </c>
      <c r="L18" s="66">
        <v>1.2200000000000001E-2</v>
      </c>
      <c r="M18" s="66">
        <v>2E-3</v>
      </c>
      <c r="N18" s="65">
        <v>2500000</v>
      </c>
      <c r="O18" s="65">
        <v>108.16</v>
      </c>
      <c r="P18" s="65">
        <v>0</v>
      </c>
      <c r="Q18" s="65">
        <v>2704</v>
      </c>
      <c r="R18" s="66">
        <v>1.2999999999999999E-3</v>
      </c>
      <c r="S18" s="66">
        <v>1.01E-2</v>
      </c>
      <c r="T18" s="66">
        <v>3.0999999999999999E-3</v>
      </c>
    </row>
    <row r="19" spans="1:20">
      <c r="A19" t="s">
        <v>332</v>
      </c>
      <c r="B19" t="s">
        <v>333</v>
      </c>
      <c r="C19" t="s">
        <v>99</v>
      </c>
      <c r="D19" t="s">
        <v>122</v>
      </c>
      <c r="E19" t="s">
        <v>330</v>
      </c>
      <c r="F19" t="s">
        <v>318</v>
      </c>
      <c r="G19" t="s">
        <v>206</v>
      </c>
      <c r="H19" t="s">
        <v>207</v>
      </c>
      <c r="I19" t="s">
        <v>334</v>
      </c>
      <c r="J19" s="65">
        <v>3.07</v>
      </c>
      <c r="K19" t="s">
        <v>101</v>
      </c>
      <c r="L19" s="66">
        <v>1E-3</v>
      </c>
      <c r="M19" s="66">
        <v>4.3E-3</v>
      </c>
      <c r="N19" s="65">
        <v>2250000</v>
      </c>
      <c r="O19" s="65">
        <v>98.49</v>
      </c>
      <c r="P19" s="65">
        <v>0</v>
      </c>
      <c r="Q19" s="65">
        <v>2216.0250000000001</v>
      </c>
      <c r="R19" s="66">
        <v>8.9999999999999998E-4</v>
      </c>
      <c r="S19" s="66">
        <v>8.3000000000000001E-3</v>
      </c>
      <c r="T19" s="66">
        <v>2.5000000000000001E-3</v>
      </c>
    </row>
    <row r="20" spans="1:20">
      <c r="A20" t="s">
        <v>335</v>
      </c>
      <c r="B20" t="s">
        <v>336</v>
      </c>
      <c r="C20" t="s">
        <v>99</v>
      </c>
      <c r="D20" t="s">
        <v>122</v>
      </c>
      <c r="E20" t="s">
        <v>330</v>
      </c>
      <c r="F20" t="s">
        <v>318</v>
      </c>
      <c r="G20" t="s">
        <v>206</v>
      </c>
      <c r="H20" t="s">
        <v>207</v>
      </c>
      <c r="I20" t="s">
        <v>337</v>
      </c>
      <c r="J20" s="65">
        <v>0.95</v>
      </c>
      <c r="K20" t="s">
        <v>101</v>
      </c>
      <c r="L20" s="66">
        <v>4.1000000000000003E-3</v>
      </c>
      <c r="M20" s="66">
        <v>1.1999999999999999E-3</v>
      </c>
      <c r="N20" s="65">
        <v>176129.31</v>
      </c>
      <c r="O20" s="65">
        <v>99.99</v>
      </c>
      <c r="P20" s="65">
        <v>0</v>
      </c>
      <c r="Q20" s="65">
        <v>176.111697069</v>
      </c>
      <c r="R20" s="66">
        <v>4.0000000000000002E-4</v>
      </c>
      <c r="S20" s="66">
        <v>6.9999999999999999E-4</v>
      </c>
      <c r="T20" s="66">
        <v>2.0000000000000001E-4</v>
      </c>
    </row>
    <row r="21" spans="1:20">
      <c r="A21" t="s">
        <v>338</v>
      </c>
      <c r="B21" t="s">
        <v>339</v>
      </c>
      <c r="C21" t="s">
        <v>99</v>
      </c>
      <c r="D21" t="s">
        <v>122</v>
      </c>
      <c r="E21" t="s">
        <v>330</v>
      </c>
      <c r="F21" t="s">
        <v>318</v>
      </c>
      <c r="G21" t="s">
        <v>206</v>
      </c>
      <c r="H21" t="s">
        <v>207</v>
      </c>
      <c r="I21" t="s">
        <v>340</v>
      </c>
      <c r="J21" s="65">
        <v>0.84</v>
      </c>
      <c r="K21" t="s">
        <v>101</v>
      </c>
      <c r="L21" s="66">
        <v>0.04</v>
      </c>
      <c r="M21" s="66">
        <v>1.3599999999999999E-2</v>
      </c>
      <c r="N21" s="65">
        <v>285057</v>
      </c>
      <c r="O21" s="65">
        <v>104.4</v>
      </c>
      <c r="P21" s="65">
        <v>0</v>
      </c>
      <c r="Q21" s="65">
        <v>297.59950800000001</v>
      </c>
      <c r="R21" s="66">
        <v>1E-4</v>
      </c>
      <c r="S21" s="66">
        <v>1.1000000000000001E-3</v>
      </c>
      <c r="T21" s="66">
        <v>2.9999999999999997E-4</v>
      </c>
    </row>
    <row r="22" spans="1:20">
      <c r="A22" t="s">
        <v>341</v>
      </c>
      <c r="B22" t="s">
        <v>342</v>
      </c>
      <c r="C22" t="s">
        <v>99</v>
      </c>
      <c r="D22" t="s">
        <v>122</v>
      </c>
      <c r="E22" t="s">
        <v>330</v>
      </c>
      <c r="F22" t="s">
        <v>318</v>
      </c>
      <c r="G22" t="s">
        <v>206</v>
      </c>
      <c r="H22" t="s">
        <v>207</v>
      </c>
      <c r="I22" t="s">
        <v>343</v>
      </c>
      <c r="J22" s="65">
        <v>1.98</v>
      </c>
      <c r="K22" t="s">
        <v>101</v>
      </c>
      <c r="L22" s="66">
        <v>9.9000000000000008E-3</v>
      </c>
      <c r="M22" s="66">
        <v>7.7000000000000002E-3</v>
      </c>
      <c r="N22" s="65">
        <v>5647177</v>
      </c>
      <c r="O22" s="65">
        <v>101.35</v>
      </c>
      <c r="P22" s="65">
        <v>0</v>
      </c>
      <c r="Q22" s="65">
        <v>5723.4138894999996</v>
      </c>
      <c r="R22" s="66">
        <v>1.9E-3</v>
      </c>
      <c r="S22" s="66">
        <v>2.1399999999999999E-2</v>
      </c>
      <c r="T22" s="66">
        <v>6.4999999999999997E-3</v>
      </c>
    </row>
    <row r="23" spans="1:20">
      <c r="A23" t="s">
        <v>344</v>
      </c>
      <c r="B23" t="s">
        <v>345</v>
      </c>
      <c r="C23" t="s">
        <v>99</v>
      </c>
      <c r="D23" t="s">
        <v>122</v>
      </c>
      <c r="E23" t="s">
        <v>346</v>
      </c>
      <c r="F23" t="s">
        <v>318</v>
      </c>
      <c r="G23" t="s">
        <v>206</v>
      </c>
      <c r="H23" t="s">
        <v>207</v>
      </c>
      <c r="I23" t="s">
        <v>246</v>
      </c>
      <c r="J23" s="65">
        <v>1.47</v>
      </c>
      <c r="K23" t="s">
        <v>101</v>
      </c>
      <c r="L23" s="66">
        <v>7.0000000000000001E-3</v>
      </c>
      <c r="M23" s="66">
        <v>1.14E-2</v>
      </c>
      <c r="N23" s="65">
        <v>1400000.43</v>
      </c>
      <c r="O23" s="65">
        <v>101.32</v>
      </c>
      <c r="P23" s="65">
        <v>0</v>
      </c>
      <c r="Q23" s="65">
        <v>1418.4804356760001</v>
      </c>
      <c r="R23" s="66">
        <v>6.9999999999999999E-4</v>
      </c>
      <c r="S23" s="66">
        <v>5.3E-3</v>
      </c>
      <c r="T23" s="66">
        <v>1.6000000000000001E-3</v>
      </c>
    </row>
    <row r="24" spans="1:20">
      <c r="A24" t="s">
        <v>347</v>
      </c>
      <c r="B24" t="s">
        <v>348</v>
      </c>
      <c r="C24" t="s">
        <v>99</v>
      </c>
      <c r="D24" t="s">
        <v>122</v>
      </c>
      <c r="E24" t="s">
        <v>346</v>
      </c>
      <c r="F24" t="s">
        <v>318</v>
      </c>
      <c r="G24" t="s">
        <v>206</v>
      </c>
      <c r="H24" t="s">
        <v>207</v>
      </c>
      <c r="I24" t="s">
        <v>349</v>
      </c>
      <c r="J24" s="65">
        <v>4.03</v>
      </c>
      <c r="K24" t="s">
        <v>101</v>
      </c>
      <c r="L24" s="66">
        <v>6.0000000000000001E-3</v>
      </c>
      <c r="M24" s="66">
        <v>3.0999999999999999E-3</v>
      </c>
      <c r="N24" s="65">
        <v>1500000</v>
      </c>
      <c r="O24" s="65">
        <v>102.35</v>
      </c>
      <c r="P24" s="65">
        <v>0</v>
      </c>
      <c r="Q24" s="65">
        <v>1535.25</v>
      </c>
      <c r="R24" s="66">
        <v>8.0000000000000004E-4</v>
      </c>
      <c r="S24" s="66">
        <v>5.7999999999999996E-3</v>
      </c>
      <c r="T24" s="66">
        <v>1.8E-3</v>
      </c>
    </row>
    <row r="25" spans="1:20">
      <c r="A25" t="s">
        <v>350</v>
      </c>
      <c r="B25" t="s">
        <v>351</v>
      </c>
      <c r="C25" t="s">
        <v>99</v>
      </c>
      <c r="D25" t="s">
        <v>122</v>
      </c>
      <c r="E25" t="s">
        <v>346</v>
      </c>
      <c r="F25" t="s">
        <v>318</v>
      </c>
      <c r="G25" t="s">
        <v>206</v>
      </c>
      <c r="H25" t="s">
        <v>207</v>
      </c>
      <c r="I25" t="s">
        <v>352</v>
      </c>
      <c r="J25" s="65">
        <v>1.8</v>
      </c>
      <c r="K25" t="s">
        <v>101</v>
      </c>
      <c r="L25" s="66">
        <v>0.05</v>
      </c>
      <c r="M25" s="66">
        <v>8.0999999999999996E-3</v>
      </c>
      <c r="N25" s="65">
        <v>5624000</v>
      </c>
      <c r="O25" s="65">
        <v>111.95</v>
      </c>
      <c r="P25" s="65">
        <v>0</v>
      </c>
      <c r="Q25" s="65">
        <v>6296.0680000000002</v>
      </c>
      <c r="R25" s="66">
        <v>1.8E-3</v>
      </c>
      <c r="S25" s="66">
        <v>2.3599999999999999E-2</v>
      </c>
      <c r="T25" s="66">
        <v>7.1999999999999998E-3</v>
      </c>
    </row>
    <row r="26" spans="1:20">
      <c r="A26" t="s">
        <v>353</v>
      </c>
      <c r="B26" t="s">
        <v>354</v>
      </c>
      <c r="C26" t="s">
        <v>99</v>
      </c>
      <c r="D26" t="s">
        <v>122</v>
      </c>
      <c r="E26" t="s">
        <v>346</v>
      </c>
      <c r="F26" t="s">
        <v>318</v>
      </c>
      <c r="G26" t="s">
        <v>206</v>
      </c>
      <c r="H26" t="s">
        <v>207</v>
      </c>
      <c r="I26" t="s">
        <v>355</v>
      </c>
      <c r="J26" s="65">
        <v>4.9800000000000004</v>
      </c>
      <c r="K26" t="s">
        <v>101</v>
      </c>
      <c r="L26" s="66">
        <v>1.7500000000000002E-2</v>
      </c>
      <c r="M26" s="66">
        <v>3.7000000000000002E-3</v>
      </c>
      <c r="N26" s="65">
        <v>5150000</v>
      </c>
      <c r="O26" s="65">
        <v>108.47</v>
      </c>
      <c r="P26" s="65">
        <v>0</v>
      </c>
      <c r="Q26" s="65">
        <v>5586.2049999999999</v>
      </c>
      <c r="R26" s="66">
        <v>1.1000000000000001E-3</v>
      </c>
      <c r="S26" s="66">
        <v>2.0899999999999998E-2</v>
      </c>
      <c r="T26" s="66">
        <v>6.4000000000000003E-3</v>
      </c>
    </row>
    <row r="27" spans="1:20">
      <c r="A27" t="s">
        <v>356</v>
      </c>
      <c r="B27" t="s">
        <v>357</v>
      </c>
      <c r="C27" t="s">
        <v>99</v>
      </c>
      <c r="D27" t="s">
        <v>122</v>
      </c>
      <c r="E27" t="s">
        <v>358</v>
      </c>
      <c r="F27" t="s">
        <v>318</v>
      </c>
      <c r="G27" t="s">
        <v>359</v>
      </c>
      <c r="H27" t="s">
        <v>207</v>
      </c>
      <c r="I27" t="s">
        <v>360</v>
      </c>
      <c r="J27" s="65">
        <v>1.17</v>
      </c>
      <c r="K27" t="s">
        <v>101</v>
      </c>
      <c r="L27" s="66">
        <v>3.85E-2</v>
      </c>
      <c r="M27" s="66">
        <v>2.5000000000000001E-3</v>
      </c>
      <c r="N27" s="65">
        <v>117324.33</v>
      </c>
      <c r="O27" s="65">
        <v>113.81</v>
      </c>
      <c r="P27" s="65">
        <v>0</v>
      </c>
      <c r="Q27" s="65">
        <v>133.52681997299999</v>
      </c>
      <c r="R27" s="66">
        <v>5.9999999999999995E-4</v>
      </c>
      <c r="S27" s="66">
        <v>5.0000000000000001E-4</v>
      </c>
      <c r="T27" s="66">
        <v>2.0000000000000001E-4</v>
      </c>
    </row>
    <row r="28" spans="1:20">
      <c r="A28" t="s">
        <v>361</v>
      </c>
      <c r="B28" t="s">
        <v>362</v>
      </c>
      <c r="C28" t="s">
        <v>99</v>
      </c>
      <c r="D28" t="s">
        <v>122</v>
      </c>
      <c r="E28" t="s">
        <v>363</v>
      </c>
      <c r="F28" t="s">
        <v>318</v>
      </c>
      <c r="G28" t="s">
        <v>359</v>
      </c>
      <c r="H28" t="s">
        <v>207</v>
      </c>
      <c r="I28" t="s">
        <v>364</v>
      </c>
      <c r="J28" s="65">
        <v>1.04</v>
      </c>
      <c r="K28" t="s">
        <v>101</v>
      </c>
      <c r="L28" s="66">
        <v>4.7500000000000001E-2</v>
      </c>
      <c r="M28" s="66">
        <v>9.5999999999999992E-3</v>
      </c>
      <c r="N28" s="65">
        <v>189614</v>
      </c>
      <c r="O28" s="65">
        <v>127.41</v>
      </c>
      <c r="P28" s="65">
        <v>0</v>
      </c>
      <c r="Q28" s="65">
        <v>241.58719740000001</v>
      </c>
      <c r="R28" s="66">
        <v>8.9999999999999998E-4</v>
      </c>
      <c r="S28" s="66">
        <v>8.9999999999999998E-4</v>
      </c>
      <c r="T28" s="66">
        <v>2.9999999999999997E-4</v>
      </c>
    </row>
    <row r="29" spans="1:20">
      <c r="A29" t="s">
        <v>365</v>
      </c>
      <c r="B29" t="s">
        <v>366</v>
      </c>
      <c r="C29" t="s">
        <v>99</v>
      </c>
      <c r="D29" t="s">
        <v>122</v>
      </c>
      <c r="E29" t="s">
        <v>325</v>
      </c>
      <c r="F29" t="s">
        <v>318</v>
      </c>
      <c r="G29" t="s">
        <v>359</v>
      </c>
      <c r="H29" t="s">
        <v>207</v>
      </c>
      <c r="I29" t="s">
        <v>367</v>
      </c>
      <c r="J29" s="65">
        <v>0.11</v>
      </c>
      <c r="K29" t="s">
        <v>101</v>
      </c>
      <c r="L29" s="66">
        <v>3.4000000000000002E-2</v>
      </c>
      <c r="M29" s="66">
        <v>5.7599999999999998E-2</v>
      </c>
      <c r="N29" s="65">
        <v>260000</v>
      </c>
      <c r="O29" s="65">
        <v>106.11</v>
      </c>
      <c r="P29" s="65">
        <v>0</v>
      </c>
      <c r="Q29" s="65">
        <v>275.88600000000002</v>
      </c>
      <c r="R29" s="66">
        <v>2.9999999999999997E-4</v>
      </c>
      <c r="S29" s="66">
        <v>1E-3</v>
      </c>
      <c r="T29" s="66">
        <v>2.9999999999999997E-4</v>
      </c>
    </row>
    <row r="30" spans="1:20">
      <c r="A30" t="s">
        <v>368</v>
      </c>
      <c r="B30" t="s">
        <v>369</v>
      </c>
      <c r="C30" t="s">
        <v>99</v>
      </c>
      <c r="D30" t="s">
        <v>122</v>
      </c>
      <c r="E30" t="s">
        <v>370</v>
      </c>
      <c r="F30" t="s">
        <v>371</v>
      </c>
      <c r="G30" t="s">
        <v>372</v>
      </c>
      <c r="H30" t="s">
        <v>149</v>
      </c>
      <c r="I30" t="s">
        <v>373</v>
      </c>
      <c r="J30" s="65">
        <v>5.55</v>
      </c>
      <c r="K30" t="s">
        <v>101</v>
      </c>
      <c r="L30" s="66">
        <v>1.77E-2</v>
      </c>
      <c r="M30" s="66">
        <v>8.0999999999999996E-3</v>
      </c>
      <c r="N30" s="65">
        <v>3580000</v>
      </c>
      <c r="O30" s="65">
        <v>105.9</v>
      </c>
      <c r="P30" s="65">
        <v>0</v>
      </c>
      <c r="Q30" s="65">
        <v>3791.22</v>
      </c>
      <c r="R30" s="66">
        <v>1.1000000000000001E-3</v>
      </c>
      <c r="S30" s="66">
        <v>1.4200000000000001E-2</v>
      </c>
      <c r="T30" s="66">
        <v>4.3E-3</v>
      </c>
    </row>
    <row r="31" spans="1:20">
      <c r="A31" t="s">
        <v>374</v>
      </c>
      <c r="B31" t="s">
        <v>375</v>
      </c>
      <c r="C31" t="s">
        <v>99</v>
      </c>
      <c r="D31" t="s">
        <v>122</v>
      </c>
      <c r="E31" t="s">
        <v>370</v>
      </c>
      <c r="F31" t="s">
        <v>371</v>
      </c>
      <c r="G31" t="s">
        <v>359</v>
      </c>
      <c r="H31" t="s">
        <v>207</v>
      </c>
      <c r="I31" t="s">
        <v>274</v>
      </c>
      <c r="J31" s="65">
        <v>2.48</v>
      </c>
      <c r="K31" t="s">
        <v>101</v>
      </c>
      <c r="L31" s="66">
        <v>6.4999999999999997E-3</v>
      </c>
      <c r="M31" s="66">
        <v>4.0000000000000001E-3</v>
      </c>
      <c r="N31" s="65">
        <v>6980500.3300000001</v>
      </c>
      <c r="O31" s="65">
        <v>100.6</v>
      </c>
      <c r="P31" s="65">
        <v>23.085830000000001</v>
      </c>
      <c r="Q31" s="65">
        <v>7045.4691619799996</v>
      </c>
      <c r="R31" s="66">
        <v>9.1999999999999998E-3</v>
      </c>
      <c r="S31" s="66">
        <v>2.64E-2</v>
      </c>
      <c r="T31" s="66">
        <v>8.0999999999999996E-3</v>
      </c>
    </row>
    <row r="32" spans="1:20">
      <c r="A32" t="s">
        <v>376</v>
      </c>
      <c r="B32" t="s">
        <v>377</v>
      </c>
      <c r="C32" t="s">
        <v>99</v>
      </c>
      <c r="D32" t="s">
        <v>122</v>
      </c>
      <c r="E32" t="s">
        <v>378</v>
      </c>
      <c r="F32" t="s">
        <v>371</v>
      </c>
      <c r="G32" t="s">
        <v>379</v>
      </c>
      <c r="H32" t="s">
        <v>207</v>
      </c>
      <c r="I32" t="s">
        <v>352</v>
      </c>
      <c r="J32" s="65">
        <v>1.24</v>
      </c>
      <c r="K32" t="s">
        <v>101</v>
      </c>
      <c r="L32" s="66">
        <v>4.8000000000000001E-2</v>
      </c>
      <c r="M32" s="66">
        <v>7.7999999999999996E-3</v>
      </c>
      <c r="N32" s="65">
        <v>4199999.67</v>
      </c>
      <c r="O32" s="65">
        <v>108.29</v>
      </c>
      <c r="P32" s="65">
        <v>0</v>
      </c>
      <c r="Q32" s="65">
        <v>4548.1796426430001</v>
      </c>
      <c r="R32" s="66">
        <v>5.1000000000000004E-3</v>
      </c>
      <c r="S32" s="66">
        <v>1.7000000000000001E-2</v>
      </c>
      <c r="T32" s="66">
        <v>5.1999999999999998E-3</v>
      </c>
    </row>
    <row r="33" spans="1:20">
      <c r="A33" t="s">
        <v>380</v>
      </c>
      <c r="B33" t="s">
        <v>381</v>
      </c>
      <c r="C33" t="s">
        <v>99</v>
      </c>
      <c r="D33" t="s">
        <v>122</v>
      </c>
      <c r="E33" t="s">
        <v>378</v>
      </c>
      <c r="F33" t="s">
        <v>371</v>
      </c>
      <c r="G33" t="s">
        <v>379</v>
      </c>
      <c r="H33" t="s">
        <v>207</v>
      </c>
      <c r="I33" t="s">
        <v>382</v>
      </c>
      <c r="J33" s="65">
        <v>0.25</v>
      </c>
      <c r="K33" t="s">
        <v>101</v>
      </c>
      <c r="L33" s="66">
        <v>4.9000000000000002E-2</v>
      </c>
      <c r="M33" s="66">
        <v>2.24E-2</v>
      </c>
      <c r="N33" s="65">
        <v>9842</v>
      </c>
      <c r="O33" s="65">
        <v>113</v>
      </c>
      <c r="P33" s="65">
        <v>0</v>
      </c>
      <c r="Q33" s="65">
        <v>11.121460000000001</v>
      </c>
      <c r="R33" s="66">
        <v>1E-4</v>
      </c>
      <c r="S33" s="66">
        <v>0</v>
      </c>
      <c r="T33" s="66">
        <v>0</v>
      </c>
    </row>
    <row r="34" spans="1:20">
      <c r="A34" t="s">
        <v>383</v>
      </c>
      <c r="B34" t="s">
        <v>384</v>
      </c>
      <c r="C34" t="s">
        <v>99</v>
      </c>
      <c r="D34" t="s">
        <v>122</v>
      </c>
      <c r="E34" t="s">
        <v>385</v>
      </c>
      <c r="F34" t="s">
        <v>371</v>
      </c>
      <c r="G34" t="s">
        <v>379</v>
      </c>
      <c r="H34" t="s">
        <v>207</v>
      </c>
      <c r="I34" t="s">
        <v>334</v>
      </c>
      <c r="J34" s="65">
        <v>3.97</v>
      </c>
      <c r="K34" t="s">
        <v>101</v>
      </c>
      <c r="L34" s="66">
        <v>2.3400000000000001E-2</v>
      </c>
      <c r="M34" s="66">
        <v>1.03E-2</v>
      </c>
      <c r="N34" s="65">
        <v>300000</v>
      </c>
      <c r="O34" s="65">
        <v>106.4</v>
      </c>
      <c r="P34" s="65">
        <v>0</v>
      </c>
      <c r="Q34" s="65">
        <v>319.2</v>
      </c>
      <c r="R34" s="66">
        <v>1E-4</v>
      </c>
      <c r="S34" s="66">
        <v>1.1999999999999999E-3</v>
      </c>
      <c r="T34" s="66">
        <v>4.0000000000000002E-4</v>
      </c>
    </row>
    <row r="35" spans="1:20">
      <c r="A35" t="s">
        <v>386</v>
      </c>
      <c r="B35" t="s">
        <v>387</v>
      </c>
      <c r="C35" t="s">
        <v>99</v>
      </c>
      <c r="D35" t="s">
        <v>122</v>
      </c>
      <c r="E35" t="s">
        <v>388</v>
      </c>
      <c r="F35" t="s">
        <v>371</v>
      </c>
      <c r="G35" t="s">
        <v>379</v>
      </c>
      <c r="H35" t="s">
        <v>207</v>
      </c>
      <c r="I35" t="s">
        <v>389</v>
      </c>
      <c r="J35" s="65">
        <v>6.67</v>
      </c>
      <c r="K35" t="s">
        <v>101</v>
      </c>
      <c r="L35" s="66">
        <v>7.7999999999999996E-3</v>
      </c>
      <c r="M35" s="66">
        <v>9.1999999999999998E-3</v>
      </c>
      <c r="N35" s="65">
        <v>837853</v>
      </c>
      <c r="O35" s="65">
        <v>98.23</v>
      </c>
      <c r="P35" s="65">
        <v>0</v>
      </c>
      <c r="Q35" s="65">
        <v>823.02300190000005</v>
      </c>
      <c r="R35" s="66">
        <v>1.8E-3</v>
      </c>
      <c r="S35" s="66">
        <v>3.0999999999999999E-3</v>
      </c>
      <c r="T35" s="66">
        <v>8.9999999999999998E-4</v>
      </c>
    </row>
    <row r="36" spans="1:20">
      <c r="A36" t="s">
        <v>390</v>
      </c>
      <c r="B36" t="s">
        <v>391</v>
      </c>
      <c r="C36" t="s">
        <v>99</v>
      </c>
      <c r="D36" t="s">
        <v>122</v>
      </c>
      <c r="E36" t="s">
        <v>388</v>
      </c>
      <c r="F36" t="s">
        <v>371</v>
      </c>
      <c r="G36" t="s">
        <v>379</v>
      </c>
      <c r="H36" t="s">
        <v>207</v>
      </c>
      <c r="I36" t="s">
        <v>392</v>
      </c>
      <c r="J36" s="65">
        <v>5.55</v>
      </c>
      <c r="K36" t="s">
        <v>101</v>
      </c>
      <c r="L36" s="66">
        <v>1.8200000000000001E-2</v>
      </c>
      <c r="M36" s="66">
        <v>8.0000000000000002E-3</v>
      </c>
      <c r="N36" s="65">
        <v>636658</v>
      </c>
      <c r="O36" s="65">
        <v>106.5</v>
      </c>
      <c r="P36" s="65">
        <v>0</v>
      </c>
      <c r="Q36" s="65">
        <v>678.04076999999995</v>
      </c>
      <c r="R36" s="66">
        <v>1.4E-3</v>
      </c>
      <c r="S36" s="66">
        <v>2.5000000000000001E-3</v>
      </c>
      <c r="T36" s="66">
        <v>8.0000000000000004E-4</v>
      </c>
    </row>
    <row r="37" spans="1:20">
      <c r="A37" t="s">
        <v>393</v>
      </c>
      <c r="B37" t="s">
        <v>394</v>
      </c>
      <c r="C37" t="s">
        <v>99</v>
      </c>
      <c r="D37" t="s">
        <v>122</v>
      </c>
      <c r="E37" t="s">
        <v>388</v>
      </c>
      <c r="F37" t="s">
        <v>371</v>
      </c>
      <c r="G37" t="s">
        <v>379</v>
      </c>
      <c r="H37" t="s">
        <v>207</v>
      </c>
      <c r="I37" t="s">
        <v>343</v>
      </c>
      <c r="J37" s="65">
        <v>6.61</v>
      </c>
      <c r="K37" t="s">
        <v>101</v>
      </c>
      <c r="L37" s="66">
        <v>6.8999999999999999E-3</v>
      </c>
      <c r="M37" s="66">
        <v>8.3999999999999995E-3</v>
      </c>
      <c r="N37" s="65">
        <v>4467000</v>
      </c>
      <c r="O37" s="65">
        <v>99.02</v>
      </c>
      <c r="P37" s="65">
        <v>0</v>
      </c>
      <c r="Q37" s="65">
        <v>4423.2233999999999</v>
      </c>
      <c r="R37" s="66">
        <v>2.2800000000000001E-2</v>
      </c>
      <c r="S37" s="66">
        <v>1.66E-2</v>
      </c>
      <c r="T37" s="66">
        <v>5.1000000000000004E-3</v>
      </c>
    </row>
    <row r="38" spans="1:20">
      <c r="A38" t="s">
        <v>395</v>
      </c>
      <c r="B38" t="s">
        <v>396</v>
      </c>
      <c r="C38" t="s">
        <v>99</v>
      </c>
      <c r="D38" t="s">
        <v>122</v>
      </c>
      <c r="E38" t="s">
        <v>388</v>
      </c>
      <c r="F38" t="s">
        <v>371</v>
      </c>
      <c r="G38" t="s">
        <v>379</v>
      </c>
      <c r="H38" t="s">
        <v>207</v>
      </c>
      <c r="I38" t="s">
        <v>343</v>
      </c>
      <c r="J38" s="65">
        <v>6.48</v>
      </c>
      <c r="K38" t="s">
        <v>101</v>
      </c>
      <c r="L38" s="66">
        <v>6.8999999999999999E-3</v>
      </c>
      <c r="M38" s="66">
        <v>9.7000000000000003E-3</v>
      </c>
      <c r="N38" s="65">
        <v>4480000</v>
      </c>
      <c r="O38" s="65">
        <v>98.22</v>
      </c>
      <c r="P38" s="65">
        <v>0</v>
      </c>
      <c r="Q38" s="65">
        <v>4400.2560000000003</v>
      </c>
      <c r="R38" s="66">
        <v>2.0400000000000001E-2</v>
      </c>
      <c r="S38" s="66">
        <v>1.6500000000000001E-2</v>
      </c>
      <c r="T38" s="66">
        <v>5.0000000000000001E-3</v>
      </c>
    </row>
    <row r="39" spans="1:20">
      <c r="A39" t="s">
        <v>397</v>
      </c>
      <c r="B39" t="s">
        <v>398</v>
      </c>
      <c r="C39" t="s">
        <v>99</v>
      </c>
      <c r="D39" t="s">
        <v>122</v>
      </c>
      <c r="E39" t="s">
        <v>325</v>
      </c>
      <c r="F39" t="s">
        <v>318</v>
      </c>
      <c r="G39" t="s">
        <v>379</v>
      </c>
      <c r="H39" t="s">
        <v>207</v>
      </c>
      <c r="I39" t="s">
        <v>399</v>
      </c>
      <c r="J39" s="65">
        <v>0.35</v>
      </c>
      <c r="K39" t="s">
        <v>101</v>
      </c>
      <c r="L39" s="66">
        <v>0.04</v>
      </c>
      <c r="M39" s="66">
        <v>1.4E-2</v>
      </c>
      <c r="N39" s="65">
        <v>1433000</v>
      </c>
      <c r="O39" s="65">
        <v>109.95</v>
      </c>
      <c r="P39" s="65">
        <v>0</v>
      </c>
      <c r="Q39" s="65">
        <v>1575.5835</v>
      </c>
      <c r="R39" s="66">
        <v>1.1000000000000001E-3</v>
      </c>
      <c r="S39" s="66">
        <v>5.8999999999999999E-3</v>
      </c>
      <c r="T39" s="66">
        <v>1.8E-3</v>
      </c>
    </row>
    <row r="40" spans="1:20">
      <c r="A40" t="s">
        <v>400</v>
      </c>
      <c r="B40" t="s">
        <v>401</v>
      </c>
      <c r="C40" t="s">
        <v>99</v>
      </c>
      <c r="D40" t="s">
        <v>122</v>
      </c>
      <c r="E40" t="s">
        <v>402</v>
      </c>
      <c r="F40" t="s">
        <v>371</v>
      </c>
      <c r="G40" t="s">
        <v>379</v>
      </c>
      <c r="H40" t="s">
        <v>207</v>
      </c>
      <c r="I40" t="s">
        <v>403</v>
      </c>
      <c r="J40" s="65">
        <v>2.88</v>
      </c>
      <c r="K40" t="s">
        <v>101</v>
      </c>
      <c r="L40" s="66">
        <v>4.7500000000000001E-2</v>
      </c>
      <c r="M40" s="66">
        <v>9.1000000000000004E-3</v>
      </c>
      <c r="N40" s="65">
        <v>3711610</v>
      </c>
      <c r="O40" s="65">
        <v>135.05000000000001</v>
      </c>
      <c r="P40" s="65">
        <v>0</v>
      </c>
      <c r="Q40" s="65">
        <v>5012.529305</v>
      </c>
      <c r="R40" s="66">
        <v>2E-3</v>
      </c>
      <c r="S40" s="66">
        <v>1.8800000000000001E-2</v>
      </c>
      <c r="T40" s="66">
        <v>5.7000000000000002E-3</v>
      </c>
    </row>
    <row r="41" spans="1:20">
      <c r="A41" t="s">
        <v>404</v>
      </c>
      <c r="B41" t="s">
        <v>405</v>
      </c>
      <c r="C41" t="s">
        <v>99</v>
      </c>
      <c r="D41" t="s">
        <v>122</v>
      </c>
      <c r="E41" t="s">
        <v>406</v>
      </c>
      <c r="F41" t="s">
        <v>371</v>
      </c>
      <c r="G41" t="s">
        <v>379</v>
      </c>
      <c r="H41" t="s">
        <v>207</v>
      </c>
      <c r="I41" t="s">
        <v>238</v>
      </c>
      <c r="J41" s="65">
        <v>7.72</v>
      </c>
      <c r="K41" t="s">
        <v>101</v>
      </c>
      <c r="L41" s="66">
        <v>8.3999999999999995E-3</v>
      </c>
      <c r="M41" s="66">
        <v>8.5000000000000006E-3</v>
      </c>
      <c r="N41" s="65">
        <v>2800000</v>
      </c>
      <c r="O41" s="65">
        <v>99.5</v>
      </c>
      <c r="P41" s="65">
        <v>0</v>
      </c>
      <c r="Q41" s="65">
        <v>2786</v>
      </c>
      <c r="R41" s="66">
        <v>5.7000000000000002E-3</v>
      </c>
      <c r="S41" s="66">
        <v>1.04E-2</v>
      </c>
      <c r="T41" s="66">
        <v>3.2000000000000002E-3</v>
      </c>
    </row>
    <row r="42" spans="1:20">
      <c r="A42" t="s">
        <v>407</v>
      </c>
      <c r="B42" t="s">
        <v>408</v>
      </c>
      <c r="C42" t="s">
        <v>99</v>
      </c>
      <c r="D42" t="s">
        <v>122</v>
      </c>
      <c r="E42" t="s">
        <v>409</v>
      </c>
      <c r="F42" t="s">
        <v>371</v>
      </c>
      <c r="G42" t="s">
        <v>379</v>
      </c>
      <c r="H42" t="s">
        <v>207</v>
      </c>
      <c r="I42" t="s">
        <v>343</v>
      </c>
      <c r="J42" s="65">
        <v>3.11</v>
      </c>
      <c r="K42" t="s">
        <v>101</v>
      </c>
      <c r="L42" s="66">
        <v>2.8500000000000001E-2</v>
      </c>
      <c r="M42" s="66">
        <v>4.5999999999999999E-3</v>
      </c>
      <c r="N42" s="65">
        <v>3155619</v>
      </c>
      <c r="O42" s="65">
        <v>110.7</v>
      </c>
      <c r="P42" s="65">
        <v>0</v>
      </c>
      <c r="Q42" s="65">
        <v>3493.2702330000002</v>
      </c>
      <c r="R42" s="66">
        <v>4.0000000000000001E-3</v>
      </c>
      <c r="S42" s="66">
        <v>1.3100000000000001E-2</v>
      </c>
      <c r="T42" s="66">
        <v>4.0000000000000001E-3</v>
      </c>
    </row>
    <row r="43" spans="1:20">
      <c r="A43" t="s">
        <v>410</v>
      </c>
      <c r="B43" t="s">
        <v>411</v>
      </c>
      <c r="C43" t="s">
        <v>99</v>
      </c>
      <c r="D43" t="s">
        <v>122</v>
      </c>
      <c r="E43" t="s">
        <v>409</v>
      </c>
      <c r="F43" t="s">
        <v>371</v>
      </c>
      <c r="G43" t="s">
        <v>379</v>
      </c>
      <c r="H43" t="s">
        <v>207</v>
      </c>
      <c r="I43" t="s">
        <v>412</v>
      </c>
      <c r="J43" s="65">
        <v>5.23</v>
      </c>
      <c r="K43" t="s">
        <v>101</v>
      </c>
      <c r="L43" s="66">
        <v>2.5999999999999999E-2</v>
      </c>
      <c r="M43" s="66">
        <v>8.6999999999999994E-3</v>
      </c>
      <c r="N43" s="65">
        <v>2261416</v>
      </c>
      <c r="O43" s="65">
        <v>110.29</v>
      </c>
      <c r="P43" s="65">
        <v>0</v>
      </c>
      <c r="Q43" s="65">
        <v>2494.1157063999999</v>
      </c>
      <c r="R43" s="66">
        <v>5.3E-3</v>
      </c>
      <c r="S43" s="66">
        <v>9.2999999999999992E-3</v>
      </c>
      <c r="T43" s="66">
        <v>2.8999999999999998E-3</v>
      </c>
    </row>
    <row r="44" spans="1:20">
      <c r="A44" t="s">
        <v>413</v>
      </c>
      <c r="B44" t="s">
        <v>414</v>
      </c>
      <c r="C44" t="s">
        <v>99</v>
      </c>
      <c r="D44" t="s">
        <v>122</v>
      </c>
      <c r="E44" t="s">
        <v>409</v>
      </c>
      <c r="F44" t="s">
        <v>371</v>
      </c>
      <c r="G44" t="s">
        <v>379</v>
      </c>
      <c r="H44" t="s">
        <v>207</v>
      </c>
      <c r="I44" t="s">
        <v>415</v>
      </c>
      <c r="J44" s="65">
        <v>4.8899999999999997</v>
      </c>
      <c r="K44" t="s">
        <v>101</v>
      </c>
      <c r="L44" s="66">
        <v>2.4E-2</v>
      </c>
      <c r="M44" s="66">
        <v>1.0999999999999999E-2</v>
      </c>
      <c r="N44" s="65">
        <v>2159727.23</v>
      </c>
      <c r="O44" s="65">
        <v>107</v>
      </c>
      <c r="P44" s="65">
        <v>0</v>
      </c>
      <c r="Q44" s="65">
        <v>2310.9081360999999</v>
      </c>
      <c r="R44" s="66">
        <v>3.8E-3</v>
      </c>
      <c r="S44" s="66">
        <v>8.6999999999999994E-3</v>
      </c>
      <c r="T44" s="66">
        <v>2.5999999999999999E-3</v>
      </c>
    </row>
    <row r="45" spans="1:20" s="77" customFormat="1">
      <c r="A45" s="74" t="s">
        <v>416</v>
      </c>
      <c r="B45" s="74" t="s">
        <v>417</v>
      </c>
      <c r="C45" s="74" t="s">
        <v>99</v>
      </c>
      <c r="D45" s="74" t="s">
        <v>122</v>
      </c>
      <c r="E45" s="74" t="s">
        <v>418</v>
      </c>
      <c r="F45" s="74" t="s">
        <v>371</v>
      </c>
      <c r="G45" s="74" t="s">
        <v>379</v>
      </c>
      <c r="H45" s="74" t="s">
        <v>207</v>
      </c>
      <c r="I45" s="74" t="s">
        <v>349</v>
      </c>
      <c r="J45" s="75">
        <v>4.93</v>
      </c>
      <c r="K45" s="74" t="s">
        <v>101</v>
      </c>
      <c r="L45" s="76">
        <v>2.1499999999999998E-2</v>
      </c>
      <c r="M45" s="76">
        <v>1.1900000000000001E-2</v>
      </c>
      <c r="N45" s="75">
        <f>3703123-N46</f>
        <v>2703123</v>
      </c>
      <c r="O45" s="75">
        <f>Q45/N45*100*1000</f>
        <v>107.69992601150597</v>
      </c>
      <c r="P45" s="75">
        <v>0</v>
      </c>
      <c r="Q45" s="75">
        <f>3988.263471-1.91-Q46</f>
        <v>2911.2614710000003</v>
      </c>
      <c r="R45" s="76">
        <v>2.8E-3</v>
      </c>
      <c r="S45" s="76">
        <v>1.49E-2</v>
      </c>
      <c r="T45" s="76">
        <v>4.5999999999999999E-3</v>
      </c>
    </row>
    <row r="46" spans="1:20" s="77" customFormat="1">
      <c r="A46" s="74" t="s">
        <v>416</v>
      </c>
      <c r="B46" s="74">
        <v>32302320</v>
      </c>
      <c r="C46" s="74" t="s">
        <v>99</v>
      </c>
      <c r="D46" s="74" t="s">
        <v>122</v>
      </c>
      <c r="E46" s="74" t="s">
        <v>418</v>
      </c>
      <c r="F46" s="74" t="s">
        <v>371</v>
      </c>
      <c r="G46" s="74" t="s">
        <v>379</v>
      </c>
      <c r="H46" s="74" t="s">
        <v>207</v>
      </c>
      <c r="I46" s="74" t="s">
        <v>419</v>
      </c>
      <c r="K46" s="74" t="s">
        <v>101</v>
      </c>
      <c r="L46" s="76">
        <v>2.1499999999999998E-2</v>
      </c>
      <c r="M46" s="76">
        <v>0</v>
      </c>
      <c r="N46" s="75">
        <v>1000000</v>
      </c>
      <c r="O46" s="75">
        <f>Q46/N46*100*1000</f>
        <v>107.50920000000001</v>
      </c>
      <c r="P46" s="75">
        <v>0</v>
      </c>
      <c r="Q46" s="75">
        <f>1075.092</f>
        <v>1075.0920000000001</v>
      </c>
      <c r="R46" s="76">
        <v>0</v>
      </c>
      <c r="S46" s="76">
        <v>0</v>
      </c>
      <c r="T46" s="76">
        <v>0</v>
      </c>
    </row>
    <row r="47" spans="1:20">
      <c r="A47" t="s">
        <v>420</v>
      </c>
      <c r="B47" t="s">
        <v>421</v>
      </c>
      <c r="C47" t="s">
        <v>99</v>
      </c>
      <c r="D47" t="s">
        <v>122</v>
      </c>
      <c r="E47" t="s">
        <v>418</v>
      </c>
      <c r="F47" t="s">
        <v>371</v>
      </c>
      <c r="G47" t="s">
        <v>379</v>
      </c>
      <c r="H47" t="s">
        <v>207</v>
      </c>
      <c r="I47" t="s">
        <v>422</v>
      </c>
      <c r="J47" s="65">
        <v>7.54</v>
      </c>
      <c r="K47" t="s">
        <v>101</v>
      </c>
      <c r="L47" s="66">
        <v>1.43E-2</v>
      </c>
      <c r="M47" s="66">
        <v>1.43E-2</v>
      </c>
      <c r="N47" s="65">
        <v>3012000</v>
      </c>
      <c r="O47" s="65">
        <v>100.2</v>
      </c>
      <c r="P47" s="65">
        <v>0</v>
      </c>
      <c r="Q47" s="65">
        <v>3018.0239999999999</v>
      </c>
      <c r="R47" s="66">
        <v>7.0000000000000001E-3</v>
      </c>
      <c r="S47" s="66">
        <v>1.1299999999999999E-2</v>
      </c>
      <c r="T47" s="66">
        <v>3.5000000000000001E-3</v>
      </c>
    </row>
    <row r="48" spans="1:20">
      <c r="A48" t="s">
        <v>423</v>
      </c>
      <c r="B48" t="s">
        <v>424</v>
      </c>
      <c r="C48" t="s">
        <v>99</v>
      </c>
      <c r="D48" t="s">
        <v>122</v>
      </c>
      <c r="E48" t="s">
        <v>418</v>
      </c>
      <c r="F48" t="s">
        <v>371</v>
      </c>
      <c r="G48" t="s">
        <v>379</v>
      </c>
      <c r="H48" t="s">
        <v>207</v>
      </c>
      <c r="I48" t="s">
        <v>425</v>
      </c>
      <c r="J48" s="65">
        <v>5.59</v>
      </c>
      <c r="K48" t="s">
        <v>101</v>
      </c>
      <c r="L48" s="66">
        <v>2.35E-2</v>
      </c>
      <c r="M48" s="66">
        <v>1.46E-2</v>
      </c>
      <c r="N48" s="65">
        <v>1663949.59</v>
      </c>
      <c r="O48" s="65">
        <v>107.54</v>
      </c>
      <c r="P48" s="65">
        <v>38.305289999999999</v>
      </c>
      <c r="Q48" s="65">
        <v>1827.7166790860001</v>
      </c>
      <c r="R48" s="66">
        <v>2.0999999999999999E-3</v>
      </c>
      <c r="S48" s="66">
        <v>6.7999999999999996E-3</v>
      </c>
      <c r="T48" s="66">
        <v>2.0999999999999999E-3</v>
      </c>
    </row>
    <row r="49" spans="1:20">
      <c r="A49" t="s">
        <v>426</v>
      </c>
      <c r="B49" t="s">
        <v>427</v>
      </c>
      <c r="C49" t="s">
        <v>99</v>
      </c>
      <c r="D49" t="s">
        <v>122</v>
      </c>
      <c r="E49" t="s">
        <v>418</v>
      </c>
      <c r="F49" t="s">
        <v>371</v>
      </c>
      <c r="G49" t="s">
        <v>379</v>
      </c>
      <c r="H49" t="s">
        <v>207</v>
      </c>
      <c r="I49" t="s">
        <v>428</v>
      </c>
      <c r="J49" s="65">
        <v>4.3600000000000003</v>
      </c>
      <c r="K49" t="s">
        <v>101</v>
      </c>
      <c r="L49" s="66">
        <v>1.7600000000000001E-2</v>
      </c>
      <c r="M49" s="66">
        <v>1.1299999999999999E-2</v>
      </c>
      <c r="N49" s="65">
        <v>1250000</v>
      </c>
      <c r="O49" s="65">
        <v>104.83</v>
      </c>
      <c r="P49" s="65">
        <v>0</v>
      </c>
      <c r="Q49" s="65">
        <v>1310.375</v>
      </c>
      <c r="R49" s="66">
        <v>8.9999999999999998E-4</v>
      </c>
      <c r="S49" s="66">
        <v>4.8999999999999998E-3</v>
      </c>
      <c r="T49" s="66">
        <v>1.5E-3</v>
      </c>
    </row>
    <row r="50" spans="1:20">
      <c r="A50" t="s">
        <v>429</v>
      </c>
      <c r="B50" t="s">
        <v>430</v>
      </c>
      <c r="C50" t="s">
        <v>99</v>
      </c>
      <c r="D50" t="s">
        <v>122</v>
      </c>
      <c r="E50" t="s">
        <v>418</v>
      </c>
      <c r="F50" t="s">
        <v>371</v>
      </c>
      <c r="G50" t="s">
        <v>379</v>
      </c>
      <c r="H50" t="s">
        <v>207</v>
      </c>
      <c r="I50" t="s">
        <v>431</v>
      </c>
      <c r="J50" s="65">
        <v>1.22</v>
      </c>
      <c r="K50" t="s">
        <v>101</v>
      </c>
      <c r="L50" s="66">
        <v>2.5499999999999998E-2</v>
      </c>
      <c r="M50" s="66">
        <v>1.8800000000000001E-2</v>
      </c>
      <c r="N50" s="65">
        <v>5267060.28</v>
      </c>
      <c r="O50" s="65">
        <v>102.65</v>
      </c>
      <c r="P50" s="65">
        <v>0</v>
      </c>
      <c r="Q50" s="65">
        <v>5406.6373774200001</v>
      </c>
      <c r="R50" s="66">
        <v>4.7999999999999996E-3</v>
      </c>
      <c r="S50" s="66">
        <v>2.0299999999999999E-2</v>
      </c>
      <c r="T50" s="66">
        <v>6.1999999999999998E-3</v>
      </c>
    </row>
    <row r="51" spans="1:20">
      <c r="A51" t="s">
        <v>432</v>
      </c>
      <c r="B51" t="s">
        <v>433</v>
      </c>
      <c r="C51" t="s">
        <v>99</v>
      </c>
      <c r="D51" t="s">
        <v>122</v>
      </c>
      <c r="E51" t="s">
        <v>346</v>
      </c>
      <c r="F51" t="s">
        <v>318</v>
      </c>
      <c r="G51" t="s">
        <v>379</v>
      </c>
      <c r="H51" t="s">
        <v>207</v>
      </c>
      <c r="I51" t="s">
        <v>434</v>
      </c>
      <c r="J51" s="65">
        <v>0.74</v>
      </c>
      <c r="K51" t="s">
        <v>101</v>
      </c>
      <c r="L51" s="66">
        <v>3.9300000000000002E-2</v>
      </c>
      <c r="M51" s="66">
        <v>0.2082</v>
      </c>
      <c r="N51" s="65">
        <v>500637</v>
      </c>
      <c r="O51" s="65">
        <v>112.97</v>
      </c>
      <c r="P51" s="65">
        <v>5.4125899999999998</v>
      </c>
      <c r="Q51" s="65">
        <v>570.98220890000005</v>
      </c>
      <c r="R51" s="66">
        <v>5.0000000000000001E-4</v>
      </c>
      <c r="S51" s="66">
        <v>2.0999999999999999E-3</v>
      </c>
      <c r="T51" s="66">
        <v>6.9999999999999999E-4</v>
      </c>
    </row>
    <row r="52" spans="1:20">
      <c r="A52" t="s">
        <v>435</v>
      </c>
      <c r="B52" t="s">
        <v>436</v>
      </c>
      <c r="C52" t="s">
        <v>99</v>
      </c>
      <c r="D52" t="s">
        <v>122</v>
      </c>
      <c r="E52" t="s">
        <v>437</v>
      </c>
      <c r="F52" t="s">
        <v>371</v>
      </c>
      <c r="G52" t="s">
        <v>379</v>
      </c>
      <c r="H52" t="s">
        <v>207</v>
      </c>
      <c r="I52" t="s">
        <v>438</v>
      </c>
      <c r="J52" s="65">
        <v>6.69</v>
      </c>
      <c r="K52" t="s">
        <v>101</v>
      </c>
      <c r="L52" s="66">
        <v>3.5000000000000003E-2</v>
      </c>
      <c r="M52" s="66">
        <v>8.3999999999999995E-3</v>
      </c>
      <c r="N52" s="65">
        <v>1000000</v>
      </c>
      <c r="O52" s="65">
        <v>121</v>
      </c>
      <c r="P52" s="65">
        <v>0</v>
      </c>
      <c r="Q52" s="65">
        <v>1210</v>
      </c>
      <c r="R52" s="66">
        <v>1.2999999999999999E-3</v>
      </c>
      <c r="S52" s="66">
        <v>4.4999999999999997E-3</v>
      </c>
      <c r="T52" s="66">
        <v>1.4E-3</v>
      </c>
    </row>
    <row r="53" spans="1:20">
      <c r="A53" t="s">
        <v>439</v>
      </c>
      <c r="B53" t="s">
        <v>440</v>
      </c>
      <c r="C53" t="s">
        <v>99</v>
      </c>
      <c r="D53" t="s">
        <v>122</v>
      </c>
      <c r="E53" t="s">
        <v>437</v>
      </c>
      <c r="F53" t="s">
        <v>371</v>
      </c>
      <c r="G53" t="s">
        <v>379</v>
      </c>
      <c r="H53" t="s">
        <v>207</v>
      </c>
      <c r="I53" t="s">
        <v>441</v>
      </c>
      <c r="J53" s="65">
        <v>2.4900000000000002</v>
      </c>
      <c r="K53" t="s">
        <v>101</v>
      </c>
      <c r="L53" s="66">
        <v>0.04</v>
      </c>
      <c r="M53" s="66">
        <v>3.8E-3</v>
      </c>
      <c r="N53" s="65">
        <v>1951935.09</v>
      </c>
      <c r="O53" s="65">
        <v>109.14</v>
      </c>
      <c r="P53" s="65">
        <v>0</v>
      </c>
      <c r="Q53" s="65">
        <v>2130.341957226</v>
      </c>
      <c r="R53" s="66">
        <v>6.4000000000000003E-3</v>
      </c>
      <c r="S53" s="66">
        <v>8.0000000000000002E-3</v>
      </c>
      <c r="T53" s="66">
        <v>2.3999999999999998E-3</v>
      </c>
    </row>
    <row r="54" spans="1:20">
      <c r="A54" t="s">
        <v>442</v>
      </c>
      <c r="B54" t="s">
        <v>443</v>
      </c>
      <c r="C54" t="s">
        <v>99</v>
      </c>
      <c r="D54" t="s">
        <v>122</v>
      </c>
      <c r="E54" t="s">
        <v>444</v>
      </c>
      <c r="F54" t="s">
        <v>318</v>
      </c>
      <c r="G54" t="s">
        <v>445</v>
      </c>
      <c r="H54" t="s">
        <v>149</v>
      </c>
      <c r="I54" t="s">
        <v>446</v>
      </c>
      <c r="J54" s="65">
        <v>2.39</v>
      </c>
      <c r="K54" t="s">
        <v>101</v>
      </c>
      <c r="L54" s="66">
        <v>9.4999999999999998E-3</v>
      </c>
      <c r="M54" s="66">
        <v>5.1999999999999998E-3</v>
      </c>
      <c r="N54" s="65">
        <v>125000</v>
      </c>
      <c r="O54" s="65">
        <v>102.38</v>
      </c>
      <c r="P54" s="65">
        <v>0</v>
      </c>
      <c r="Q54" s="65">
        <v>127.97499999999999</v>
      </c>
      <c r="R54" s="66">
        <v>2.0000000000000001E-4</v>
      </c>
      <c r="S54" s="66">
        <v>5.0000000000000001E-4</v>
      </c>
      <c r="T54" s="66">
        <v>1E-4</v>
      </c>
    </row>
    <row r="55" spans="1:20">
      <c r="A55" t="s">
        <v>447</v>
      </c>
      <c r="B55" t="s">
        <v>448</v>
      </c>
      <c r="C55" t="s">
        <v>99</v>
      </c>
      <c r="D55" t="s">
        <v>122</v>
      </c>
      <c r="E55" t="s">
        <v>444</v>
      </c>
      <c r="F55" t="s">
        <v>318</v>
      </c>
      <c r="G55" t="s">
        <v>445</v>
      </c>
      <c r="H55" t="s">
        <v>149</v>
      </c>
      <c r="I55" t="s">
        <v>449</v>
      </c>
      <c r="J55" s="65">
        <v>1.96</v>
      </c>
      <c r="K55" t="s">
        <v>101</v>
      </c>
      <c r="L55" s="66">
        <v>2.8E-3</v>
      </c>
      <c r="M55" s="66">
        <v>6.6E-3</v>
      </c>
      <c r="N55" s="65">
        <v>835617</v>
      </c>
      <c r="O55" s="65">
        <v>99.17</v>
      </c>
      <c r="P55" s="65">
        <v>0</v>
      </c>
      <c r="Q55" s="65">
        <v>828.68137890000003</v>
      </c>
      <c r="R55" s="66">
        <v>2E-3</v>
      </c>
      <c r="S55" s="66">
        <v>3.0999999999999999E-3</v>
      </c>
      <c r="T55" s="66">
        <v>8.9999999999999998E-4</v>
      </c>
    </row>
    <row r="56" spans="1:20">
      <c r="A56" t="s">
        <v>450</v>
      </c>
      <c r="B56">
        <v>11109150</v>
      </c>
      <c r="C56" t="s">
        <v>99</v>
      </c>
      <c r="D56" t="s">
        <v>122</v>
      </c>
      <c r="E56" t="s">
        <v>451</v>
      </c>
      <c r="F56" t="s">
        <v>452</v>
      </c>
      <c r="G56" t="s">
        <v>453</v>
      </c>
      <c r="H56" t="s">
        <v>207</v>
      </c>
      <c r="I56" t="s">
        <v>454</v>
      </c>
      <c r="J56" s="65">
        <v>6.99</v>
      </c>
      <c r="K56" t="s">
        <v>101</v>
      </c>
      <c r="L56" s="66">
        <v>5.1499999999999997E-2</v>
      </c>
      <c r="M56" s="66">
        <v>1.7500000000000002E-2</v>
      </c>
      <c r="N56" s="65">
        <v>455000</v>
      </c>
      <c r="O56" s="65">
        <v>153.05000000000001</v>
      </c>
      <c r="P56" s="65">
        <v>0</v>
      </c>
      <c r="Q56" s="65">
        <f>696.3775-5.77</f>
        <v>690.60750000000007</v>
      </c>
      <c r="R56" s="66">
        <v>1E-4</v>
      </c>
      <c r="S56" s="66">
        <v>2.5999999999999999E-3</v>
      </c>
      <c r="T56" s="66">
        <v>8.0000000000000004E-4</v>
      </c>
    </row>
    <row r="57" spans="1:20" s="73" customFormat="1">
      <c r="A57" s="70" t="s">
        <v>455</v>
      </c>
      <c r="B57" s="70" t="s">
        <v>456</v>
      </c>
      <c r="C57" s="70" t="s">
        <v>99</v>
      </c>
      <c r="D57" s="70" t="s">
        <v>122</v>
      </c>
      <c r="E57" s="70" t="s">
        <v>457</v>
      </c>
      <c r="F57" s="70" t="s">
        <v>371</v>
      </c>
      <c r="G57" s="70" t="s">
        <v>453</v>
      </c>
      <c r="H57" s="70" t="s">
        <v>207</v>
      </c>
      <c r="I57" s="70" t="s">
        <v>458</v>
      </c>
      <c r="J57" s="71">
        <v>3.71</v>
      </c>
      <c r="K57" s="70" t="s">
        <v>101</v>
      </c>
      <c r="L57" s="72">
        <v>1.6E-2</v>
      </c>
      <c r="M57" s="72">
        <v>1.09E-2</v>
      </c>
      <c r="N57" s="71">
        <f>1728393-N58</f>
        <v>1028393</v>
      </c>
      <c r="O57" s="71">
        <f>Q57/N57*100*1000</f>
        <v>103.88995257649556</v>
      </c>
      <c r="P57" s="71">
        <v>0</v>
      </c>
      <c r="Q57" s="71">
        <v>1068.3969999999999</v>
      </c>
      <c r="R57" s="72">
        <v>3.0000000000000001E-3</v>
      </c>
      <c r="S57" s="72">
        <v>6.7000000000000002E-3</v>
      </c>
      <c r="T57" s="72">
        <v>2.0999999999999999E-3</v>
      </c>
    </row>
    <row r="58" spans="1:20" s="73" customFormat="1">
      <c r="A58" s="70" t="s">
        <v>455</v>
      </c>
      <c r="B58" s="70">
        <v>11406150</v>
      </c>
      <c r="C58" s="70" t="s">
        <v>99</v>
      </c>
      <c r="D58" s="70" t="s">
        <v>122</v>
      </c>
      <c r="E58" s="70" t="s">
        <v>457</v>
      </c>
      <c r="F58" s="70" t="s">
        <v>371</v>
      </c>
      <c r="G58" s="70" t="s">
        <v>453</v>
      </c>
      <c r="H58" s="70" t="s">
        <v>207</v>
      </c>
      <c r="I58" s="70" t="s">
        <v>459</v>
      </c>
      <c r="J58" s="71">
        <v>1.3</v>
      </c>
      <c r="K58" s="70" t="s">
        <v>101</v>
      </c>
      <c r="L58" s="72">
        <v>1.6E-2</v>
      </c>
      <c r="M58" s="72">
        <v>1.09E-2</v>
      </c>
      <c r="N58" s="71">
        <v>700000</v>
      </c>
      <c r="O58" s="71">
        <f>Q58/N58*100*1000</f>
        <v>103.27528571428572</v>
      </c>
      <c r="P58" s="71">
        <v>0</v>
      </c>
      <c r="Q58" s="71">
        <v>722.92700000000002</v>
      </c>
      <c r="R58" s="72">
        <v>0</v>
      </c>
      <c r="S58" s="72">
        <v>0</v>
      </c>
      <c r="T58" s="72">
        <v>0</v>
      </c>
    </row>
    <row r="59" spans="1:20">
      <c r="A59" t="s">
        <v>460</v>
      </c>
      <c r="B59" t="s">
        <v>461</v>
      </c>
      <c r="C59" t="s">
        <v>99</v>
      </c>
      <c r="D59" t="s">
        <v>122</v>
      </c>
      <c r="E59" t="s">
        <v>462</v>
      </c>
      <c r="F59" t="s">
        <v>371</v>
      </c>
      <c r="G59" t="s">
        <v>453</v>
      </c>
      <c r="H59" t="s">
        <v>207</v>
      </c>
      <c r="I59" t="s">
        <v>334</v>
      </c>
      <c r="J59" s="65">
        <v>1.37</v>
      </c>
      <c r="K59" t="s">
        <v>101</v>
      </c>
      <c r="L59" s="66">
        <v>4.4499999999999998E-2</v>
      </c>
      <c r="M59" s="66">
        <v>1.43E-2</v>
      </c>
      <c r="N59" s="65">
        <v>2658902</v>
      </c>
      <c r="O59" s="65">
        <v>110.29</v>
      </c>
      <c r="P59" s="65">
        <v>0</v>
      </c>
      <c r="Q59" s="65">
        <v>2932.5030158</v>
      </c>
      <c r="R59" s="66">
        <v>4.3E-3</v>
      </c>
      <c r="S59" s="66">
        <v>1.0999999999999999E-2</v>
      </c>
      <c r="T59" s="66">
        <v>3.3999999999999998E-3</v>
      </c>
    </row>
    <row r="60" spans="1:20">
      <c r="A60" t="s">
        <v>463</v>
      </c>
      <c r="B60" t="s">
        <v>464</v>
      </c>
      <c r="C60" t="s">
        <v>99</v>
      </c>
      <c r="D60" t="s">
        <v>122</v>
      </c>
      <c r="E60" t="s">
        <v>465</v>
      </c>
      <c r="F60" t="s">
        <v>131</v>
      </c>
      <c r="G60" t="s">
        <v>453</v>
      </c>
      <c r="H60" t="s">
        <v>207</v>
      </c>
      <c r="I60" t="s">
        <v>466</v>
      </c>
      <c r="J60" s="65">
        <v>1.1499999999999999</v>
      </c>
      <c r="K60" t="s">
        <v>101</v>
      </c>
      <c r="L60" s="66">
        <v>3.6999999999999998E-2</v>
      </c>
      <c r="M60" s="66">
        <v>9.1000000000000004E-3</v>
      </c>
      <c r="N60" s="65">
        <v>800000</v>
      </c>
      <c r="O60" s="65">
        <v>108.29</v>
      </c>
      <c r="P60" s="65">
        <v>0</v>
      </c>
      <c r="Q60" s="65">
        <v>866.32</v>
      </c>
      <c r="R60" s="66">
        <v>5.0000000000000001E-4</v>
      </c>
      <c r="S60" s="66">
        <v>3.2000000000000002E-3</v>
      </c>
      <c r="T60" s="66">
        <v>1E-3</v>
      </c>
    </row>
    <row r="61" spans="1:20">
      <c r="A61" t="s">
        <v>467</v>
      </c>
      <c r="B61" t="s">
        <v>468</v>
      </c>
      <c r="C61" t="s">
        <v>99</v>
      </c>
      <c r="D61" t="s">
        <v>122</v>
      </c>
      <c r="E61" t="s">
        <v>388</v>
      </c>
      <c r="F61" t="s">
        <v>371</v>
      </c>
      <c r="G61" t="s">
        <v>453</v>
      </c>
      <c r="H61" t="s">
        <v>207</v>
      </c>
      <c r="I61" t="s">
        <v>469</v>
      </c>
      <c r="J61" s="65">
        <v>1.34</v>
      </c>
      <c r="K61" t="s">
        <v>101</v>
      </c>
      <c r="L61" s="66">
        <v>2.8500000000000001E-2</v>
      </c>
      <c r="M61" s="66">
        <v>1.54E-2</v>
      </c>
      <c r="N61" s="65">
        <v>1300756.79</v>
      </c>
      <c r="O61" s="65">
        <v>103.26</v>
      </c>
      <c r="P61" s="65">
        <v>0</v>
      </c>
      <c r="Q61" s="65">
        <v>1343.161461354</v>
      </c>
      <c r="R61" s="66">
        <v>3.3E-3</v>
      </c>
      <c r="S61" s="66">
        <v>5.0000000000000001E-3</v>
      </c>
      <c r="T61" s="66">
        <v>1.5E-3</v>
      </c>
    </row>
    <row r="62" spans="1:20">
      <c r="A62" t="s">
        <v>470</v>
      </c>
      <c r="B62" t="s">
        <v>471</v>
      </c>
      <c r="C62" t="s">
        <v>99</v>
      </c>
      <c r="D62" t="s">
        <v>122</v>
      </c>
      <c r="E62" t="s">
        <v>472</v>
      </c>
      <c r="F62" t="s">
        <v>473</v>
      </c>
      <c r="G62" t="s">
        <v>453</v>
      </c>
      <c r="H62" t="s">
        <v>207</v>
      </c>
      <c r="I62" t="s">
        <v>340</v>
      </c>
      <c r="J62" s="65">
        <v>0.66</v>
      </c>
      <c r="K62" t="s">
        <v>101</v>
      </c>
      <c r="L62" s="66">
        <v>3.9E-2</v>
      </c>
      <c r="M62" s="66">
        <v>0.23089999999999999</v>
      </c>
      <c r="N62" s="65">
        <v>328537</v>
      </c>
      <c r="O62" s="65">
        <v>111.67</v>
      </c>
      <c r="P62" s="65">
        <v>0</v>
      </c>
      <c r="Q62" s="65">
        <v>366.87726789999999</v>
      </c>
      <c r="R62" s="66">
        <v>8.0000000000000004E-4</v>
      </c>
      <c r="S62" s="66">
        <v>1.4E-3</v>
      </c>
      <c r="T62" s="66">
        <v>4.0000000000000002E-4</v>
      </c>
    </row>
    <row r="63" spans="1:20">
      <c r="A63" t="s">
        <v>474</v>
      </c>
      <c r="B63" t="s">
        <v>475</v>
      </c>
      <c r="C63" t="s">
        <v>99</v>
      </c>
      <c r="D63" t="s">
        <v>122</v>
      </c>
      <c r="E63" t="s">
        <v>476</v>
      </c>
      <c r="F63" t="s">
        <v>318</v>
      </c>
      <c r="G63" t="s">
        <v>453</v>
      </c>
      <c r="H63" t="s">
        <v>207</v>
      </c>
      <c r="I63" t="s">
        <v>477</v>
      </c>
      <c r="J63" s="65">
        <v>0.75</v>
      </c>
      <c r="K63" t="s">
        <v>101</v>
      </c>
      <c r="L63" s="66">
        <v>0.02</v>
      </c>
      <c r="M63" s="66">
        <v>-1.78E-2</v>
      </c>
      <c r="N63" s="65">
        <v>626875</v>
      </c>
      <c r="O63" s="65">
        <v>106.28</v>
      </c>
      <c r="P63" s="65">
        <v>0</v>
      </c>
      <c r="Q63" s="65">
        <v>666.24275</v>
      </c>
      <c r="R63" s="66">
        <v>2.2000000000000001E-3</v>
      </c>
      <c r="S63" s="66">
        <v>2.5000000000000001E-3</v>
      </c>
      <c r="T63" s="66">
        <v>8.0000000000000004E-4</v>
      </c>
    </row>
    <row r="64" spans="1:20">
      <c r="A64" t="s">
        <v>478</v>
      </c>
      <c r="B64" t="s">
        <v>479</v>
      </c>
      <c r="C64" t="s">
        <v>99</v>
      </c>
      <c r="D64" t="s">
        <v>122</v>
      </c>
      <c r="E64" t="s">
        <v>406</v>
      </c>
      <c r="F64" t="s">
        <v>371</v>
      </c>
      <c r="G64" t="s">
        <v>453</v>
      </c>
      <c r="H64" t="s">
        <v>207</v>
      </c>
      <c r="I64" t="s">
        <v>480</v>
      </c>
      <c r="J64" s="65">
        <v>1.96</v>
      </c>
      <c r="K64" t="s">
        <v>101</v>
      </c>
      <c r="L64" s="66">
        <v>3.4799999999999998E-2</v>
      </c>
      <c r="M64" s="66">
        <v>1.2500000000000001E-2</v>
      </c>
      <c r="N64" s="65">
        <v>350000</v>
      </c>
      <c r="O64" s="65">
        <v>104.78</v>
      </c>
      <c r="P64" s="65">
        <v>0</v>
      </c>
      <c r="Q64" s="65">
        <v>366.73</v>
      </c>
      <c r="R64" s="66">
        <v>8.9999999999999998E-4</v>
      </c>
      <c r="S64" s="66">
        <v>1.4E-3</v>
      </c>
      <c r="T64" s="66">
        <v>4.0000000000000002E-4</v>
      </c>
    </row>
    <row r="65" spans="1:20">
      <c r="A65" t="s">
        <v>481</v>
      </c>
      <c r="B65" t="s">
        <v>482</v>
      </c>
      <c r="C65" t="s">
        <v>99</v>
      </c>
      <c r="D65" t="s">
        <v>122</v>
      </c>
      <c r="E65" t="s">
        <v>483</v>
      </c>
      <c r="F65" t="s">
        <v>473</v>
      </c>
      <c r="G65" t="s">
        <v>453</v>
      </c>
      <c r="H65" t="s">
        <v>207</v>
      </c>
      <c r="I65" t="s">
        <v>484</v>
      </c>
      <c r="J65" s="65">
        <v>0.83</v>
      </c>
      <c r="K65" t="s">
        <v>101</v>
      </c>
      <c r="L65" s="66">
        <v>3.7499999999999999E-2</v>
      </c>
      <c r="M65" s="66">
        <v>1.54E-2</v>
      </c>
      <c r="N65" s="65">
        <v>310000</v>
      </c>
      <c r="O65" s="65">
        <v>110.01</v>
      </c>
      <c r="P65" s="65">
        <v>0</v>
      </c>
      <c r="Q65" s="65">
        <v>341.03100000000001</v>
      </c>
      <c r="R65" s="66">
        <v>4.0000000000000001E-3</v>
      </c>
      <c r="S65" s="66">
        <v>1.2999999999999999E-3</v>
      </c>
      <c r="T65" s="66">
        <v>4.0000000000000002E-4</v>
      </c>
    </row>
    <row r="66" spans="1:20">
      <c r="A66" t="s">
        <v>485</v>
      </c>
      <c r="B66" t="s">
        <v>486</v>
      </c>
      <c r="C66" t="s">
        <v>99</v>
      </c>
      <c r="D66" t="s">
        <v>122</v>
      </c>
      <c r="E66" t="s">
        <v>487</v>
      </c>
      <c r="F66" t="s">
        <v>318</v>
      </c>
      <c r="G66" t="s">
        <v>453</v>
      </c>
      <c r="H66" t="s">
        <v>207</v>
      </c>
      <c r="I66" t="s">
        <v>246</v>
      </c>
      <c r="J66" s="65">
        <v>1.23</v>
      </c>
      <c r="K66" t="s">
        <v>101</v>
      </c>
      <c r="L66" s="66">
        <v>4.4999999999999998E-2</v>
      </c>
      <c r="M66" s="66">
        <v>1.8700000000000001E-2</v>
      </c>
      <c r="N66" s="65">
        <v>461229</v>
      </c>
      <c r="O66" s="65">
        <v>124.49</v>
      </c>
      <c r="P66" s="65">
        <v>6.2564399999999996</v>
      </c>
      <c r="Q66" s="65">
        <v>580.44042209999998</v>
      </c>
      <c r="R66" s="66">
        <v>2.9999999999999997E-4</v>
      </c>
      <c r="S66" s="66">
        <v>2.2000000000000001E-3</v>
      </c>
      <c r="T66" s="66">
        <v>6.9999999999999999E-4</v>
      </c>
    </row>
    <row r="67" spans="1:20">
      <c r="A67" t="s">
        <v>488</v>
      </c>
      <c r="B67" t="s">
        <v>489</v>
      </c>
      <c r="C67" t="s">
        <v>99</v>
      </c>
      <c r="D67" t="s">
        <v>122</v>
      </c>
      <c r="E67" t="s">
        <v>418</v>
      </c>
      <c r="F67" t="s">
        <v>371</v>
      </c>
      <c r="G67" t="s">
        <v>453</v>
      </c>
      <c r="H67" t="s">
        <v>207</v>
      </c>
      <c r="I67" t="s">
        <v>490</v>
      </c>
      <c r="J67" s="65">
        <v>1.96</v>
      </c>
      <c r="K67" t="s">
        <v>101</v>
      </c>
      <c r="L67" s="66">
        <v>4.9000000000000002E-2</v>
      </c>
      <c r="M67" s="66">
        <v>1.6299999999999999E-2</v>
      </c>
      <c r="N67" s="65">
        <v>373237.5</v>
      </c>
      <c r="O67" s="65">
        <v>109.61</v>
      </c>
      <c r="P67" s="65">
        <v>140.79911999999999</v>
      </c>
      <c r="Q67" s="65">
        <v>549.90474374999997</v>
      </c>
      <c r="R67" s="66">
        <v>8.9999999999999998E-4</v>
      </c>
      <c r="S67" s="66">
        <v>2.0999999999999999E-3</v>
      </c>
      <c r="T67" s="66">
        <v>5.9999999999999995E-4</v>
      </c>
    </row>
    <row r="68" spans="1:20">
      <c r="A68" t="s">
        <v>491</v>
      </c>
      <c r="B68" t="s">
        <v>492</v>
      </c>
      <c r="C68" t="s">
        <v>99</v>
      </c>
      <c r="D68" t="s">
        <v>122</v>
      </c>
      <c r="E68" t="s">
        <v>418</v>
      </c>
      <c r="F68" t="s">
        <v>371</v>
      </c>
      <c r="G68" t="s">
        <v>453</v>
      </c>
      <c r="H68" t="s">
        <v>207</v>
      </c>
      <c r="I68" t="s">
        <v>493</v>
      </c>
      <c r="J68" s="65">
        <v>1.36</v>
      </c>
      <c r="K68" t="s">
        <v>101</v>
      </c>
      <c r="L68" s="66">
        <v>5.8500000000000003E-2</v>
      </c>
      <c r="M68" s="66">
        <v>2.0799999999999999E-2</v>
      </c>
      <c r="N68" s="65">
        <v>863407.04</v>
      </c>
      <c r="O68" s="65">
        <v>116.09</v>
      </c>
      <c r="P68" s="65">
        <v>0</v>
      </c>
      <c r="Q68" s="65">
        <v>1002.329232736</v>
      </c>
      <c r="R68" s="66">
        <v>1.1999999999999999E-3</v>
      </c>
      <c r="S68" s="66">
        <v>3.8E-3</v>
      </c>
      <c r="T68" s="66">
        <v>1.1000000000000001E-3</v>
      </c>
    </row>
    <row r="69" spans="1:20">
      <c r="A69" t="s">
        <v>494</v>
      </c>
      <c r="B69" t="s">
        <v>495</v>
      </c>
      <c r="C69" t="s">
        <v>99</v>
      </c>
      <c r="D69" t="s">
        <v>122</v>
      </c>
      <c r="E69" t="s">
        <v>496</v>
      </c>
      <c r="F69" t="s">
        <v>371</v>
      </c>
      <c r="G69" t="s">
        <v>445</v>
      </c>
      <c r="H69" t="s">
        <v>149</v>
      </c>
      <c r="I69" t="s">
        <v>343</v>
      </c>
      <c r="J69" s="65">
        <v>7.82</v>
      </c>
      <c r="K69" t="s">
        <v>101</v>
      </c>
      <c r="L69" s="66">
        <v>1.5800000000000002E-2</v>
      </c>
      <c r="M69" s="66">
        <v>1.03E-2</v>
      </c>
      <c r="N69" s="65">
        <v>930210</v>
      </c>
      <c r="O69" s="65">
        <v>104.49</v>
      </c>
      <c r="P69" s="65">
        <v>0</v>
      </c>
      <c r="Q69" s="65">
        <v>971.97642900000005</v>
      </c>
      <c r="R69" s="66">
        <v>3.3E-3</v>
      </c>
      <c r="S69" s="66">
        <v>3.5999999999999999E-3</v>
      </c>
      <c r="T69" s="66">
        <v>1.1000000000000001E-3</v>
      </c>
    </row>
    <row r="70" spans="1:20">
      <c r="A70" t="s">
        <v>497</v>
      </c>
      <c r="B70">
        <v>11575690</v>
      </c>
      <c r="C70" t="s">
        <v>99</v>
      </c>
      <c r="D70" t="s">
        <v>122</v>
      </c>
      <c r="E70" t="s">
        <v>457</v>
      </c>
      <c r="F70" t="s">
        <v>371</v>
      </c>
      <c r="G70" t="s">
        <v>453</v>
      </c>
      <c r="H70" t="s">
        <v>207</v>
      </c>
      <c r="I70" t="s">
        <v>311</v>
      </c>
      <c r="J70" s="65">
        <v>5.42</v>
      </c>
      <c r="K70" t="s">
        <v>101</v>
      </c>
      <c r="L70" s="66">
        <v>1.4200000000000001E-2</v>
      </c>
      <c r="M70" s="66">
        <v>1.04E-2</v>
      </c>
      <c r="N70" s="65">
        <v>1650000</v>
      </c>
      <c r="O70" s="65">
        <f>Q70/N70*100*1000</f>
        <v>100.92696969696969</v>
      </c>
      <c r="P70" s="65">
        <v>0</v>
      </c>
      <c r="Q70" s="65">
        <f>1685.475-20.18</f>
        <v>1665.2949999999998</v>
      </c>
      <c r="R70" s="66">
        <v>2.5999999999999999E-3</v>
      </c>
      <c r="S70" s="66">
        <v>6.3E-3</v>
      </c>
      <c r="T70" s="66">
        <v>1.9E-3</v>
      </c>
    </row>
    <row r="71" spans="1:20">
      <c r="A71" t="s">
        <v>498</v>
      </c>
      <c r="B71" t="s">
        <v>499</v>
      </c>
      <c r="C71" t="s">
        <v>99</v>
      </c>
      <c r="D71" t="s">
        <v>122</v>
      </c>
      <c r="E71" t="s">
        <v>500</v>
      </c>
      <c r="F71" t="s">
        <v>126</v>
      </c>
      <c r="G71" t="s">
        <v>453</v>
      </c>
      <c r="H71" t="s">
        <v>207</v>
      </c>
      <c r="I71" t="s">
        <v>501</v>
      </c>
      <c r="J71" s="65">
        <v>1.39</v>
      </c>
      <c r="K71" t="s">
        <v>101</v>
      </c>
      <c r="L71" s="66">
        <v>2.1499999999999998E-2</v>
      </c>
      <c r="M71" s="66">
        <v>1.32E-2</v>
      </c>
      <c r="N71" s="65">
        <v>879720</v>
      </c>
      <c r="O71" s="65">
        <v>101.7</v>
      </c>
      <c r="P71" s="65">
        <v>93.724649999999997</v>
      </c>
      <c r="Q71" s="65">
        <v>988.39989000000003</v>
      </c>
      <c r="R71" s="66">
        <v>1.5E-3</v>
      </c>
      <c r="S71" s="66">
        <v>3.7000000000000002E-3</v>
      </c>
      <c r="T71" s="66">
        <v>1.1000000000000001E-3</v>
      </c>
    </row>
    <row r="72" spans="1:20">
      <c r="A72" t="s">
        <v>502</v>
      </c>
      <c r="B72" t="s">
        <v>503</v>
      </c>
      <c r="C72" t="s">
        <v>99</v>
      </c>
      <c r="D72" t="s">
        <v>122</v>
      </c>
      <c r="E72" t="s">
        <v>444</v>
      </c>
      <c r="F72" t="s">
        <v>318</v>
      </c>
      <c r="G72" t="s">
        <v>504</v>
      </c>
      <c r="H72" t="s">
        <v>149</v>
      </c>
      <c r="I72" t="s">
        <v>505</v>
      </c>
      <c r="J72" s="65">
        <v>0.76</v>
      </c>
      <c r="K72" t="s">
        <v>101</v>
      </c>
      <c r="L72" s="66">
        <v>4.1500000000000002E-2</v>
      </c>
      <c r="M72" s="66">
        <v>1.6400000000000001E-2</v>
      </c>
      <c r="N72" s="65">
        <v>224437.34</v>
      </c>
      <c r="O72" s="65">
        <v>106.63</v>
      </c>
      <c r="P72" s="65">
        <v>0</v>
      </c>
      <c r="Q72" s="65">
        <v>239.317535642</v>
      </c>
      <c r="R72" s="66">
        <v>2.2000000000000001E-3</v>
      </c>
      <c r="S72" s="66">
        <v>8.9999999999999998E-4</v>
      </c>
      <c r="T72" s="66">
        <v>2.9999999999999997E-4</v>
      </c>
    </row>
    <row r="73" spans="1:20">
      <c r="A73" t="s">
        <v>506</v>
      </c>
      <c r="B73" t="s">
        <v>507</v>
      </c>
      <c r="C73" t="s">
        <v>99</v>
      </c>
      <c r="D73" t="s">
        <v>122</v>
      </c>
      <c r="E73" t="s">
        <v>508</v>
      </c>
      <c r="F73" t="s">
        <v>371</v>
      </c>
      <c r="G73" t="s">
        <v>509</v>
      </c>
      <c r="H73" t="s">
        <v>207</v>
      </c>
      <c r="I73" t="s">
        <v>331</v>
      </c>
      <c r="J73" s="65">
        <v>7.03</v>
      </c>
      <c r="K73" t="s">
        <v>101</v>
      </c>
      <c r="L73" s="66">
        <v>1.5299999999999999E-2</v>
      </c>
      <c r="M73" s="66">
        <v>1.11E-2</v>
      </c>
      <c r="N73" s="65">
        <v>1491000</v>
      </c>
      <c r="O73" s="65">
        <v>103.5</v>
      </c>
      <c r="P73" s="65">
        <v>0</v>
      </c>
      <c r="Q73" s="65">
        <v>1543.1849999999999</v>
      </c>
      <c r="R73" s="66">
        <v>4.3E-3</v>
      </c>
      <c r="S73" s="66">
        <v>5.7999999999999996E-3</v>
      </c>
      <c r="T73" s="66">
        <v>1.8E-3</v>
      </c>
    </row>
    <row r="74" spans="1:20">
      <c r="A74" t="s">
        <v>510</v>
      </c>
      <c r="B74" t="s">
        <v>511</v>
      </c>
      <c r="C74" t="s">
        <v>99</v>
      </c>
      <c r="D74" t="s">
        <v>122</v>
      </c>
      <c r="E74" t="s">
        <v>457</v>
      </c>
      <c r="F74" t="s">
        <v>371</v>
      </c>
      <c r="G74" t="s">
        <v>509</v>
      </c>
      <c r="H74" t="s">
        <v>207</v>
      </c>
      <c r="I74" t="s">
        <v>512</v>
      </c>
      <c r="J74" s="65">
        <v>1.95</v>
      </c>
      <c r="K74" t="s">
        <v>101</v>
      </c>
      <c r="L74" s="66">
        <v>3.3000000000000002E-2</v>
      </c>
      <c r="M74" s="66">
        <v>2.1899999999999999E-2</v>
      </c>
      <c r="N74" s="65">
        <v>182352.94</v>
      </c>
      <c r="O74" s="65">
        <v>103.31</v>
      </c>
      <c r="P74" s="65">
        <v>0</v>
      </c>
      <c r="Q74" s="65">
        <v>188.38882231400001</v>
      </c>
      <c r="R74" s="66">
        <v>4.0000000000000002E-4</v>
      </c>
      <c r="S74" s="66">
        <v>6.9999999999999999E-4</v>
      </c>
      <c r="T74" s="66">
        <v>2.0000000000000001E-4</v>
      </c>
    </row>
    <row r="75" spans="1:20">
      <c r="A75" t="s">
        <v>513</v>
      </c>
      <c r="B75" t="s">
        <v>514</v>
      </c>
      <c r="C75" t="s">
        <v>99</v>
      </c>
      <c r="D75" t="s">
        <v>122</v>
      </c>
      <c r="E75" t="s">
        <v>515</v>
      </c>
      <c r="F75" t="s">
        <v>516</v>
      </c>
      <c r="G75" t="s">
        <v>517</v>
      </c>
      <c r="H75" t="s">
        <v>149</v>
      </c>
      <c r="I75" t="s">
        <v>518</v>
      </c>
      <c r="J75" s="65">
        <v>0.74</v>
      </c>
      <c r="K75" t="s">
        <v>101</v>
      </c>
      <c r="L75" s="66">
        <v>5.3499999999999999E-2</v>
      </c>
      <c r="M75" s="66">
        <v>2.8299999999999999E-2</v>
      </c>
      <c r="N75" s="65">
        <v>443699</v>
      </c>
      <c r="O75" s="65">
        <v>105.03</v>
      </c>
      <c r="P75" s="65">
        <v>0</v>
      </c>
      <c r="Q75" s="65">
        <v>466.0170597</v>
      </c>
      <c r="R75" s="66">
        <v>3.8E-3</v>
      </c>
      <c r="S75" s="66">
        <v>1.6999999999999999E-3</v>
      </c>
      <c r="T75" s="66">
        <v>5.0000000000000001E-4</v>
      </c>
    </row>
    <row r="76" spans="1:20">
      <c r="A76" t="s">
        <v>519</v>
      </c>
      <c r="B76" t="s">
        <v>520</v>
      </c>
      <c r="C76" t="s">
        <v>99</v>
      </c>
      <c r="D76" t="s">
        <v>122</v>
      </c>
      <c r="E76" t="s">
        <v>358</v>
      </c>
      <c r="F76" t="s">
        <v>318</v>
      </c>
      <c r="G76" t="s">
        <v>521</v>
      </c>
      <c r="H76" t="s">
        <v>207</v>
      </c>
      <c r="I76" t="s">
        <v>522</v>
      </c>
      <c r="J76" s="65">
        <v>1.22</v>
      </c>
      <c r="K76" t="s">
        <v>101</v>
      </c>
      <c r="L76" s="66">
        <v>5.0999999999999997E-2</v>
      </c>
      <c r="M76" s="66">
        <v>2.0500000000000001E-2</v>
      </c>
      <c r="N76" s="65">
        <v>1860880</v>
      </c>
      <c r="O76" s="65">
        <v>125.48</v>
      </c>
      <c r="P76" s="65">
        <v>28.663550000000001</v>
      </c>
      <c r="Q76" s="65">
        <v>2363.6957739999998</v>
      </c>
      <c r="R76" s="66">
        <v>1.6000000000000001E-3</v>
      </c>
      <c r="S76" s="66">
        <v>8.8999999999999999E-3</v>
      </c>
      <c r="T76" s="66">
        <v>2.7000000000000001E-3</v>
      </c>
    </row>
    <row r="77" spans="1:20">
      <c r="A77" t="s">
        <v>523</v>
      </c>
      <c r="B77" t="s">
        <v>524</v>
      </c>
      <c r="C77" t="s">
        <v>99</v>
      </c>
      <c r="D77" t="s">
        <v>122</v>
      </c>
      <c r="E77" t="s">
        <v>525</v>
      </c>
      <c r="F77" t="s">
        <v>111</v>
      </c>
      <c r="G77" t="s">
        <v>521</v>
      </c>
      <c r="H77" t="s">
        <v>207</v>
      </c>
      <c r="I77" t="s">
        <v>526</v>
      </c>
      <c r="J77" s="65">
        <v>0.45</v>
      </c>
      <c r="K77" t="s">
        <v>101</v>
      </c>
      <c r="L77" s="66">
        <v>4.9500000000000002E-2</v>
      </c>
      <c r="M77" s="66">
        <v>1.49E-2</v>
      </c>
      <c r="N77" s="65">
        <v>450000</v>
      </c>
      <c r="O77" s="65">
        <v>123.09</v>
      </c>
      <c r="P77" s="65">
        <v>0</v>
      </c>
      <c r="Q77" s="65">
        <v>553.90499999999997</v>
      </c>
      <c r="R77" s="66">
        <v>8.9999999999999998E-4</v>
      </c>
      <c r="S77" s="66">
        <v>2.0999999999999999E-3</v>
      </c>
      <c r="T77" s="66">
        <v>5.9999999999999995E-4</v>
      </c>
    </row>
    <row r="78" spans="1:20">
      <c r="A78" t="s">
        <v>527</v>
      </c>
      <c r="B78" t="s">
        <v>528</v>
      </c>
      <c r="C78" t="s">
        <v>99</v>
      </c>
      <c r="D78" t="s">
        <v>122</v>
      </c>
      <c r="E78" t="s">
        <v>529</v>
      </c>
      <c r="F78" t="s">
        <v>127</v>
      </c>
      <c r="G78" t="s">
        <v>517</v>
      </c>
      <c r="H78" t="s">
        <v>149</v>
      </c>
      <c r="I78" t="s">
        <v>530</v>
      </c>
      <c r="J78" s="65">
        <v>1.63</v>
      </c>
      <c r="K78" t="s">
        <v>101</v>
      </c>
      <c r="L78" s="66">
        <v>1.35E-2</v>
      </c>
      <c r="M78" s="66">
        <v>1.72E-2</v>
      </c>
      <c r="N78" s="65">
        <v>2500000</v>
      </c>
      <c r="O78" s="65">
        <v>99.05</v>
      </c>
      <c r="P78" s="65">
        <v>0</v>
      </c>
      <c r="Q78" s="65">
        <v>2476.25</v>
      </c>
      <c r="R78" s="66">
        <v>3.8E-3</v>
      </c>
      <c r="S78" s="66">
        <v>9.2999999999999992E-3</v>
      </c>
      <c r="T78" s="66">
        <v>2.8E-3</v>
      </c>
    </row>
    <row r="79" spans="1:20">
      <c r="A79" t="s">
        <v>531</v>
      </c>
      <c r="B79" t="s">
        <v>532</v>
      </c>
      <c r="C79" t="s">
        <v>99</v>
      </c>
      <c r="D79" t="s">
        <v>122</v>
      </c>
      <c r="E79" t="s">
        <v>533</v>
      </c>
      <c r="F79" t="s">
        <v>516</v>
      </c>
      <c r="G79" t="s">
        <v>521</v>
      </c>
      <c r="H79" t="s">
        <v>207</v>
      </c>
      <c r="I79" t="s">
        <v>512</v>
      </c>
      <c r="J79" s="65">
        <v>1.21</v>
      </c>
      <c r="K79" t="s">
        <v>101</v>
      </c>
      <c r="L79" s="66">
        <v>5.5E-2</v>
      </c>
      <c r="M79" s="66">
        <v>1.7899999999999999E-2</v>
      </c>
      <c r="N79" s="65">
        <v>55840.69</v>
      </c>
      <c r="O79" s="65">
        <v>109.41</v>
      </c>
      <c r="P79" s="65">
        <v>0</v>
      </c>
      <c r="Q79" s="65">
        <v>61.095298929000002</v>
      </c>
      <c r="R79" s="66">
        <v>1.1999999999999999E-3</v>
      </c>
      <c r="S79" s="66">
        <v>2.0000000000000001E-4</v>
      </c>
      <c r="T79" s="66">
        <v>1E-4</v>
      </c>
    </row>
    <row r="80" spans="1:20">
      <c r="A80" t="s">
        <v>534</v>
      </c>
      <c r="B80" t="s">
        <v>535</v>
      </c>
      <c r="C80" t="s">
        <v>99</v>
      </c>
      <c r="D80" t="s">
        <v>122</v>
      </c>
      <c r="E80" t="s">
        <v>536</v>
      </c>
      <c r="F80" t="s">
        <v>371</v>
      </c>
      <c r="G80" t="s">
        <v>537</v>
      </c>
      <c r="H80" t="s">
        <v>149</v>
      </c>
      <c r="I80" t="s">
        <v>538</v>
      </c>
      <c r="J80" s="65">
        <v>2.78</v>
      </c>
      <c r="K80" t="s">
        <v>101</v>
      </c>
      <c r="L80" s="66">
        <v>2.6499999999999999E-2</v>
      </c>
      <c r="M80" s="66">
        <v>3.2300000000000002E-2</v>
      </c>
      <c r="N80" s="65">
        <v>1211730</v>
      </c>
      <c r="O80" s="65">
        <v>99.23</v>
      </c>
      <c r="P80" s="65">
        <v>0</v>
      </c>
      <c r="Q80" s="65">
        <v>1202.3996790000001</v>
      </c>
      <c r="R80" s="66">
        <v>1.0999999999999999E-2</v>
      </c>
      <c r="S80" s="66">
        <v>4.4999999999999997E-3</v>
      </c>
      <c r="T80" s="66">
        <v>1.4E-3</v>
      </c>
    </row>
    <row r="81" spans="1:20">
      <c r="A81" t="s">
        <v>539</v>
      </c>
      <c r="B81" t="s">
        <v>540</v>
      </c>
      <c r="C81" t="s">
        <v>99</v>
      </c>
      <c r="D81" t="s">
        <v>122</v>
      </c>
      <c r="E81" t="s">
        <v>541</v>
      </c>
      <c r="F81" t="s">
        <v>111</v>
      </c>
      <c r="G81" t="s">
        <v>542</v>
      </c>
      <c r="H81" t="s">
        <v>207</v>
      </c>
      <c r="I81" t="s">
        <v>311</v>
      </c>
      <c r="J81" s="65">
        <v>2.4500000000000002</v>
      </c>
      <c r="K81" t="s">
        <v>101</v>
      </c>
      <c r="L81" s="66">
        <v>4.9500000000000002E-2</v>
      </c>
      <c r="M81" s="66">
        <v>6.4199999999999993E-2</v>
      </c>
      <c r="N81" s="65">
        <v>1630000</v>
      </c>
      <c r="O81" s="65">
        <v>121.03</v>
      </c>
      <c r="P81" s="65">
        <v>0</v>
      </c>
      <c r="Q81" s="65">
        <v>1972.789</v>
      </c>
      <c r="R81" s="66">
        <v>1.2999999999999999E-3</v>
      </c>
      <c r="S81" s="66">
        <v>7.4000000000000003E-3</v>
      </c>
      <c r="T81" s="66">
        <v>2.3E-3</v>
      </c>
    </row>
    <row r="82" spans="1:20">
      <c r="A82" t="s">
        <v>543</v>
      </c>
      <c r="B82" t="s">
        <v>544</v>
      </c>
      <c r="C82" t="s">
        <v>99</v>
      </c>
      <c r="D82" t="s">
        <v>122</v>
      </c>
      <c r="E82" t="s">
        <v>545</v>
      </c>
      <c r="F82" t="s">
        <v>371</v>
      </c>
      <c r="G82" t="s">
        <v>222</v>
      </c>
      <c r="H82" t="s">
        <v>546</v>
      </c>
      <c r="I82" t="s">
        <v>392</v>
      </c>
      <c r="J82" s="65">
        <v>5.24</v>
      </c>
      <c r="K82" t="s">
        <v>101</v>
      </c>
      <c r="L82" s="66">
        <v>1E-3</v>
      </c>
      <c r="M82" s="66">
        <v>1.4999999999999999E-2</v>
      </c>
      <c r="N82" s="65">
        <v>4100000</v>
      </c>
      <c r="O82" s="65">
        <v>93</v>
      </c>
      <c r="P82" s="65">
        <v>0</v>
      </c>
      <c r="Q82" s="65">
        <v>3813</v>
      </c>
      <c r="R82" s="66">
        <v>1.2200000000000001E-2</v>
      </c>
      <c r="S82" s="66">
        <v>1.43E-2</v>
      </c>
      <c r="T82" s="66">
        <v>4.4000000000000003E-3</v>
      </c>
    </row>
    <row r="83" spans="1:20">
      <c r="A83" s="67" t="s">
        <v>253</v>
      </c>
      <c r="B83" s="14"/>
      <c r="C83" s="14"/>
      <c r="D83" s="14"/>
      <c r="E83" s="14"/>
      <c r="J83" s="69">
        <v>2.98</v>
      </c>
      <c r="M83" s="68">
        <v>1.6799999999999999E-2</v>
      </c>
      <c r="N83" s="69">
        <v>100224746.77</v>
      </c>
      <c r="P83" s="69">
        <v>777.49608999999998</v>
      </c>
      <c r="Q83" s="69">
        <v>106108.99226055489</v>
      </c>
      <c r="S83" s="68">
        <v>0.39760000000000001</v>
      </c>
      <c r="T83" s="68">
        <v>0.12139999999999999</v>
      </c>
    </row>
    <row r="84" spans="1:20">
      <c r="A84" t="s">
        <v>547</v>
      </c>
      <c r="B84" t="s">
        <v>548</v>
      </c>
      <c r="C84" t="s">
        <v>99</v>
      </c>
      <c r="D84" t="s">
        <v>122</v>
      </c>
      <c r="E84" t="s">
        <v>363</v>
      </c>
      <c r="F84" t="s">
        <v>318</v>
      </c>
      <c r="G84" t="s">
        <v>206</v>
      </c>
      <c r="H84" t="s">
        <v>207</v>
      </c>
      <c r="I84" t="s">
        <v>343</v>
      </c>
      <c r="J84" s="65">
        <v>2.13</v>
      </c>
      <c r="K84" t="s">
        <v>101</v>
      </c>
      <c r="L84" s="66">
        <v>1.8700000000000001E-2</v>
      </c>
      <c r="M84" s="66">
        <v>5.8999999999999999E-3</v>
      </c>
      <c r="N84" s="65">
        <v>10815200</v>
      </c>
      <c r="O84" s="65">
        <v>104.28</v>
      </c>
      <c r="P84" s="65">
        <v>0</v>
      </c>
      <c r="Q84" s="65">
        <v>11278.090560000001</v>
      </c>
      <c r="R84" s="66">
        <v>7.7999999999999996E-3</v>
      </c>
      <c r="S84" s="66">
        <v>4.2299999999999997E-2</v>
      </c>
      <c r="T84" s="66">
        <v>1.29E-2</v>
      </c>
    </row>
    <row r="85" spans="1:20">
      <c r="A85" t="s">
        <v>549</v>
      </c>
      <c r="B85" t="s">
        <v>550</v>
      </c>
      <c r="C85" t="s">
        <v>99</v>
      </c>
      <c r="D85" t="s">
        <v>122</v>
      </c>
      <c r="E85" t="s">
        <v>363</v>
      </c>
      <c r="F85" t="s">
        <v>318</v>
      </c>
      <c r="G85" t="s">
        <v>206</v>
      </c>
      <c r="H85" t="s">
        <v>207</v>
      </c>
      <c r="I85" t="s">
        <v>551</v>
      </c>
      <c r="J85" s="65">
        <v>4.8600000000000003</v>
      </c>
      <c r="K85" t="s">
        <v>101</v>
      </c>
      <c r="L85" s="66">
        <v>2.6800000000000001E-2</v>
      </c>
      <c r="M85" s="66">
        <v>9.4999999999999998E-3</v>
      </c>
      <c r="N85" s="65">
        <v>982887</v>
      </c>
      <c r="O85" s="65">
        <v>110.81</v>
      </c>
      <c r="P85" s="65">
        <v>0</v>
      </c>
      <c r="Q85" s="65">
        <v>1089.1370847000001</v>
      </c>
      <c r="R85" s="66">
        <v>4.0000000000000002E-4</v>
      </c>
      <c r="S85" s="66">
        <v>4.1000000000000003E-3</v>
      </c>
      <c r="T85" s="66">
        <v>1.1999999999999999E-3</v>
      </c>
    </row>
    <row r="86" spans="1:20">
      <c r="A86" t="s">
        <v>552</v>
      </c>
      <c r="B86" t="s">
        <v>553</v>
      </c>
      <c r="C86" t="s">
        <v>99</v>
      </c>
      <c r="D86" t="s">
        <v>122</v>
      </c>
      <c r="E86" t="s">
        <v>325</v>
      </c>
      <c r="F86" t="s">
        <v>318</v>
      </c>
      <c r="G86" t="s">
        <v>206</v>
      </c>
      <c r="H86" t="s">
        <v>207</v>
      </c>
      <c r="I86" t="s">
        <v>352</v>
      </c>
      <c r="J86" s="65">
        <v>3.36</v>
      </c>
      <c r="K86" t="s">
        <v>101</v>
      </c>
      <c r="L86" s="66">
        <v>3.0099999999999998E-2</v>
      </c>
      <c r="M86" s="66">
        <v>7.1999999999999998E-3</v>
      </c>
      <c r="N86" s="65">
        <v>3067325</v>
      </c>
      <c r="O86" s="65">
        <v>107.89</v>
      </c>
      <c r="P86" s="65">
        <v>0</v>
      </c>
      <c r="Q86" s="65">
        <v>3309.3369425000001</v>
      </c>
      <c r="R86" s="66">
        <v>2.7000000000000001E-3</v>
      </c>
      <c r="S86" s="66">
        <v>1.24E-2</v>
      </c>
      <c r="T86" s="66">
        <v>3.8E-3</v>
      </c>
    </row>
    <row r="87" spans="1:20">
      <c r="A87" t="s">
        <v>554</v>
      </c>
      <c r="B87" t="s">
        <v>555</v>
      </c>
      <c r="C87" t="s">
        <v>99</v>
      </c>
      <c r="D87" t="s">
        <v>122</v>
      </c>
      <c r="E87" t="s">
        <v>325</v>
      </c>
      <c r="F87" t="s">
        <v>318</v>
      </c>
      <c r="G87" t="s">
        <v>206</v>
      </c>
      <c r="H87" t="s">
        <v>207</v>
      </c>
      <c r="I87" t="s">
        <v>352</v>
      </c>
      <c r="J87" s="65">
        <v>3.3</v>
      </c>
      <c r="K87" t="s">
        <v>101</v>
      </c>
      <c r="L87" s="66">
        <v>2.0199999999999999E-2</v>
      </c>
      <c r="M87" s="66">
        <v>8.0999999999999996E-3</v>
      </c>
      <c r="N87" s="65">
        <v>800000</v>
      </c>
      <c r="O87" s="65">
        <v>105.25</v>
      </c>
      <c r="P87" s="65">
        <v>0</v>
      </c>
      <c r="Q87" s="65">
        <v>842</v>
      </c>
      <c r="R87" s="66">
        <v>5.0000000000000001E-4</v>
      </c>
      <c r="S87" s="66">
        <v>3.2000000000000002E-3</v>
      </c>
      <c r="T87" s="66">
        <v>1E-3</v>
      </c>
    </row>
    <row r="88" spans="1:20">
      <c r="A88" t="s">
        <v>556</v>
      </c>
      <c r="B88" t="s">
        <v>557</v>
      </c>
      <c r="C88" t="s">
        <v>99</v>
      </c>
      <c r="D88" t="s">
        <v>122</v>
      </c>
      <c r="E88" t="s">
        <v>330</v>
      </c>
      <c r="F88" t="s">
        <v>318</v>
      </c>
      <c r="G88" t="s">
        <v>206</v>
      </c>
      <c r="H88" t="s">
        <v>207</v>
      </c>
      <c r="I88" t="s">
        <v>349</v>
      </c>
      <c r="J88" s="65">
        <v>4.42</v>
      </c>
      <c r="K88" t="s">
        <v>101</v>
      </c>
      <c r="L88" s="66">
        <v>2.98E-2</v>
      </c>
      <c r="M88" s="66">
        <v>8.5000000000000006E-3</v>
      </c>
      <c r="N88" s="65">
        <v>4366657</v>
      </c>
      <c r="O88" s="65">
        <v>110.66</v>
      </c>
      <c r="P88" s="65">
        <v>0</v>
      </c>
      <c r="Q88" s="65">
        <v>4832.1426362000002</v>
      </c>
      <c r="R88" s="66">
        <v>1.6999999999999999E-3</v>
      </c>
      <c r="S88" s="66">
        <v>1.8100000000000002E-2</v>
      </c>
      <c r="T88" s="66">
        <v>5.4999999999999997E-3</v>
      </c>
    </row>
    <row r="89" spans="1:20">
      <c r="A89" t="s">
        <v>558</v>
      </c>
      <c r="B89" t="s">
        <v>559</v>
      </c>
      <c r="C89" t="s">
        <v>99</v>
      </c>
      <c r="D89" t="s">
        <v>122</v>
      </c>
      <c r="E89" t="s">
        <v>330</v>
      </c>
      <c r="F89" t="s">
        <v>318</v>
      </c>
      <c r="G89" t="s">
        <v>206</v>
      </c>
      <c r="H89" t="s">
        <v>207</v>
      </c>
      <c r="I89" t="s">
        <v>274</v>
      </c>
      <c r="J89" s="65">
        <v>1.66</v>
      </c>
      <c r="K89" t="s">
        <v>101</v>
      </c>
      <c r="L89" s="66">
        <v>2.47E-2</v>
      </c>
      <c r="M89" s="66">
        <v>5.8999999999999999E-3</v>
      </c>
      <c r="N89" s="65">
        <v>3517347</v>
      </c>
      <c r="O89" s="65">
        <v>103.92</v>
      </c>
      <c r="P89" s="65">
        <v>0</v>
      </c>
      <c r="Q89" s="65">
        <v>3655.2270023999999</v>
      </c>
      <c r="R89" s="66">
        <v>1.1000000000000001E-3</v>
      </c>
      <c r="S89" s="66">
        <v>1.37E-2</v>
      </c>
      <c r="T89" s="66">
        <v>4.1999999999999997E-3</v>
      </c>
    </row>
    <row r="90" spans="1:20">
      <c r="A90" t="s">
        <v>560</v>
      </c>
      <c r="B90" t="s">
        <v>561</v>
      </c>
      <c r="C90" t="s">
        <v>99</v>
      </c>
      <c r="D90" t="s">
        <v>122</v>
      </c>
      <c r="E90" t="s">
        <v>562</v>
      </c>
      <c r="F90" t="s">
        <v>318</v>
      </c>
      <c r="G90" t="s">
        <v>206</v>
      </c>
      <c r="H90" t="s">
        <v>207</v>
      </c>
      <c r="I90" t="s">
        <v>274</v>
      </c>
      <c r="J90" s="65">
        <v>1.48</v>
      </c>
      <c r="K90" t="s">
        <v>101</v>
      </c>
      <c r="L90" s="66">
        <v>2.07E-2</v>
      </c>
      <c r="M90" s="66">
        <v>3.0000000000000001E-3</v>
      </c>
      <c r="N90" s="65">
        <v>2128314</v>
      </c>
      <c r="O90" s="65">
        <v>103.68</v>
      </c>
      <c r="P90" s="65">
        <v>0</v>
      </c>
      <c r="Q90" s="65">
        <v>2206.6359551999999</v>
      </c>
      <c r="R90" s="66">
        <v>8.3999999999999995E-3</v>
      </c>
      <c r="S90" s="66">
        <v>8.3000000000000001E-3</v>
      </c>
      <c r="T90" s="66">
        <v>2.5000000000000001E-3</v>
      </c>
    </row>
    <row r="91" spans="1:20">
      <c r="A91" t="s">
        <v>563</v>
      </c>
      <c r="B91" t="s">
        <v>564</v>
      </c>
      <c r="C91" t="s">
        <v>99</v>
      </c>
      <c r="D91" t="s">
        <v>122</v>
      </c>
      <c r="E91" t="s">
        <v>565</v>
      </c>
      <c r="F91" t="s">
        <v>371</v>
      </c>
      <c r="G91" t="s">
        <v>206</v>
      </c>
      <c r="H91" t="s">
        <v>207</v>
      </c>
      <c r="I91" t="s">
        <v>352</v>
      </c>
      <c r="J91" s="65">
        <v>3.9</v>
      </c>
      <c r="K91" t="s">
        <v>101</v>
      </c>
      <c r="L91" s="66">
        <v>1.44E-2</v>
      </c>
      <c r="M91" s="66">
        <v>7.4000000000000003E-3</v>
      </c>
      <c r="N91" s="65">
        <v>3937500.61</v>
      </c>
      <c r="O91" s="65">
        <v>102.75</v>
      </c>
      <c r="P91" s="65">
        <v>0</v>
      </c>
      <c r="Q91" s="65">
        <v>4045.781876775</v>
      </c>
      <c r="R91" s="66">
        <v>5.3E-3</v>
      </c>
      <c r="S91" s="66">
        <v>1.52E-2</v>
      </c>
      <c r="T91" s="66">
        <v>4.5999999999999999E-3</v>
      </c>
    </row>
    <row r="92" spans="1:20">
      <c r="A92" t="s">
        <v>566</v>
      </c>
      <c r="B92" t="s">
        <v>567</v>
      </c>
      <c r="C92" t="s">
        <v>99</v>
      </c>
      <c r="D92" t="s">
        <v>122</v>
      </c>
      <c r="E92" t="s">
        <v>358</v>
      </c>
      <c r="F92" t="s">
        <v>318</v>
      </c>
      <c r="G92" t="s">
        <v>359</v>
      </c>
      <c r="H92" t="s">
        <v>207</v>
      </c>
      <c r="I92" t="s">
        <v>568</v>
      </c>
      <c r="J92" s="65">
        <v>1.1599999999999999</v>
      </c>
      <c r="K92" t="s">
        <v>101</v>
      </c>
      <c r="L92" s="66">
        <v>6.4000000000000001E-2</v>
      </c>
      <c r="M92" s="66">
        <v>2.0999999999999999E-3</v>
      </c>
      <c r="N92" s="65">
        <v>2323295.33</v>
      </c>
      <c r="O92" s="65">
        <v>109.33</v>
      </c>
      <c r="P92" s="65">
        <v>0</v>
      </c>
      <c r="Q92" s="65">
        <v>2540.058784289</v>
      </c>
      <c r="R92" s="66">
        <v>1.43E-2</v>
      </c>
      <c r="S92" s="66">
        <v>9.4999999999999998E-3</v>
      </c>
      <c r="T92" s="66">
        <v>2.8999999999999998E-3</v>
      </c>
    </row>
    <row r="93" spans="1:20">
      <c r="A93" t="s">
        <v>569</v>
      </c>
      <c r="B93" t="s">
        <v>570</v>
      </c>
      <c r="C93" t="s">
        <v>99</v>
      </c>
      <c r="D93" t="s">
        <v>122</v>
      </c>
      <c r="E93" t="s">
        <v>571</v>
      </c>
      <c r="F93" t="s">
        <v>371</v>
      </c>
      <c r="G93" t="s">
        <v>372</v>
      </c>
      <c r="H93" t="s">
        <v>149</v>
      </c>
      <c r="I93" t="s">
        <v>572</v>
      </c>
      <c r="J93" s="65">
        <v>2.7</v>
      </c>
      <c r="K93" t="s">
        <v>101</v>
      </c>
      <c r="L93" s="66">
        <v>1.6299999999999999E-2</v>
      </c>
      <c r="M93" s="66">
        <v>5.0000000000000001E-3</v>
      </c>
      <c r="N93" s="65">
        <v>3219430</v>
      </c>
      <c r="O93" s="65">
        <v>103.49</v>
      </c>
      <c r="P93" s="65">
        <v>0</v>
      </c>
      <c r="Q93" s="65">
        <v>3331.7881069999999</v>
      </c>
      <c r="R93" s="66">
        <v>3.8999999999999998E-3</v>
      </c>
      <c r="S93" s="66">
        <v>1.2500000000000001E-2</v>
      </c>
      <c r="T93" s="66">
        <v>3.8E-3</v>
      </c>
    </row>
    <row r="94" spans="1:20">
      <c r="A94" t="s">
        <v>573</v>
      </c>
      <c r="B94" t="s">
        <v>574</v>
      </c>
      <c r="C94" t="s">
        <v>99</v>
      </c>
      <c r="D94" t="s">
        <v>122</v>
      </c>
      <c r="E94" t="s">
        <v>346</v>
      </c>
      <c r="F94" t="s">
        <v>318</v>
      </c>
      <c r="G94" t="s">
        <v>359</v>
      </c>
      <c r="H94" t="s">
        <v>207</v>
      </c>
      <c r="I94" t="s">
        <v>575</v>
      </c>
      <c r="J94" s="65">
        <v>1.62</v>
      </c>
      <c r="K94" t="s">
        <v>101</v>
      </c>
      <c r="L94" s="66">
        <v>6.5000000000000002E-2</v>
      </c>
      <c r="M94" s="66">
        <v>5.1999999999999998E-3</v>
      </c>
      <c r="N94" s="65">
        <v>992303</v>
      </c>
      <c r="O94" s="65">
        <v>112.06</v>
      </c>
      <c r="P94" s="65">
        <v>0</v>
      </c>
      <c r="Q94" s="65">
        <v>1111.9747417999999</v>
      </c>
      <c r="R94" s="66">
        <v>4.4000000000000003E-3</v>
      </c>
      <c r="S94" s="66">
        <v>4.1999999999999997E-3</v>
      </c>
      <c r="T94" s="66">
        <v>1.2999999999999999E-3</v>
      </c>
    </row>
    <row r="95" spans="1:20">
      <c r="A95" t="s">
        <v>576</v>
      </c>
      <c r="B95" t="s">
        <v>577</v>
      </c>
      <c r="C95" t="s">
        <v>99</v>
      </c>
      <c r="D95" t="s">
        <v>122</v>
      </c>
      <c r="E95" t="s">
        <v>578</v>
      </c>
      <c r="F95" t="s">
        <v>579</v>
      </c>
      <c r="G95" t="s">
        <v>359</v>
      </c>
      <c r="H95" t="s">
        <v>207</v>
      </c>
      <c r="I95" t="s">
        <v>490</v>
      </c>
      <c r="J95" s="65">
        <v>4.45</v>
      </c>
      <c r="K95" t="s">
        <v>101</v>
      </c>
      <c r="L95" s="66">
        <v>2.6100000000000002E-2</v>
      </c>
      <c r="M95" s="66">
        <v>7.0000000000000001E-3</v>
      </c>
      <c r="N95" s="65">
        <v>2899867.65</v>
      </c>
      <c r="O95" s="65">
        <v>109.43</v>
      </c>
      <c r="P95" s="65">
        <v>0</v>
      </c>
      <c r="Q95" s="65">
        <v>3173.3251693950001</v>
      </c>
      <c r="R95" s="66">
        <v>5.1000000000000004E-3</v>
      </c>
      <c r="S95" s="66">
        <v>1.1900000000000001E-2</v>
      </c>
      <c r="T95" s="66">
        <v>3.5999999999999999E-3</v>
      </c>
    </row>
    <row r="96" spans="1:20">
      <c r="A96" t="s">
        <v>580</v>
      </c>
      <c r="B96" t="s">
        <v>581</v>
      </c>
      <c r="C96" t="s">
        <v>99</v>
      </c>
      <c r="D96" t="s">
        <v>122</v>
      </c>
      <c r="E96" t="s">
        <v>578</v>
      </c>
      <c r="F96" t="s">
        <v>579</v>
      </c>
      <c r="G96" t="s">
        <v>359</v>
      </c>
      <c r="H96" t="s">
        <v>207</v>
      </c>
      <c r="I96" t="s">
        <v>582</v>
      </c>
      <c r="J96" s="65">
        <v>1.82</v>
      </c>
      <c r="K96" t="s">
        <v>101</v>
      </c>
      <c r="L96" s="66">
        <v>4.4999999999999998E-2</v>
      </c>
      <c r="M96" s="66">
        <v>5.1000000000000004E-3</v>
      </c>
      <c r="N96" s="65">
        <v>2478853.92</v>
      </c>
      <c r="O96" s="65">
        <v>107.4</v>
      </c>
      <c r="P96" s="65">
        <v>0</v>
      </c>
      <c r="Q96" s="65">
        <v>2662.2891100799998</v>
      </c>
      <c r="R96" s="66">
        <v>1.44E-2</v>
      </c>
      <c r="S96" s="66">
        <v>0.01</v>
      </c>
      <c r="T96" s="66">
        <v>3.0000000000000001E-3</v>
      </c>
    </row>
    <row r="97" spans="1:20">
      <c r="A97" t="s">
        <v>583</v>
      </c>
      <c r="B97" t="s">
        <v>584</v>
      </c>
      <c r="C97" t="s">
        <v>99</v>
      </c>
      <c r="D97" t="s">
        <v>122</v>
      </c>
      <c r="E97" t="s">
        <v>378</v>
      </c>
      <c r="F97" t="s">
        <v>371</v>
      </c>
      <c r="G97" t="s">
        <v>379</v>
      </c>
      <c r="H97" t="s">
        <v>207</v>
      </c>
      <c r="I97" t="s">
        <v>575</v>
      </c>
      <c r="J97" s="65">
        <v>3</v>
      </c>
      <c r="K97" t="s">
        <v>101</v>
      </c>
      <c r="L97" s="66">
        <v>3.39E-2</v>
      </c>
      <c r="M97" s="66">
        <v>1.1299999999999999E-2</v>
      </c>
      <c r="N97" s="65">
        <v>692171</v>
      </c>
      <c r="O97" s="65">
        <v>109.45</v>
      </c>
      <c r="P97" s="65">
        <v>0</v>
      </c>
      <c r="Q97" s="65">
        <v>757.58115950000001</v>
      </c>
      <c r="R97" s="66">
        <v>5.9999999999999995E-4</v>
      </c>
      <c r="S97" s="66">
        <v>2.8E-3</v>
      </c>
      <c r="T97" s="66">
        <v>8.9999999999999998E-4</v>
      </c>
    </row>
    <row r="98" spans="1:20">
      <c r="A98" t="s">
        <v>585</v>
      </c>
      <c r="B98" t="s">
        <v>586</v>
      </c>
      <c r="C98" t="s">
        <v>99</v>
      </c>
      <c r="D98" t="s">
        <v>122</v>
      </c>
      <c r="E98" t="s">
        <v>587</v>
      </c>
      <c r="F98" t="s">
        <v>371</v>
      </c>
      <c r="G98" t="s">
        <v>379</v>
      </c>
      <c r="H98" t="s">
        <v>207</v>
      </c>
      <c r="I98" t="s">
        <v>349</v>
      </c>
      <c r="J98" s="65">
        <v>1.7</v>
      </c>
      <c r="K98" t="s">
        <v>101</v>
      </c>
      <c r="L98" s="66">
        <v>4.5999999999999999E-2</v>
      </c>
      <c r="M98" s="66">
        <v>8.0999999999999996E-3</v>
      </c>
      <c r="N98" s="65">
        <v>2069288</v>
      </c>
      <c r="O98" s="65">
        <v>107.7</v>
      </c>
      <c r="P98" s="65">
        <v>0</v>
      </c>
      <c r="Q98" s="65">
        <v>2228.6231760000001</v>
      </c>
      <c r="R98" s="66">
        <v>1.01E-2</v>
      </c>
      <c r="S98" s="66">
        <v>8.3999999999999995E-3</v>
      </c>
      <c r="T98" s="66">
        <v>2.5000000000000001E-3</v>
      </c>
    </row>
    <row r="99" spans="1:20">
      <c r="A99" t="s">
        <v>588</v>
      </c>
      <c r="B99" t="s">
        <v>589</v>
      </c>
      <c r="C99" t="s">
        <v>99</v>
      </c>
      <c r="D99" t="s">
        <v>122</v>
      </c>
      <c r="E99" t="s">
        <v>587</v>
      </c>
      <c r="F99" t="s">
        <v>371</v>
      </c>
      <c r="G99" t="s">
        <v>379</v>
      </c>
      <c r="H99" t="s">
        <v>207</v>
      </c>
      <c r="I99" t="s">
        <v>590</v>
      </c>
      <c r="J99" s="65">
        <v>3.3</v>
      </c>
      <c r="K99" t="s">
        <v>101</v>
      </c>
      <c r="L99" s="66">
        <v>2.5499999999999998E-2</v>
      </c>
      <c r="M99" s="66">
        <v>8.8999999999999999E-3</v>
      </c>
      <c r="N99" s="65">
        <v>324670</v>
      </c>
      <c r="O99" s="65">
        <v>106.26</v>
      </c>
      <c r="P99" s="65">
        <v>0</v>
      </c>
      <c r="Q99" s="65">
        <v>344.99434200000002</v>
      </c>
      <c r="R99" s="66">
        <v>1E-3</v>
      </c>
      <c r="S99" s="66">
        <v>1.2999999999999999E-3</v>
      </c>
      <c r="T99" s="66">
        <v>4.0000000000000002E-4</v>
      </c>
    </row>
    <row r="100" spans="1:20">
      <c r="A100" t="s">
        <v>591</v>
      </c>
      <c r="B100" t="s">
        <v>592</v>
      </c>
      <c r="C100" t="s">
        <v>99</v>
      </c>
      <c r="D100" t="s">
        <v>122</v>
      </c>
      <c r="E100" t="s">
        <v>593</v>
      </c>
      <c r="F100" t="s">
        <v>594</v>
      </c>
      <c r="G100" t="s">
        <v>379</v>
      </c>
      <c r="H100" t="s">
        <v>207</v>
      </c>
      <c r="I100" t="s">
        <v>575</v>
      </c>
      <c r="J100" s="65">
        <v>3.33</v>
      </c>
      <c r="K100" t="s">
        <v>101</v>
      </c>
      <c r="L100" s="66">
        <v>3.15E-2</v>
      </c>
      <c r="M100" s="66">
        <v>5.5300000000000002E-2</v>
      </c>
      <c r="N100" s="65">
        <v>213545.17</v>
      </c>
      <c r="O100" s="65">
        <v>93.01</v>
      </c>
      <c r="P100" s="65">
        <v>0</v>
      </c>
      <c r="Q100" s="65">
        <v>198.618362617</v>
      </c>
      <c r="R100" s="66">
        <v>8.9999999999999998E-4</v>
      </c>
      <c r="S100" s="66">
        <v>6.9999999999999999E-4</v>
      </c>
      <c r="T100" s="66">
        <v>2.0000000000000001E-4</v>
      </c>
    </row>
    <row r="101" spans="1:20">
      <c r="A101" t="s">
        <v>595</v>
      </c>
      <c r="B101" t="s">
        <v>596</v>
      </c>
      <c r="C101" t="s">
        <v>99</v>
      </c>
      <c r="D101" t="s">
        <v>122</v>
      </c>
      <c r="E101" t="s">
        <v>597</v>
      </c>
      <c r="F101" t="s">
        <v>598</v>
      </c>
      <c r="G101" t="s">
        <v>599</v>
      </c>
      <c r="H101" t="s">
        <v>149</v>
      </c>
      <c r="I101" t="s">
        <v>246</v>
      </c>
      <c r="J101" s="65">
        <v>2.0299999999999998</v>
      </c>
      <c r="K101" t="s">
        <v>101</v>
      </c>
      <c r="L101" s="66">
        <v>4.8000000000000001E-2</v>
      </c>
      <c r="M101" s="66">
        <v>6.1999999999999998E-3</v>
      </c>
      <c r="N101" s="65">
        <v>3670454.55</v>
      </c>
      <c r="O101" s="65">
        <v>108.52</v>
      </c>
      <c r="P101" s="65">
        <v>220.74545000000001</v>
      </c>
      <c r="Q101" s="65">
        <v>4203.9227276600004</v>
      </c>
      <c r="R101" s="66">
        <v>1.9E-3</v>
      </c>
      <c r="S101" s="66">
        <v>1.5800000000000002E-2</v>
      </c>
      <c r="T101" s="66">
        <v>4.7999999999999996E-3</v>
      </c>
    </row>
    <row r="102" spans="1:20">
      <c r="A102" t="s">
        <v>600</v>
      </c>
      <c r="B102" t="s">
        <v>601</v>
      </c>
      <c r="C102" t="s">
        <v>99</v>
      </c>
      <c r="D102" t="s">
        <v>122</v>
      </c>
      <c r="E102" t="s">
        <v>597</v>
      </c>
      <c r="F102" t="s">
        <v>598</v>
      </c>
      <c r="G102" t="s">
        <v>599</v>
      </c>
      <c r="H102" t="s">
        <v>149</v>
      </c>
      <c r="I102" t="s">
        <v>602</v>
      </c>
      <c r="J102" s="65">
        <v>0.41</v>
      </c>
      <c r="K102" t="s">
        <v>101</v>
      </c>
      <c r="L102" s="66">
        <v>4.4999999999999998E-2</v>
      </c>
      <c r="M102" s="66">
        <v>0</v>
      </c>
      <c r="N102" s="65">
        <v>360470</v>
      </c>
      <c r="O102" s="65">
        <v>102.25</v>
      </c>
      <c r="P102" s="65">
        <v>0</v>
      </c>
      <c r="Q102" s="65">
        <v>368.58057500000001</v>
      </c>
      <c r="R102" s="66">
        <v>5.9999999999999995E-4</v>
      </c>
      <c r="S102" s="66">
        <v>1.4E-3</v>
      </c>
      <c r="T102" s="66">
        <v>4.0000000000000002E-4</v>
      </c>
    </row>
    <row r="103" spans="1:20">
      <c r="A103" t="s">
        <v>603</v>
      </c>
      <c r="B103" t="s">
        <v>604</v>
      </c>
      <c r="C103" t="s">
        <v>99</v>
      </c>
      <c r="D103" t="s">
        <v>122</v>
      </c>
      <c r="E103" t="s">
        <v>597</v>
      </c>
      <c r="F103" t="s">
        <v>598</v>
      </c>
      <c r="G103" t="s">
        <v>599</v>
      </c>
      <c r="H103" t="s">
        <v>149</v>
      </c>
      <c r="I103" t="s">
        <v>605</v>
      </c>
      <c r="J103" s="65">
        <v>3.35</v>
      </c>
      <c r="K103" t="s">
        <v>101</v>
      </c>
      <c r="L103" s="66">
        <v>2.5499999999999998E-2</v>
      </c>
      <c r="M103" s="66">
        <v>5.8999999999999999E-3</v>
      </c>
      <c r="N103" s="65">
        <v>774000</v>
      </c>
      <c r="O103" s="65">
        <v>106.8</v>
      </c>
      <c r="P103" s="65">
        <v>0</v>
      </c>
      <c r="Q103" s="65">
        <v>826.63199999999995</v>
      </c>
      <c r="R103" s="66">
        <v>1.4E-3</v>
      </c>
      <c r="S103" s="66">
        <v>3.0999999999999999E-3</v>
      </c>
      <c r="T103" s="66">
        <v>8.9999999999999998E-4</v>
      </c>
    </row>
    <row r="104" spans="1:20">
      <c r="A104" t="s">
        <v>606</v>
      </c>
      <c r="B104" t="s">
        <v>607</v>
      </c>
      <c r="C104" t="s">
        <v>99</v>
      </c>
      <c r="D104" t="s">
        <v>122</v>
      </c>
      <c r="E104" t="s">
        <v>608</v>
      </c>
      <c r="F104" t="s">
        <v>452</v>
      </c>
      <c r="G104" t="s">
        <v>379</v>
      </c>
      <c r="H104" t="s">
        <v>207</v>
      </c>
      <c r="I104" t="s">
        <v>349</v>
      </c>
      <c r="J104" s="65">
        <v>1.97</v>
      </c>
      <c r="K104" t="s">
        <v>101</v>
      </c>
      <c r="L104" s="66">
        <v>2.4500000000000001E-2</v>
      </c>
      <c r="M104" s="66">
        <v>8.6E-3</v>
      </c>
      <c r="N104" s="65">
        <v>2700000</v>
      </c>
      <c r="O104" s="65">
        <v>103.14</v>
      </c>
      <c r="P104" s="65">
        <v>0</v>
      </c>
      <c r="Q104" s="65">
        <v>2784.78</v>
      </c>
      <c r="R104" s="66">
        <v>1.6999999999999999E-3</v>
      </c>
      <c r="S104" s="66">
        <v>1.04E-2</v>
      </c>
      <c r="T104" s="66">
        <v>3.2000000000000002E-3</v>
      </c>
    </row>
    <row r="105" spans="1:20">
      <c r="A105" t="s">
        <v>609</v>
      </c>
      <c r="B105" t="s">
        <v>610</v>
      </c>
      <c r="C105" t="s">
        <v>99</v>
      </c>
      <c r="D105" t="s">
        <v>122</v>
      </c>
      <c r="E105" t="s">
        <v>325</v>
      </c>
      <c r="F105" t="s">
        <v>318</v>
      </c>
      <c r="G105" t="s">
        <v>379</v>
      </c>
      <c r="H105" t="s">
        <v>207</v>
      </c>
      <c r="I105" t="s">
        <v>449</v>
      </c>
      <c r="J105" s="65">
        <v>0.35</v>
      </c>
      <c r="K105" t="s">
        <v>101</v>
      </c>
      <c r="L105" s="66">
        <v>1.43E-2</v>
      </c>
      <c r="M105" s="66">
        <v>5.7000000000000002E-3</v>
      </c>
      <c r="N105" s="65">
        <v>470941</v>
      </c>
      <c r="O105" s="65">
        <v>100.52</v>
      </c>
      <c r="P105" s="65">
        <v>0</v>
      </c>
      <c r="Q105" s="65">
        <v>473.38989320000002</v>
      </c>
      <c r="R105" s="66">
        <v>5.9999999999999995E-4</v>
      </c>
      <c r="S105" s="66">
        <v>1.8E-3</v>
      </c>
      <c r="T105" s="66">
        <v>5.0000000000000001E-4</v>
      </c>
    </row>
    <row r="106" spans="1:20">
      <c r="A106" t="s">
        <v>611</v>
      </c>
      <c r="B106" t="s">
        <v>612</v>
      </c>
      <c r="C106" t="s">
        <v>99</v>
      </c>
      <c r="D106" t="s">
        <v>122</v>
      </c>
      <c r="E106" t="s">
        <v>613</v>
      </c>
      <c r="F106" t="s">
        <v>473</v>
      </c>
      <c r="G106" t="s">
        <v>599</v>
      </c>
      <c r="H106" t="s">
        <v>149</v>
      </c>
      <c r="I106" t="s">
        <v>277</v>
      </c>
      <c r="J106" s="65">
        <v>3.41</v>
      </c>
      <c r="K106" t="s">
        <v>101</v>
      </c>
      <c r="L106" s="66">
        <v>2.9399999999999999E-2</v>
      </c>
      <c r="M106" s="66">
        <v>7.7999999999999996E-3</v>
      </c>
      <c r="N106" s="65">
        <v>183258.9</v>
      </c>
      <c r="O106" s="65">
        <v>107.4</v>
      </c>
      <c r="P106" s="65">
        <v>0</v>
      </c>
      <c r="Q106" s="65">
        <v>196.82005860000001</v>
      </c>
      <c r="R106" s="66">
        <v>5.9999999999999995E-4</v>
      </c>
      <c r="S106" s="66">
        <v>6.9999999999999999E-4</v>
      </c>
      <c r="T106" s="66">
        <v>2.0000000000000001E-4</v>
      </c>
    </row>
    <row r="107" spans="1:20">
      <c r="A107" t="s">
        <v>614</v>
      </c>
      <c r="B107" t="s">
        <v>615</v>
      </c>
      <c r="C107" t="s">
        <v>99</v>
      </c>
      <c r="D107" t="s">
        <v>122</v>
      </c>
      <c r="E107" t="s">
        <v>616</v>
      </c>
      <c r="F107" t="s">
        <v>617</v>
      </c>
      <c r="G107" t="s">
        <v>379</v>
      </c>
      <c r="H107" t="s">
        <v>207</v>
      </c>
      <c r="I107" t="s">
        <v>252</v>
      </c>
      <c r="J107" s="65">
        <v>2.1800000000000002</v>
      </c>
      <c r="K107" t="s">
        <v>101</v>
      </c>
      <c r="L107" s="66">
        <v>2.3599999999999999E-2</v>
      </c>
      <c r="M107" s="66">
        <v>9.7000000000000003E-3</v>
      </c>
      <c r="N107" s="65">
        <v>467613.41</v>
      </c>
      <c r="O107" s="65">
        <v>103.47</v>
      </c>
      <c r="P107" s="65">
        <v>0</v>
      </c>
      <c r="Q107" s="65">
        <v>483.83959532699998</v>
      </c>
      <c r="R107" s="66">
        <v>1.6999999999999999E-3</v>
      </c>
      <c r="S107" s="66">
        <v>1.8E-3</v>
      </c>
      <c r="T107" s="66">
        <v>5.9999999999999995E-4</v>
      </c>
    </row>
    <row r="108" spans="1:20">
      <c r="A108" t="s">
        <v>618</v>
      </c>
      <c r="B108" t="s">
        <v>619</v>
      </c>
      <c r="C108" t="s">
        <v>99</v>
      </c>
      <c r="D108" t="s">
        <v>122</v>
      </c>
      <c r="E108" t="s">
        <v>620</v>
      </c>
      <c r="F108" t="s">
        <v>594</v>
      </c>
      <c r="G108" t="s">
        <v>599</v>
      </c>
      <c r="H108" t="s">
        <v>149</v>
      </c>
      <c r="I108" t="s">
        <v>621</v>
      </c>
      <c r="J108" s="65">
        <v>0.34</v>
      </c>
      <c r="K108" t="s">
        <v>101</v>
      </c>
      <c r="L108" s="66">
        <v>2.1700000000000001E-2</v>
      </c>
      <c r="M108" s="66">
        <v>8.9999999999999998E-4</v>
      </c>
      <c r="N108" s="65">
        <v>180643.04</v>
      </c>
      <c r="O108" s="65">
        <v>101.06</v>
      </c>
      <c r="P108" s="65">
        <v>0</v>
      </c>
      <c r="Q108" s="65">
        <v>182.55785622400001</v>
      </c>
      <c r="R108" s="66">
        <v>1E-3</v>
      </c>
      <c r="S108" s="66">
        <v>6.9999999999999999E-4</v>
      </c>
      <c r="T108" s="66">
        <v>2.0000000000000001E-4</v>
      </c>
    </row>
    <row r="109" spans="1:20">
      <c r="A109" t="s">
        <v>622</v>
      </c>
      <c r="B109" t="s">
        <v>623</v>
      </c>
      <c r="C109" t="s">
        <v>99</v>
      </c>
      <c r="D109" t="s">
        <v>122</v>
      </c>
      <c r="E109" t="s">
        <v>620</v>
      </c>
      <c r="F109" t="s">
        <v>371</v>
      </c>
      <c r="G109" t="s">
        <v>599</v>
      </c>
      <c r="H109" t="s">
        <v>149</v>
      </c>
      <c r="I109" t="s">
        <v>624</v>
      </c>
      <c r="J109" s="65">
        <v>2.41</v>
      </c>
      <c r="K109" t="s">
        <v>101</v>
      </c>
      <c r="L109" s="66">
        <v>6.4000000000000001E-2</v>
      </c>
      <c r="M109" s="66">
        <v>1.0200000000000001E-2</v>
      </c>
      <c r="N109" s="65">
        <v>152777.46</v>
      </c>
      <c r="O109" s="65">
        <v>114.71</v>
      </c>
      <c r="P109" s="65">
        <v>0</v>
      </c>
      <c r="Q109" s="65">
        <v>175.251024366</v>
      </c>
      <c r="R109" s="66">
        <v>8.0000000000000004E-4</v>
      </c>
      <c r="S109" s="66">
        <v>6.9999999999999999E-4</v>
      </c>
      <c r="T109" s="66">
        <v>2.0000000000000001E-4</v>
      </c>
    </row>
    <row r="110" spans="1:20">
      <c r="A110" t="s">
        <v>625</v>
      </c>
      <c r="B110" t="s">
        <v>626</v>
      </c>
      <c r="C110" t="s">
        <v>99</v>
      </c>
      <c r="D110" t="s">
        <v>122</v>
      </c>
      <c r="E110" t="s">
        <v>627</v>
      </c>
      <c r="F110" t="s">
        <v>628</v>
      </c>
      <c r="G110" t="s">
        <v>379</v>
      </c>
      <c r="H110" t="s">
        <v>207</v>
      </c>
      <c r="I110" t="s">
        <v>349</v>
      </c>
      <c r="J110" s="65">
        <v>6.37</v>
      </c>
      <c r="K110" t="s">
        <v>101</v>
      </c>
      <c r="L110" s="66">
        <v>3.5200000000000002E-2</v>
      </c>
      <c r="M110" s="66">
        <v>1.34E-2</v>
      </c>
      <c r="N110" s="65">
        <v>120000</v>
      </c>
      <c r="O110" s="65">
        <v>115</v>
      </c>
      <c r="P110" s="65">
        <v>0</v>
      </c>
      <c r="Q110" s="65">
        <v>138</v>
      </c>
      <c r="R110" s="66">
        <v>1E-4</v>
      </c>
      <c r="S110" s="66">
        <v>5.0000000000000001E-4</v>
      </c>
      <c r="T110" s="66">
        <v>2.0000000000000001E-4</v>
      </c>
    </row>
    <row r="111" spans="1:20">
      <c r="A111" t="s">
        <v>629</v>
      </c>
      <c r="B111" t="s">
        <v>630</v>
      </c>
      <c r="C111" t="s">
        <v>99</v>
      </c>
      <c r="D111" t="s">
        <v>122</v>
      </c>
      <c r="E111" t="s">
        <v>627</v>
      </c>
      <c r="F111" t="s">
        <v>628</v>
      </c>
      <c r="G111" t="s">
        <v>379</v>
      </c>
      <c r="H111" t="s">
        <v>207</v>
      </c>
      <c r="I111" t="s">
        <v>349</v>
      </c>
      <c r="J111" s="65">
        <v>4.68</v>
      </c>
      <c r="K111" t="s">
        <v>101</v>
      </c>
      <c r="L111" s="66">
        <v>5.0900000000000001E-2</v>
      </c>
      <c r="M111" s="66">
        <v>1.0699999999999999E-2</v>
      </c>
      <c r="N111" s="65">
        <v>2656529.1</v>
      </c>
      <c r="O111" s="65">
        <v>119.25</v>
      </c>
      <c r="P111" s="65">
        <v>445.41138000000001</v>
      </c>
      <c r="Q111" s="65">
        <v>3613.3223317500001</v>
      </c>
      <c r="R111" s="66">
        <v>2.8999999999999998E-3</v>
      </c>
      <c r="S111" s="66">
        <v>1.35E-2</v>
      </c>
      <c r="T111" s="66">
        <v>4.1000000000000003E-3</v>
      </c>
    </row>
    <row r="112" spans="1:20">
      <c r="A112" t="s">
        <v>631</v>
      </c>
      <c r="B112" t="s">
        <v>632</v>
      </c>
      <c r="C112" t="s">
        <v>99</v>
      </c>
      <c r="D112" t="s">
        <v>122</v>
      </c>
      <c r="E112" t="s">
        <v>633</v>
      </c>
      <c r="F112" t="s">
        <v>634</v>
      </c>
      <c r="G112" t="s">
        <v>379</v>
      </c>
      <c r="H112" t="s">
        <v>207</v>
      </c>
      <c r="I112" t="s">
        <v>635</v>
      </c>
      <c r="J112" s="65">
        <v>2.14</v>
      </c>
      <c r="K112" t="s">
        <v>101</v>
      </c>
      <c r="L112" s="66">
        <v>1.0500000000000001E-2</v>
      </c>
      <c r="M112" s="66">
        <v>7.3000000000000001E-3</v>
      </c>
      <c r="N112" s="65">
        <v>602822</v>
      </c>
      <c r="O112" s="65">
        <v>101.04</v>
      </c>
      <c r="P112" s="65">
        <v>0</v>
      </c>
      <c r="Q112" s="65">
        <v>609.09134879999999</v>
      </c>
      <c r="R112" s="66">
        <v>1.2999999999999999E-3</v>
      </c>
      <c r="S112" s="66">
        <v>2.3E-3</v>
      </c>
      <c r="T112" s="66">
        <v>6.9999999999999999E-4</v>
      </c>
    </row>
    <row r="113" spans="1:20">
      <c r="A113" t="s">
        <v>636</v>
      </c>
      <c r="B113" t="s">
        <v>637</v>
      </c>
      <c r="C113" t="s">
        <v>99</v>
      </c>
      <c r="D113" t="s">
        <v>122</v>
      </c>
      <c r="E113" t="s">
        <v>462</v>
      </c>
      <c r="F113" t="s">
        <v>371</v>
      </c>
      <c r="G113" t="s">
        <v>453</v>
      </c>
      <c r="H113" t="s">
        <v>207</v>
      </c>
      <c r="I113" t="s">
        <v>311</v>
      </c>
      <c r="J113" s="65">
        <v>4.6399999999999997</v>
      </c>
      <c r="K113" t="s">
        <v>101</v>
      </c>
      <c r="L113" s="66">
        <v>2.3400000000000001E-2</v>
      </c>
      <c r="M113" s="66">
        <v>2.1399999999999999E-2</v>
      </c>
      <c r="N113" s="65">
        <v>1197429</v>
      </c>
      <c r="O113" s="65">
        <v>101.21</v>
      </c>
      <c r="P113" s="65">
        <v>0</v>
      </c>
      <c r="Q113" s="65">
        <v>1211.9178909</v>
      </c>
      <c r="R113" s="66">
        <v>8.9999999999999998E-4</v>
      </c>
      <c r="S113" s="66">
        <v>4.4999999999999997E-3</v>
      </c>
      <c r="T113" s="66">
        <v>1.4E-3</v>
      </c>
    </row>
    <row r="114" spans="1:20">
      <c r="A114" t="s">
        <v>638</v>
      </c>
      <c r="B114" t="s">
        <v>639</v>
      </c>
      <c r="C114" t="s">
        <v>99</v>
      </c>
      <c r="D114" t="s">
        <v>122</v>
      </c>
      <c r="E114" t="s">
        <v>462</v>
      </c>
      <c r="F114" t="s">
        <v>371</v>
      </c>
      <c r="G114" t="s">
        <v>453</v>
      </c>
      <c r="H114" t="s">
        <v>207</v>
      </c>
      <c r="I114" t="s">
        <v>640</v>
      </c>
      <c r="J114" s="65">
        <v>3.51</v>
      </c>
      <c r="K114" t="s">
        <v>101</v>
      </c>
      <c r="L114" s="66">
        <v>3.85E-2</v>
      </c>
      <c r="M114" s="66">
        <v>1.54E-2</v>
      </c>
      <c r="N114" s="65">
        <v>514900</v>
      </c>
      <c r="O114" s="65">
        <v>110.52</v>
      </c>
      <c r="P114" s="65">
        <v>0</v>
      </c>
      <c r="Q114" s="65">
        <v>569.06748000000005</v>
      </c>
      <c r="R114" s="66">
        <v>4.0000000000000002E-4</v>
      </c>
      <c r="S114" s="66">
        <v>2.0999999999999999E-3</v>
      </c>
      <c r="T114" s="66">
        <v>6.9999999999999999E-4</v>
      </c>
    </row>
    <row r="115" spans="1:20">
      <c r="A115" t="s">
        <v>641</v>
      </c>
      <c r="B115" t="s">
        <v>642</v>
      </c>
      <c r="C115" t="s">
        <v>99</v>
      </c>
      <c r="D115" t="s">
        <v>122</v>
      </c>
      <c r="E115" t="s">
        <v>388</v>
      </c>
      <c r="F115" t="s">
        <v>371</v>
      </c>
      <c r="G115" t="s">
        <v>445</v>
      </c>
      <c r="H115" t="s">
        <v>149</v>
      </c>
      <c r="I115" t="s">
        <v>643</v>
      </c>
      <c r="J115" s="65">
        <v>2.44</v>
      </c>
      <c r="K115" t="s">
        <v>101</v>
      </c>
      <c r="L115" s="66">
        <v>3.5000000000000003E-2</v>
      </c>
      <c r="M115" s="66">
        <v>1.15E-2</v>
      </c>
      <c r="N115" s="65">
        <v>263095.13</v>
      </c>
      <c r="O115" s="65">
        <v>106.72</v>
      </c>
      <c r="P115" s="65">
        <v>0</v>
      </c>
      <c r="Q115" s="65">
        <v>280.77512273600001</v>
      </c>
      <c r="R115" s="66">
        <v>2E-3</v>
      </c>
      <c r="S115" s="66">
        <v>1.1000000000000001E-3</v>
      </c>
      <c r="T115" s="66">
        <v>2.9999999999999997E-4</v>
      </c>
    </row>
    <row r="116" spans="1:20">
      <c r="A116" t="s">
        <v>644</v>
      </c>
      <c r="B116" t="s">
        <v>645</v>
      </c>
      <c r="C116" t="s">
        <v>99</v>
      </c>
      <c r="D116" t="s">
        <v>122</v>
      </c>
      <c r="E116" t="s">
        <v>646</v>
      </c>
      <c r="F116" t="s">
        <v>594</v>
      </c>
      <c r="G116" t="s">
        <v>453</v>
      </c>
      <c r="H116" t="s">
        <v>207</v>
      </c>
      <c r="I116" t="s">
        <v>647</v>
      </c>
      <c r="J116" s="65">
        <v>3.86</v>
      </c>
      <c r="K116" t="s">
        <v>101</v>
      </c>
      <c r="L116" s="66">
        <v>4.8000000000000001E-2</v>
      </c>
      <c r="M116" s="66">
        <v>2.81E-2</v>
      </c>
      <c r="N116" s="65">
        <v>940560</v>
      </c>
      <c r="O116" s="65">
        <v>110</v>
      </c>
      <c r="P116" s="65">
        <v>0</v>
      </c>
      <c r="Q116" s="65">
        <v>1034.616</v>
      </c>
      <c r="R116" s="66">
        <v>1.9E-3</v>
      </c>
      <c r="S116" s="66">
        <v>3.8999999999999998E-3</v>
      </c>
      <c r="T116" s="66">
        <v>1.1999999999999999E-3</v>
      </c>
    </row>
    <row r="117" spans="1:20">
      <c r="A117" t="s">
        <v>648</v>
      </c>
      <c r="B117" t="s">
        <v>649</v>
      </c>
      <c r="C117" t="s">
        <v>99</v>
      </c>
      <c r="D117" t="s">
        <v>122</v>
      </c>
      <c r="E117" t="s">
        <v>406</v>
      </c>
      <c r="F117" t="s">
        <v>371</v>
      </c>
      <c r="G117" t="s">
        <v>453</v>
      </c>
      <c r="H117" t="s">
        <v>207</v>
      </c>
      <c r="I117" t="s">
        <v>518</v>
      </c>
      <c r="J117" s="65">
        <v>3.23</v>
      </c>
      <c r="K117" t="s">
        <v>101</v>
      </c>
      <c r="L117" s="66">
        <v>5.0500000000000003E-2</v>
      </c>
      <c r="M117" s="66">
        <v>1.2800000000000001E-2</v>
      </c>
      <c r="N117" s="65">
        <v>1200000.1200000001</v>
      </c>
      <c r="O117" s="65">
        <v>112.9</v>
      </c>
      <c r="P117" s="65">
        <v>0</v>
      </c>
      <c r="Q117" s="65">
        <v>1354.8001354800001</v>
      </c>
      <c r="R117" s="66">
        <v>1.8E-3</v>
      </c>
      <c r="S117" s="66">
        <v>5.1000000000000004E-3</v>
      </c>
      <c r="T117" s="66">
        <v>1.6000000000000001E-3</v>
      </c>
    </row>
    <row r="118" spans="1:20">
      <c r="A118" t="s">
        <v>650</v>
      </c>
      <c r="B118" t="s">
        <v>651</v>
      </c>
      <c r="C118" t="s">
        <v>99</v>
      </c>
      <c r="D118" t="s">
        <v>122</v>
      </c>
      <c r="E118" t="s">
        <v>483</v>
      </c>
      <c r="F118" t="s">
        <v>473</v>
      </c>
      <c r="G118" t="s">
        <v>453</v>
      </c>
      <c r="H118" t="s">
        <v>207</v>
      </c>
      <c r="I118" t="s">
        <v>446</v>
      </c>
      <c r="J118" s="65">
        <v>2.16</v>
      </c>
      <c r="K118" t="s">
        <v>101</v>
      </c>
      <c r="L118" s="66">
        <v>4.1399999999999999E-2</v>
      </c>
      <c r="M118" s="66">
        <v>1.0500000000000001E-2</v>
      </c>
      <c r="N118" s="65">
        <v>104025</v>
      </c>
      <c r="O118" s="65">
        <v>107.79</v>
      </c>
      <c r="P118" s="65">
        <v>0</v>
      </c>
      <c r="Q118" s="65">
        <v>112.1285475</v>
      </c>
      <c r="R118" s="66">
        <v>2.0000000000000001E-4</v>
      </c>
      <c r="S118" s="66">
        <v>4.0000000000000002E-4</v>
      </c>
      <c r="T118" s="66">
        <v>1E-4</v>
      </c>
    </row>
    <row r="119" spans="1:20">
      <c r="A119" t="s">
        <v>652</v>
      </c>
      <c r="B119" t="s">
        <v>653</v>
      </c>
      <c r="C119" t="s">
        <v>99</v>
      </c>
      <c r="D119" t="s">
        <v>122</v>
      </c>
      <c r="E119" t="s">
        <v>654</v>
      </c>
      <c r="F119" t="s">
        <v>473</v>
      </c>
      <c r="G119" t="s">
        <v>445</v>
      </c>
      <c r="H119" t="s">
        <v>149</v>
      </c>
      <c r="I119" t="s">
        <v>477</v>
      </c>
      <c r="J119" s="65">
        <v>4.8899999999999997</v>
      </c>
      <c r="K119" t="s">
        <v>101</v>
      </c>
      <c r="L119" s="66">
        <v>2.63E-2</v>
      </c>
      <c r="M119" s="66">
        <v>1.9400000000000001E-2</v>
      </c>
      <c r="N119" s="65">
        <v>180000</v>
      </c>
      <c r="O119" s="65">
        <v>105.37</v>
      </c>
      <c r="P119" s="65">
        <v>0</v>
      </c>
      <c r="Q119" s="65">
        <v>189.666</v>
      </c>
      <c r="R119" s="66">
        <v>1E-4</v>
      </c>
      <c r="S119" s="66">
        <v>6.9999999999999999E-4</v>
      </c>
      <c r="T119" s="66">
        <v>2.0000000000000001E-4</v>
      </c>
    </row>
    <row r="120" spans="1:20">
      <c r="A120" t="s">
        <v>655</v>
      </c>
      <c r="B120" t="s">
        <v>656</v>
      </c>
      <c r="C120" t="s">
        <v>99</v>
      </c>
      <c r="D120" t="s">
        <v>122</v>
      </c>
      <c r="E120" t="s">
        <v>418</v>
      </c>
      <c r="F120" t="s">
        <v>371</v>
      </c>
      <c r="G120" t="s">
        <v>453</v>
      </c>
      <c r="H120" t="s">
        <v>207</v>
      </c>
      <c r="I120" t="s">
        <v>319</v>
      </c>
      <c r="J120" s="65">
        <v>3.6</v>
      </c>
      <c r="K120" t="s">
        <v>101</v>
      </c>
      <c r="L120" s="66">
        <v>3.5000000000000003E-2</v>
      </c>
      <c r="M120" s="66">
        <v>1.7100000000000001E-2</v>
      </c>
      <c r="N120" s="65">
        <v>1900000.11</v>
      </c>
      <c r="O120" s="65">
        <v>107.5</v>
      </c>
      <c r="P120" s="65">
        <v>0</v>
      </c>
      <c r="Q120" s="65">
        <v>2042.50011825</v>
      </c>
      <c r="R120" s="66">
        <v>1.9E-3</v>
      </c>
      <c r="S120" s="66">
        <v>7.7000000000000002E-3</v>
      </c>
      <c r="T120" s="66">
        <v>2.3E-3</v>
      </c>
    </row>
    <row r="121" spans="1:20">
      <c r="A121" t="s">
        <v>657</v>
      </c>
      <c r="B121" t="s">
        <v>658</v>
      </c>
      <c r="C121" t="s">
        <v>99</v>
      </c>
      <c r="D121" t="s">
        <v>122</v>
      </c>
      <c r="E121" t="s">
        <v>659</v>
      </c>
      <c r="F121" t="s">
        <v>660</v>
      </c>
      <c r="G121" t="s">
        <v>453</v>
      </c>
      <c r="H121" t="s">
        <v>207</v>
      </c>
      <c r="I121" t="s">
        <v>349</v>
      </c>
      <c r="J121" s="65">
        <v>2.19</v>
      </c>
      <c r="K121" t="s">
        <v>101</v>
      </c>
      <c r="L121" s="66">
        <v>2.8000000000000001E-2</v>
      </c>
      <c r="M121" s="66">
        <v>1.2E-2</v>
      </c>
      <c r="N121" s="65">
        <v>519261.8</v>
      </c>
      <c r="O121" s="65">
        <v>104.23</v>
      </c>
      <c r="P121" s="65">
        <v>0</v>
      </c>
      <c r="Q121" s="65">
        <v>541.22657414000003</v>
      </c>
      <c r="R121" s="66">
        <v>3.8E-3</v>
      </c>
      <c r="S121" s="66">
        <v>2E-3</v>
      </c>
      <c r="T121" s="66">
        <v>5.9999999999999995E-4</v>
      </c>
    </row>
    <row r="122" spans="1:20">
      <c r="A122" t="s">
        <v>661</v>
      </c>
      <c r="B122" t="s">
        <v>662</v>
      </c>
      <c r="C122" t="s">
        <v>99</v>
      </c>
      <c r="D122" t="s">
        <v>122</v>
      </c>
      <c r="E122" t="s">
        <v>663</v>
      </c>
      <c r="F122" t="s">
        <v>598</v>
      </c>
      <c r="G122" t="s">
        <v>453</v>
      </c>
      <c r="H122" t="s">
        <v>207</v>
      </c>
      <c r="I122" t="s">
        <v>664</v>
      </c>
      <c r="J122" s="65">
        <v>2.1</v>
      </c>
      <c r="K122" t="s">
        <v>101</v>
      </c>
      <c r="L122" s="66">
        <v>2.9600000000000001E-2</v>
      </c>
      <c r="M122" s="66">
        <v>6.7999999999999996E-3</v>
      </c>
      <c r="N122" s="65">
        <v>192706</v>
      </c>
      <c r="O122" s="65">
        <v>105.9</v>
      </c>
      <c r="P122" s="65">
        <v>0</v>
      </c>
      <c r="Q122" s="65">
        <v>204.07565399999999</v>
      </c>
      <c r="R122" s="66">
        <v>5.0000000000000001E-4</v>
      </c>
      <c r="S122" s="66">
        <v>8.0000000000000004E-4</v>
      </c>
      <c r="T122" s="66">
        <v>2.0000000000000001E-4</v>
      </c>
    </row>
    <row r="123" spans="1:20">
      <c r="A123" t="s">
        <v>665</v>
      </c>
      <c r="B123" t="s">
        <v>666</v>
      </c>
      <c r="C123" t="s">
        <v>99</v>
      </c>
      <c r="D123" t="s">
        <v>122</v>
      </c>
      <c r="E123" t="s">
        <v>667</v>
      </c>
      <c r="F123" t="s">
        <v>473</v>
      </c>
      <c r="G123" t="s">
        <v>453</v>
      </c>
      <c r="H123" t="s">
        <v>207</v>
      </c>
      <c r="I123" t="s">
        <v>446</v>
      </c>
      <c r="J123" s="65">
        <v>3.15</v>
      </c>
      <c r="K123" t="s">
        <v>101</v>
      </c>
      <c r="L123" s="66">
        <v>3.85E-2</v>
      </c>
      <c r="M123" s="66">
        <v>1.0800000000000001E-2</v>
      </c>
      <c r="N123" s="65">
        <v>69292</v>
      </c>
      <c r="O123" s="65">
        <v>109.69</v>
      </c>
      <c r="P123" s="65">
        <v>0</v>
      </c>
      <c r="Q123" s="65">
        <v>76.006394799999995</v>
      </c>
      <c r="R123" s="66">
        <v>2.0000000000000001E-4</v>
      </c>
      <c r="S123" s="66">
        <v>2.9999999999999997E-4</v>
      </c>
      <c r="T123" s="66">
        <v>1E-4</v>
      </c>
    </row>
    <row r="124" spans="1:20">
      <c r="A124" t="s">
        <v>668</v>
      </c>
      <c r="B124" t="s">
        <v>669</v>
      </c>
      <c r="C124" t="s">
        <v>99</v>
      </c>
      <c r="D124" t="s">
        <v>122</v>
      </c>
      <c r="E124" t="s">
        <v>667</v>
      </c>
      <c r="F124" t="s">
        <v>473</v>
      </c>
      <c r="G124" t="s">
        <v>453</v>
      </c>
      <c r="H124" t="s">
        <v>207</v>
      </c>
      <c r="I124" t="s">
        <v>337</v>
      </c>
      <c r="J124" s="65">
        <v>2.2599999999999998</v>
      </c>
      <c r="K124" t="s">
        <v>101</v>
      </c>
      <c r="L124" s="66">
        <v>3.0499999999999999E-2</v>
      </c>
      <c r="M124" s="66">
        <v>1.03E-2</v>
      </c>
      <c r="N124" s="65">
        <v>500000</v>
      </c>
      <c r="O124" s="65">
        <v>105.15</v>
      </c>
      <c r="P124" s="65">
        <v>0</v>
      </c>
      <c r="Q124" s="65">
        <v>525.75</v>
      </c>
      <c r="R124" s="66">
        <v>1.1999999999999999E-3</v>
      </c>
      <c r="S124" s="66">
        <v>2E-3</v>
      </c>
      <c r="T124" s="66">
        <v>5.9999999999999995E-4</v>
      </c>
    </row>
    <row r="125" spans="1:20">
      <c r="A125" t="s">
        <v>670</v>
      </c>
      <c r="B125" t="s">
        <v>671</v>
      </c>
      <c r="C125" t="s">
        <v>99</v>
      </c>
      <c r="D125" t="s">
        <v>122</v>
      </c>
      <c r="E125" t="s">
        <v>659</v>
      </c>
      <c r="F125" t="s">
        <v>660</v>
      </c>
      <c r="G125" t="s">
        <v>453</v>
      </c>
      <c r="H125" t="s">
        <v>207</v>
      </c>
      <c r="I125" t="s">
        <v>290</v>
      </c>
      <c r="J125" s="65">
        <v>3.59</v>
      </c>
      <c r="K125" t="s">
        <v>101</v>
      </c>
      <c r="L125" s="66">
        <v>2.29E-2</v>
      </c>
      <c r="M125" s="66">
        <v>1.12E-2</v>
      </c>
      <c r="N125" s="65">
        <v>854000</v>
      </c>
      <c r="O125" s="65">
        <v>105</v>
      </c>
      <c r="P125" s="65">
        <v>0</v>
      </c>
      <c r="Q125" s="65">
        <v>896.7</v>
      </c>
      <c r="R125" s="66">
        <v>2.8E-3</v>
      </c>
      <c r="S125" s="66">
        <v>3.3999999999999998E-3</v>
      </c>
      <c r="T125" s="66">
        <v>1E-3</v>
      </c>
    </row>
    <row r="126" spans="1:20">
      <c r="A126" t="s">
        <v>672</v>
      </c>
      <c r="B126" t="s">
        <v>673</v>
      </c>
      <c r="C126" t="s">
        <v>99</v>
      </c>
      <c r="D126" t="s">
        <v>122</v>
      </c>
      <c r="E126" t="s">
        <v>674</v>
      </c>
      <c r="F126" t="s">
        <v>127</v>
      </c>
      <c r="G126" t="s">
        <v>509</v>
      </c>
      <c r="H126" t="s">
        <v>207</v>
      </c>
      <c r="I126" t="s">
        <v>266</v>
      </c>
      <c r="J126" s="65">
        <v>3.27</v>
      </c>
      <c r="K126" t="s">
        <v>101</v>
      </c>
      <c r="L126" s="66">
        <v>4.7500000000000001E-2</v>
      </c>
      <c r="M126" s="66">
        <v>5.7500000000000002E-2</v>
      </c>
      <c r="N126" s="65">
        <v>270000</v>
      </c>
      <c r="O126" s="65">
        <v>97.22</v>
      </c>
      <c r="P126" s="65">
        <v>0</v>
      </c>
      <c r="Q126" s="65">
        <v>262.49400000000003</v>
      </c>
      <c r="R126" s="66">
        <v>4.0000000000000002E-4</v>
      </c>
      <c r="S126" s="66">
        <v>1E-3</v>
      </c>
      <c r="T126" s="66">
        <v>2.9999999999999997E-4</v>
      </c>
    </row>
    <row r="127" spans="1:20">
      <c r="A127" t="s">
        <v>675</v>
      </c>
      <c r="B127" t="s">
        <v>676</v>
      </c>
      <c r="C127" t="s">
        <v>99</v>
      </c>
      <c r="D127" t="s">
        <v>122</v>
      </c>
      <c r="E127" t="s">
        <v>677</v>
      </c>
      <c r="F127" t="s">
        <v>516</v>
      </c>
      <c r="G127" t="s">
        <v>509</v>
      </c>
      <c r="H127" t="s">
        <v>207</v>
      </c>
      <c r="I127" t="s">
        <v>678</v>
      </c>
      <c r="J127" s="65">
        <v>1.47</v>
      </c>
      <c r="K127" t="s">
        <v>101</v>
      </c>
      <c r="L127" s="66">
        <v>3.7999999999999999E-2</v>
      </c>
      <c r="M127" s="66">
        <v>1.7399999999999999E-2</v>
      </c>
      <c r="N127" s="65">
        <v>60952.38</v>
      </c>
      <c r="O127" s="65">
        <v>103.05</v>
      </c>
      <c r="P127" s="65">
        <v>0</v>
      </c>
      <c r="Q127" s="65">
        <v>62.811427590000001</v>
      </c>
      <c r="R127" s="66">
        <v>5.0000000000000001E-4</v>
      </c>
      <c r="S127" s="66">
        <v>2.0000000000000001E-4</v>
      </c>
      <c r="T127" s="66">
        <v>1E-4</v>
      </c>
    </row>
    <row r="128" spans="1:20">
      <c r="A128" t="s">
        <v>679</v>
      </c>
      <c r="B128" t="s">
        <v>680</v>
      </c>
      <c r="C128" t="s">
        <v>99</v>
      </c>
      <c r="D128" t="s">
        <v>122</v>
      </c>
      <c r="E128" t="s">
        <v>681</v>
      </c>
      <c r="F128" t="s">
        <v>111</v>
      </c>
      <c r="G128" t="s">
        <v>504</v>
      </c>
      <c r="H128" t="s">
        <v>149</v>
      </c>
      <c r="I128" t="s">
        <v>682</v>
      </c>
      <c r="J128" s="65">
        <v>3.84</v>
      </c>
      <c r="K128" t="s">
        <v>101</v>
      </c>
      <c r="L128" s="66">
        <v>1.8599999999999998E-2</v>
      </c>
      <c r="M128" s="66">
        <v>1.7600000000000001E-2</v>
      </c>
      <c r="N128" s="65">
        <v>50000</v>
      </c>
      <c r="O128" s="65">
        <v>102</v>
      </c>
      <c r="P128" s="65">
        <v>0</v>
      </c>
      <c r="Q128" s="65">
        <v>51</v>
      </c>
      <c r="R128" s="66">
        <v>4.0000000000000002E-4</v>
      </c>
      <c r="S128" s="66">
        <v>2.0000000000000001E-4</v>
      </c>
      <c r="T128" s="66">
        <v>1E-4</v>
      </c>
    </row>
    <row r="129" spans="1:20">
      <c r="A129" t="s">
        <v>683</v>
      </c>
      <c r="B129" t="s">
        <v>684</v>
      </c>
      <c r="C129" t="s">
        <v>99</v>
      </c>
      <c r="D129" t="s">
        <v>122</v>
      </c>
      <c r="E129" t="s">
        <v>685</v>
      </c>
      <c r="F129" t="s">
        <v>594</v>
      </c>
      <c r="G129" t="s">
        <v>509</v>
      </c>
      <c r="H129" t="s">
        <v>207</v>
      </c>
      <c r="I129" t="s">
        <v>422</v>
      </c>
      <c r="J129" s="65">
        <v>2.0099999999999998</v>
      </c>
      <c r="K129" t="s">
        <v>101</v>
      </c>
      <c r="L129" s="66">
        <v>6.0499999999999998E-2</v>
      </c>
      <c r="M129" s="66">
        <v>4.2200000000000001E-2</v>
      </c>
      <c r="N129" s="65">
        <v>2616960</v>
      </c>
      <c r="O129" s="65">
        <v>105.8</v>
      </c>
      <c r="P129" s="65">
        <v>0</v>
      </c>
      <c r="Q129" s="65">
        <v>2768.74368</v>
      </c>
      <c r="R129" s="66">
        <v>4.8999999999999998E-3</v>
      </c>
      <c r="S129" s="66">
        <v>1.04E-2</v>
      </c>
      <c r="T129" s="66">
        <v>3.2000000000000002E-3</v>
      </c>
    </row>
    <row r="130" spans="1:20">
      <c r="A130" t="s">
        <v>686</v>
      </c>
      <c r="B130" t="s">
        <v>687</v>
      </c>
      <c r="C130" t="s">
        <v>99</v>
      </c>
      <c r="D130" t="s">
        <v>122</v>
      </c>
      <c r="E130" t="s">
        <v>688</v>
      </c>
      <c r="F130" t="s">
        <v>598</v>
      </c>
      <c r="G130" t="s">
        <v>504</v>
      </c>
      <c r="H130" t="s">
        <v>149</v>
      </c>
      <c r="I130" t="s">
        <v>373</v>
      </c>
      <c r="J130" s="65">
        <v>5.58</v>
      </c>
      <c r="K130" t="s">
        <v>101</v>
      </c>
      <c r="L130" s="66">
        <v>1.7000000000000001E-2</v>
      </c>
      <c r="M130" s="66">
        <v>1.6400000000000001E-2</v>
      </c>
      <c r="N130" s="65">
        <v>3000000</v>
      </c>
      <c r="O130" s="65">
        <v>100.75</v>
      </c>
      <c r="P130" s="65">
        <v>0</v>
      </c>
      <c r="Q130" s="65">
        <v>3022.5</v>
      </c>
      <c r="R130" s="66">
        <v>1.44E-2</v>
      </c>
      <c r="S130" s="66">
        <v>1.1299999999999999E-2</v>
      </c>
      <c r="T130" s="66">
        <v>3.5000000000000001E-3</v>
      </c>
    </row>
    <row r="131" spans="1:20">
      <c r="A131" t="s">
        <v>689</v>
      </c>
      <c r="B131" t="s">
        <v>690</v>
      </c>
      <c r="C131" t="s">
        <v>99</v>
      </c>
      <c r="D131" t="s">
        <v>122</v>
      </c>
      <c r="E131" t="s">
        <v>691</v>
      </c>
      <c r="F131" t="s">
        <v>594</v>
      </c>
      <c r="G131" t="s">
        <v>509</v>
      </c>
      <c r="H131" t="s">
        <v>207</v>
      </c>
      <c r="I131" t="s">
        <v>692</v>
      </c>
      <c r="J131" s="65">
        <v>3.69</v>
      </c>
      <c r="K131" t="s">
        <v>101</v>
      </c>
      <c r="L131" s="66">
        <v>3.9E-2</v>
      </c>
      <c r="M131" s="66">
        <v>4.2999999999999997E-2</v>
      </c>
      <c r="N131" s="65">
        <v>150000</v>
      </c>
      <c r="O131" s="65">
        <v>99.99</v>
      </c>
      <c r="P131" s="65">
        <v>0</v>
      </c>
      <c r="Q131" s="65">
        <v>149.98500000000001</v>
      </c>
      <c r="R131" s="66">
        <v>4.0000000000000002E-4</v>
      </c>
      <c r="S131" s="66">
        <v>5.9999999999999995E-4</v>
      </c>
      <c r="T131" s="66">
        <v>2.0000000000000001E-4</v>
      </c>
    </row>
    <row r="132" spans="1:20" s="86" customFormat="1">
      <c r="A132" s="83" t="s">
        <v>693</v>
      </c>
      <c r="B132" s="83">
        <v>11419510</v>
      </c>
      <c r="C132" s="83" t="s">
        <v>99</v>
      </c>
      <c r="D132" s="83" t="s">
        <v>122</v>
      </c>
      <c r="E132" s="83" t="s">
        <v>694</v>
      </c>
      <c r="F132" s="83" t="s">
        <v>695</v>
      </c>
      <c r="G132" s="83" t="s">
        <v>509</v>
      </c>
      <c r="H132" s="83" t="s">
        <v>207</v>
      </c>
      <c r="I132" s="83" t="s">
        <v>434</v>
      </c>
      <c r="J132" s="84">
        <v>4.9400000000000004</v>
      </c>
      <c r="K132" s="83" t="s">
        <v>101</v>
      </c>
      <c r="L132" s="85">
        <v>2.6200000000000001E-2</v>
      </c>
      <c r="M132" s="85">
        <v>1.47E-2</v>
      </c>
      <c r="N132" s="84">
        <v>818538.71</v>
      </c>
      <c r="O132" s="84">
        <f>Q132/N132*100*1000</f>
        <v>106.08801625252397</v>
      </c>
      <c r="P132" s="84">
        <v>0</v>
      </c>
      <c r="Q132" s="84">
        <f>870.761479698-2.39</f>
        <v>868.37147969800003</v>
      </c>
      <c r="R132" s="85">
        <v>1.1000000000000001E-3</v>
      </c>
      <c r="S132" s="85">
        <v>3.3E-3</v>
      </c>
      <c r="T132" s="85">
        <v>1E-3</v>
      </c>
    </row>
    <row r="133" spans="1:20">
      <c r="A133" t="s">
        <v>696</v>
      </c>
      <c r="B133" t="s">
        <v>697</v>
      </c>
      <c r="C133" t="s">
        <v>99</v>
      </c>
      <c r="D133" t="s">
        <v>122</v>
      </c>
      <c r="E133" t="s">
        <v>698</v>
      </c>
      <c r="F133" t="s">
        <v>628</v>
      </c>
      <c r="G133" t="s">
        <v>504</v>
      </c>
      <c r="H133" t="s">
        <v>149</v>
      </c>
      <c r="I133" t="s">
        <v>699</v>
      </c>
      <c r="J133" s="65">
        <v>3.76</v>
      </c>
      <c r="K133" t="s">
        <v>101</v>
      </c>
      <c r="L133" s="66">
        <v>1.7500000000000002E-2</v>
      </c>
      <c r="M133" s="66">
        <v>1.47E-2</v>
      </c>
      <c r="N133" s="65">
        <v>1815000</v>
      </c>
      <c r="O133" s="65">
        <v>101.47</v>
      </c>
      <c r="P133" s="65">
        <v>0</v>
      </c>
      <c r="Q133" s="65">
        <v>1841.6804999999999</v>
      </c>
      <c r="R133" s="66">
        <v>1.5100000000000001E-2</v>
      </c>
      <c r="S133" s="66">
        <v>6.8999999999999999E-3</v>
      </c>
      <c r="T133" s="66">
        <v>2.0999999999999999E-3</v>
      </c>
    </row>
    <row r="134" spans="1:20">
      <c r="A134" t="s">
        <v>700</v>
      </c>
      <c r="B134" t="s">
        <v>701</v>
      </c>
      <c r="C134" t="s">
        <v>99</v>
      </c>
      <c r="D134" t="s">
        <v>122</v>
      </c>
      <c r="E134" t="s">
        <v>702</v>
      </c>
      <c r="F134" t="s">
        <v>124</v>
      </c>
      <c r="G134" t="s">
        <v>517</v>
      </c>
      <c r="H134" t="s">
        <v>149</v>
      </c>
      <c r="I134" t="s">
        <v>343</v>
      </c>
      <c r="J134" s="65">
        <v>6.78</v>
      </c>
      <c r="K134" t="s">
        <v>101</v>
      </c>
      <c r="L134" s="66">
        <v>2.5000000000000001E-3</v>
      </c>
      <c r="M134" s="66">
        <v>6.1000000000000004E-3</v>
      </c>
      <c r="N134" s="65">
        <v>2583000</v>
      </c>
      <c r="O134" s="65">
        <v>97.6</v>
      </c>
      <c r="P134" s="65">
        <v>0</v>
      </c>
      <c r="Q134" s="65">
        <v>2521.0079999999998</v>
      </c>
      <c r="R134" s="66">
        <v>5.1999999999999998E-3</v>
      </c>
      <c r="S134" s="66">
        <v>9.4000000000000004E-3</v>
      </c>
      <c r="T134" s="66">
        <v>2.8999999999999998E-3</v>
      </c>
    </row>
    <row r="135" spans="1:20">
      <c r="A135" t="s">
        <v>703</v>
      </c>
      <c r="B135" t="s">
        <v>704</v>
      </c>
      <c r="C135" t="s">
        <v>99</v>
      </c>
      <c r="D135" t="s">
        <v>122</v>
      </c>
      <c r="E135" t="s">
        <v>705</v>
      </c>
      <c r="F135" t="s">
        <v>594</v>
      </c>
      <c r="G135" t="s">
        <v>521</v>
      </c>
      <c r="H135" t="s">
        <v>207</v>
      </c>
      <c r="I135" t="s">
        <v>706</v>
      </c>
      <c r="J135" s="65">
        <v>3.36</v>
      </c>
      <c r="K135" t="s">
        <v>101</v>
      </c>
      <c r="L135" s="66">
        <v>0.05</v>
      </c>
      <c r="M135" s="66">
        <v>5.7000000000000002E-2</v>
      </c>
      <c r="N135" s="65">
        <v>2103825</v>
      </c>
      <c r="O135" s="65">
        <v>98.97</v>
      </c>
      <c r="P135" s="65">
        <v>0</v>
      </c>
      <c r="Q135" s="65">
        <v>2082.1556025</v>
      </c>
      <c r="R135" s="66">
        <v>1.1599999999999999E-2</v>
      </c>
      <c r="S135" s="66">
        <v>7.7999999999999996E-3</v>
      </c>
      <c r="T135" s="66">
        <v>2.3999999999999998E-3</v>
      </c>
    </row>
    <row r="136" spans="1:20" s="88" customFormat="1">
      <c r="A136" s="87" t="s">
        <v>707</v>
      </c>
      <c r="B136" s="87">
        <v>57603010</v>
      </c>
      <c r="C136" s="87" t="s">
        <v>99</v>
      </c>
      <c r="D136" s="87" t="s">
        <v>122</v>
      </c>
      <c r="E136" s="87" t="s">
        <v>525</v>
      </c>
      <c r="F136" s="87" t="s">
        <v>111</v>
      </c>
      <c r="G136" s="87" t="s">
        <v>521</v>
      </c>
      <c r="H136" s="87" t="s">
        <v>207</v>
      </c>
      <c r="I136" s="87" t="s">
        <v>419</v>
      </c>
      <c r="K136" s="87" t="s">
        <v>101</v>
      </c>
      <c r="L136" s="89">
        <v>2.1999999999999999E-2</v>
      </c>
      <c r="M136" s="89">
        <v>0</v>
      </c>
      <c r="N136" s="90">
        <v>200000</v>
      </c>
      <c r="O136" s="90">
        <f>Q136/N136*100*1000</f>
        <v>96.809000000000012</v>
      </c>
      <c r="P136" s="90">
        <v>0</v>
      </c>
      <c r="Q136" s="90">
        <f>190.428+3.19</f>
        <v>193.61799999999999</v>
      </c>
      <c r="R136" s="89">
        <v>0</v>
      </c>
      <c r="S136" s="89">
        <v>0</v>
      </c>
      <c r="T136" s="89">
        <v>0</v>
      </c>
    </row>
    <row r="137" spans="1:20" s="88" customFormat="1">
      <c r="A137" s="87" t="s">
        <v>708</v>
      </c>
      <c r="B137" s="87" t="s">
        <v>709</v>
      </c>
      <c r="C137" s="87" t="s">
        <v>99</v>
      </c>
      <c r="D137" s="87" t="s">
        <v>122</v>
      </c>
      <c r="E137" s="87" t="s">
        <v>525</v>
      </c>
      <c r="F137" s="87" t="s">
        <v>111</v>
      </c>
      <c r="G137" s="87" t="s">
        <v>521</v>
      </c>
      <c r="H137" s="87" t="s">
        <v>207</v>
      </c>
      <c r="I137" s="87" t="s">
        <v>327</v>
      </c>
      <c r="J137" s="90">
        <v>5.09</v>
      </c>
      <c r="K137" s="87" t="s">
        <v>101</v>
      </c>
      <c r="L137" s="89">
        <v>2.1999999999999999E-2</v>
      </c>
      <c r="M137" s="89">
        <v>2.9600000000000001E-2</v>
      </c>
      <c r="N137" s="90">
        <v>1100000</v>
      </c>
      <c r="O137" s="90">
        <f>Q137/N137*100*1000</f>
        <v>96.300181818181827</v>
      </c>
      <c r="P137" s="90">
        <v>0</v>
      </c>
      <c r="Q137" s="90">
        <f>1259.44-3.33-Q136-3.19</f>
        <v>1059.3020000000001</v>
      </c>
      <c r="R137" s="89">
        <v>8.9999999999999998E-4</v>
      </c>
      <c r="S137" s="89">
        <v>4.7000000000000002E-3</v>
      </c>
      <c r="T137" s="89">
        <v>1.4E-3</v>
      </c>
    </row>
    <row r="138" spans="1:20" s="86" customFormat="1">
      <c r="A138" s="83" t="s">
        <v>710</v>
      </c>
      <c r="B138" s="83">
        <v>70400820</v>
      </c>
      <c r="C138" s="83" t="s">
        <v>99</v>
      </c>
      <c r="D138" s="83" t="s">
        <v>122</v>
      </c>
      <c r="E138" s="83" t="s">
        <v>711</v>
      </c>
      <c r="F138" s="83" t="s">
        <v>111</v>
      </c>
      <c r="G138" s="83" t="s">
        <v>521</v>
      </c>
      <c r="H138" s="83" t="s">
        <v>207</v>
      </c>
      <c r="I138" s="83" t="s">
        <v>458</v>
      </c>
      <c r="J138" s="84">
        <v>4.07</v>
      </c>
      <c r="K138" s="83" t="s">
        <v>101</v>
      </c>
      <c r="L138" s="85">
        <v>2.63E-2</v>
      </c>
      <c r="M138" s="85">
        <v>2.8799999999999999E-2</v>
      </c>
      <c r="N138" s="84">
        <v>2280000</v>
      </c>
      <c r="O138" s="84">
        <f>Q138/N138*100*1000</f>
        <v>98.020350877192982</v>
      </c>
      <c r="P138" s="84">
        <v>0</v>
      </c>
      <c r="Q138" s="84">
        <f>2282.964-48.1</f>
        <v>2234.864</v>
      </c>
      <c r="R138" s="85">
        <v>2.3800000000000002E-2</v>
      </c>
      <c r="S138" s="85">
        <v>8.6E-3</v>
      </c>
      <c r="T138" s="85">
        <v>2.5999999999999999E-3</v>
      </c>
    </row>
    <row r="139" spans="1:20">
      <c r="A139" t="s">
        <v>712</v>
      </c>
      <c r="B139" t="s">
        <v>713</v>
      </c>
      <c r="C139" t="s">
        <v>99</v>
      </c>
      <c r="D139" t="s">
        <v>122</v>
      </c>
      <c r="E139" t="s">
        <v>714</v>
      </c>
      <c r="F139" t="s">
        <v>594</v>
      </c>
      <c r="G139" t="s">
        <v>517</v>
      </c>
      <c r="H139" t="s">
        <v>149</v>
      </c>
      <c r="I139" t="s">
        <v>314</v>
      </c>
      <c r="J139" s="65">
        <v>4.17</v>
      </c>
      <c r="K139" t="s">
        <v>101</v>
      </c>
      <c r="L139" s="66">
        <v>4.99E-2</v>
      </c>
      <c r="M139" s="66">
        <v>4.24E-2</v>
      </c>
      <c r="N139" s="65">
        <v>2111000</v>
      </c>
      <c r="O139" s="65">
        <v>103.99</v>
      </c>
      <c r="P139" s="65">
        <v>0</v>
      </c>
      <c r="Q139" s="65">
        <v>2195.2289000000001</v>
      </c>
      <c r="R139" s="66">
        <v>8.3999999999999995E-3</v>
      </c>
      <c r="S139" s="66">
        <v>8.2000000000000007E-3</v>
      </c>
      <c r="T139" s="66">
        <v>2.5000000000000001E-3</v>
      </c>
    </row>
    <row r="140" spans="1:20">
      <c r="A140" t="s">
        <v>715</v>
      </c>
      <c r="B140" t="s">
        <v>716</v>
      </c>
      <c r="C140" t="s">
        <v>99</v>
      </c>
      <c r="D140" t="s">
        <v>122</v>
      </c>
      <c r="E140" t="s">
        <v>717</v>
      </c>
      <c r="F140" t="s">
        <v>594</v>
      </c>
      <c r="G140" t="s">
        <v>521</v>
      </c>
      <c r="H140" t="s">
        <v>207</v>
      </c>
      <c r="I140" t="s">
        <v>718</v>
      </c>
      <c r="J140" s="65">
        <v>2.5299999999999998</v>
      </c>
      <c r="K140" t="s">
        <v>101</v>
      </c>
      <c r="L140" s="66">
        <v>5.5E-2</v>
      </c>
      <c r="M140" s="66">
        <v>4.4499999999999998E-2</v>
      </c>
      <c r="N140" s="65">
        <v>2580000</v>
      </c>
      <c r="O140" s="65">
        <v>103.45</v>
      </c>
      <c r="P140" s="65">
        <v>0</v>
      </c>
      <c r="Q140" s="65">
        <v>2669.01</v>
      </c>
      <c r="R140" s="66">
        <v>2.69E-2</v>
      </c>
      <c r="S140" s="66">
        <v>0.01</v>
      </c>
      <c r="T140" s="66">
        <v>3.0999999999999999E-3</v>
      </c>
    </row>
    <row r="141" spans="1:20">
      <c r="A141" t="s">
        <v>719</v>
      </c>
      <c r="B141" t="s">
        <v>720</v>
      </c>
      <c r="C141" t="s">
        <v>99</v>
      </c>
      <c r="D141" t="s">
        <v>122</v>
      </c>
      <c r="E141" t="s">
        <v>721</v>
      </c>
      <c r="F141" t="s">
        <v>594</v>
      </c>
      <c r="G141" t="s">
        <v>521</v>
      </c>
      <c r="H141" t="s">
        <v>207</v>
      </c>
      <c r="I141" t="s">
        <v>334</v>
      </c>
      <c r="J141" s="65">
        <v>0.98</v>
      </c>
      <c r="K141" t="s">
        <v>101</v>
      </c>
      <c r="L141" s="66">
        <v>7.0000000000000007E-2</v>
      </c>
      <c r="M141" s="66">
        <v>4.4999999999999998E-2</v>
      </c>
      <c r="N141" s="65">
        <v>3500000</v>
      </c>
      <c r="O141" s="65">
        <v>102.4</v>
      </c>
      <c r="P141" s="65">
        <v>111.33926</v>
      </c>
      <c r="Q141" s="65">
        <v>3695.3392600000002</v>
      </c>
      <c r="R141" s="66">
        <v>8.3000000000000001E-3</v>
      </c>
      <c r="S141" s="66">
        <v>1.38E-2</v>
      </c>
      <c r="T141" s="66">
        <v>4.1999999999999997E-3</v>
      </c>
    </row>
    <row r="142" spans="1:20">
      <c r="A142" t="s">
        <v>722</v>
      </c>
      <c r="B142" t="s">
        <v>723</v>
      </c>
      <c r="C142" t="s">
        <v>99</v>
      </c>
      <c r="D142" t="s">
        <v>122</v>
      </c>
      <c r="E142" t="s">
        <v>724</v>
      </c>
      <c r="F142" t="s">
        <v>111</v>
      </c>
      <c r="G142" t="s">
        <v>725</v>
      </c>
      <c r="H142" t="s">
        <v>149</v>
      </c>
      <c r="I142" t="s">
        <v>726</v>
      </c>
      <c r="J142" s="65">
        <v>2.35</v>
      </c>
      <c r="K142" t="s">
        <v>101</v>
      </c>
      <c r="L142" s="66">
        <v>4.5999999999999999E-2</v>
      </c>
      <c r="M142" s="66">
        <v>3.4299999999999997E-2</v>
      </c>
      <c r="N142" s="65">
        <v>1749327</v>
      </c>
      <c r="O142" s="65">
        <v>103.9</v>
      </c>
      <c r="P142" s="65">
        <v>0</v>
      </c>
      <c r="Q142" s="65">
        <v>1817.550753</v>
      </c>
      <c r="R142" s="66">
        <v>2.0999999999999999E-3</v>
      </c>
      <c r="S142" s="66">
        <v>6.7999999999999996E-3</v>
      </c>
      <c r="T142" s="66">
        <v>2.0999999999999999E-3</v>
      </c>
    </row>
    <row r="143" spans="1:20">
      <c r="A143" t="s">
        <v>727</v>
      </c>
      <c r="B143" t="s">
        <v>728</v>
      </c>
      <c r="C143" t="s">
        <v>99</v>
      </c>
      <c r="D143" t="s">
        <v>122</v>
      </c>
      <c r="E143" t="s">
        <v>724</v>
      </c>
      <c r="F143" t="s">
        <v>111</v>
      </c>
      <c r="G143" t="s">
        <v>725</v>
      </c>
      <c r="H143" t="s">
        <v>149</v>
      </c>
      <c r="I143" t="s">
        <v>392</v>
      </c>
      <c r="J143" s="65">
        <v>0.54</v>
      </c>
      <c r="K143" t="s">
        <v>101</v>
      </c>
      <c r="L143" s="66">
        <v>4.02E-2</v>
      </c>
      <c r="M143" s="66">
        <v>-2.0999999999999999E-3</v>
      </c>
      <c r="N143" s="65">
        <v>595885.62</v>
      </c>
      <c r="O143" s="65">
        <v>104</v>
      </c>
      <c r="P143" s="65">
        <v>0</v>
      </c>
      <c r="Q143" s="65">
        <v>619.72104479999996</v>
      </c>
      <c r="R143" s="66">
        <v>3.0000000000000001E-3</v>
      </c>
      <c r="S143" s="66">
        <v>2.3E-3</v>
      </c>
      <c r="T143" s="66">
        <v>6.9999999999999999E-4</v>
      </c>
    </row>
    <row r="144" spans="1:20">
      <c r="A144" t="s">
        <v>729</v>
      </c>
      <c r="B144" t="s">
        <v>730</v>
      </c>
      <c r="C144" t="s">
        <v>99</v>
      </c>
      <c r="D144" t="s">
        <v>122</v>
      </c>
      <c r="E144" t="s">
        <v>731</v>
      </c>
      <c r="F144" t="s">
        <v>371</v>
      </c>
      <c r="G144" t="s">
        <v>725</v>
      </c>
      <c r="H144" t="s">
        <v>149</v>
      </c>
      <c r="I144" t="s">
        <v>314</v>
      </c>
      <c r="J144" s="65">
        <v>2.16</v>
      </c>
      <c r="K144" t="s">
        <v>101</v>
      </c>
      <c r="L144" s="66">
        <v>4.8000000000000001E-2</v>
      </c>
      <c r="M144" s="66">
        <v>1.47E-2</v>
      </c>
      <c r="N144" s="65">
        <v>103047.6</v>
      </c>
      <c r="O144" s="65">
        <v>108.5</v>
      </c>
      <c r="P144" s="65">
        <v>0</v>
      </c>
      <c r="Q144" s="65">
        <v>111.806646</v>
      </c>
      <c r="R144" s="66">
        <v>8.0000000000000004E-4</v>
      </c>
      <c r="S144" s="66">
        <v>4.0000000000000002E-4</v>
      </c>
      <c r="T144" s="66">
        <v>1E-4</v>
      </c>
    </row>
    <row r="145" spans="1:20">
      <c r="A145" t="s">
        <v>732</v>
      </c>
      <c r="B145" t="s">
        <v>733</v>
      </c>
      <c r="C145" t="s">
        <v>99</v>
      </c>
      <c r="D145" t="s">
        <v>122</v>
      </c>
      <c r="E145" t="s">
        <v>734</v>
      </c>
      <c r="F145" t="s">
        <v>598</v>
      </c>
      <c r="G145" t="s">
        <v>725</v>
      </c>
      <c r="H145" t="s">
        <v>149</v>
      </c>
      <c r="I145" t="s">
        <v>438</v>
      </c>
      <c r="J145" s="65">
        <v>2.66</v>
      </c>
      <c r="K145" t="s">
        <v>101</v>
      </c>
      <c r="L145" s="66">
        <v>4.8500000000000001E-2</v>
      </c>
      <c r="M145" s="66">
        <v>2.2700000000000001E-2</v>
      </c>
      <c r="N145" s="65">
        <v>389100.67</v>
      </c>
      <c r="O145" s="65">
        <v>108.12</v>
      </c>
      <c r="P145" s="65">
        <v>0</v>
      </c>
      <c r="Q145" s="65">
        <v>420.69564440400001</v>
      </c>
      <c r="R145" s="66">
        <v>1.6000000000000001E-3</v>
      </c>
      <c r="S145" s="66">
        <v>1.6000000000000001E-3</v>
      </c>
      <c r="T145" s="66">
        <v>5.0000000000000001E-4</v>
      </c>
    </row>
    <row r="146" spans="1:20">
      <c r="A146" t="s">
        <v>735</v>
      </c>
      <c r="B146" t="s">
        <v>736</v>
      </c>
      <c r="C146" t="s">
        <v>99</v>
      </c>
      <c r="D146" t="s">
        <v>122</v>
      </c>
      <c r="E146" t="s">
        <v>737</v>
      </c>
      <c r="F146" t="s">
        <v>598</v>
      </c>
      <c r="G146" t="s">
        <v>725</v>
      </c>
      <c r="H146" t="s">
        <v>149</v>
      </c>
      <c r="I146" t="s">
        <v>501</v>
      </c>
      <c r="J146" s="65">
        <v>1.69</v>
      </c>
      <c r="K146" t="s">
        <v>101</v>
      </c>
      <c r="L146" s="66">
        <v>4.5499999999999999E-2</v>
      </c>
      <c r="M146" s="66">
        <v>1.72E-2</v>
      </c>
      <c r="N146" s="65">
        <v>128428.52</v>
      </c>
      <c r="O146" s="65">
        <v>105.99</v>
      </c>
      <c r="P146" s="65">
        <v>0</v>
      </c>
      <c r="Q146" s="65">
        <v>136.12138834800001</v>
      </c>
      <c r="R146" s="66">
        <v>6.9999999999999999E-4</v>
      </c>
      <c r="S146" s="66">
        <v>5.0000000000000001E-4</v>
      </c>
      <c r="T146" s="66">
        <v>2.0000000000000001E-4</v>
      </c>
    </row>
    <row r="147" spans="1:20">
      <c r="A147" t="s">
        <v>738</v>
      </c>
      <c r="B147" t="s">
        <v>739</v>
      </c>
      <c r="C147" t="s">
        <v>99</v>
      </c>
      <c r="D147" t="s">
        <v>122</v>
      </c>
      <c r="E147" t="s">
        <v>740</v>
      </c>
      <c r="F147" t="s">
        <v>594</v>
      </c>
      <c r="G147" t="s">
        <v>725</v>
      </c>
      <c r="H147" t="s">
        <v>149</v>
      </c>
      <c r="I147" t="s">
        <v>252</v>
      </c>
      <c r="J147" s="65">
        <v>2.3199999999999998</v>
      </c>
      <c r="K147" t="s">
        <v>101</v>
      </c>
      <c r="L147" s="66">
        <v>3.0499999999999999E-2</v>
      </c>
      <c r="M147" s="66">
        <v>0.121</v>
      </c>
      <c r="N147" s="65">
        <v>370000</v>
      </c>
      <c r="O147" s="65">
        <v>82.3</v>
      </c>
      <c r="P147" s="65">
        <v>0</v>
      </c>
      <c r="Q147" s="65">
        <v>304.51</v>
      </c>
      <c r="R147" s="66">
        <v>2.9999999999999997E-4</v>
      </c>
      <c r="S147" s="66">
        <v>1.1000000000000001E-3</v>
      </c>
      <c r="T147" s="66">
        <v>2.9999999999999997E-4</v>
      </c>
    </row>
    <row r="148" spans="1:20">
      <c r="A148" t="s">
        <v>741</v>
      </c>
      <c r="B148" t="s">
        <v>742</v>
      </c>
      <c r="C148" t="s">
        <v>99</v>
      </c>
      <c r="D148" t="s">
        <v>122</v>
      </c>
      <c r="E148" t="s">
        <v>743</v>
      </c>
      <c r="F148" t="s">
        <v>594</v>
      </c>
      <c r="G148" t="s">
        <v>537</v>
      </c>
      <c r="H148" t="s">
        <v>149</v>
      </c>
      <c r="I148" t="s">
        <v>744</v>
      </c>
      <c r="J148" s="65">
        <v>0.56999999999999995</v>
      </c>
      <c r="K148" t="s">
        <v>101</v>
      </c>
      <c r="L148" s="66">
        <v>3.7499999999999999E-2</v>
      </c>
      <c r="M148" s="66">
        <v>0.1087</v>
      </c>
      <c r="N148" s="65">
        <v>5816</v>
      </c>
      <c r="O148" s="65">
        <v>97.8</v>
      </c>
      <c r="P148" s="65">
        <v>0</v>
      </c>
      <c r="Q148" s="65">
        <v>5.6880480000000002</v>
      </c>
      <c r="R148" s="66">
        <v>0</v>
      </c>
      <c r="S148" s="66">
        <v>0</v>
      </c>
      <c r="T148" s="66">
        <v>0</v>
      </c>
    </row>
    <row r="149" spans="1:20">
      <c r="A149" t="s">
        <v>745</v>
      </c>
      <c r="B149" t="s">
        <v>746</v>
      </c>
      <c r="C149" t="s">
        <v>99</v>
      </c>
      <c r="D149" t="s">
        <v>122</v>
      </c>
      <c r="E149" t="s">
        <v>747</v>
      </c>
      <c r="F149" t="s">
        <v>516</v>
      </c>
      <c r="G149" t="s">
        <v>748</v>
      </c>
      <c r="H149" t="s">
        <v>207</v>
      </c>
      <c r="I149" t="s">
        <v>319</v>
      </c>
      <c r="J149" s="65">
        <v>0.56999999999999995</v>
      </c>
      <c r="K149" t="s">
        <v>101</v>
      </c>
      <c r="L149" s="66">
        <v>0.06</v>
      </c>
      <c r="M149" s="66">
        <v>4.8599999999999997E-2</v>
      </c>
      <c r="N149" s="65">
        <v>1121000.5</v>
      </c>
      <c r="O149" s="65">
        <v>103.19</v>
      </c>
      <c r="P149" s="65">
        <v>0</v>
      </c>
      <c r="Q149" s="65">
        <v>1156.7604159499999</v>
      </c>
      <c r="R149" s="66">
        <v>1.12E-2</v>
      </c>
      <c r="S149" s="66">
        <v>4.3E-3</v>
      </c>
      <c r="T149" s="66">
        <v>1.2999999999999999E-3</v>
      </c>
    </row>
    <row r="150" spans="1:20">
      <c r="A150" t="s">
        <v>749</v>
      </c>
      <c r="B150" t="s">
        <v>750</v>
      </c>
      <c r="C150" t="s">
        <v>99</v>
      </c>
      <c r="D150" t="s">
        <v>122</v>
      </c>
      <c r="E150" t="s">
        <v>751</v>
      </c>
      <c r="F150" t="s">
        <v>127</v>
      </c>
      <c r="G150" t="s">
        <v>537</v>
      </c>
      <c r="H150" t="s">
        <v>149</v>
      </c>
      <c r="I150" t="s">
        <v>575</v>
      </c>
      <c r="J150" s="65">
        <v>0.21</v>
      </c>
      <c r="K150" t="s">
        <v>101</v>
      </c>
      <c r="L150" s="66">
        <v>2.9499999999999998E-2</v>
      </c>
      <c r="M150" s="66">
        <v>4.8099999999999997E-2</v>
      </c>
      <c r="N150" s="65">
        <v>333500</v>
      </c>
      <c r="O150" s="65">
        <v>99.74</v>
      </c>
      <c r="P150" s="65">
        <v>0</v>
      </c>
      <c r="Q150" s="65">
        <v>332.63290000000001</v>
      </c>
      <c r="R150" s="66">
        <v>5.4999999999999997E-3</v>
      </c>
      <c r="S150" s="66">
        <v>1.1999999999999999E-3</v>
      </c>
      <c r="T150" s="66">
        <v>4.0000000000000002E-4</v>
      </c>
    </row>
    <row r="151" spans="1:20">
      <c r="A151" t="s">
        <v>752</v>
      </c>
      <c r="B151" t="s">
        <v>753</v>
      </c>
      <c r="C151" t="s">
        <v>99</v>
      </c>
      <c r="D151" t="s">
        <v>122</v>
      </c>
      <c r="E151" t="s">
        <v>754</v>
      </c>
      <c r="F151" t="s">
        <v>516</v>
      </c>
      <c r="G151" t="s">
        <v>755</v>
      </c>
      <c r="H151" t="s">
        <v>207</v>
      </c>
      <c r="I151" t="s">
        <v>238</v>
      </c>
      <c r="J151" s="65">
        <v>0.81</v>
      </c>
      <c r="K151" t="s">
        <v>101</v>
      </c>
      <c r="L151" s="66">
        <v>3.9E-2</v>
      </c>
      <c r="M151" s="66">
        <v>2.63E-2</v>
      </c>
      <c r="N151" s="65">
        <v>25191</v>
      </c>
      <c r="O151" s="65">
        <v>102</v>
      </c>
      <c r="P151" s="65">
        <v>0</v>
      </c>
      <c r="Q151" s="65">
        <v>25.69482</v>
      </c>
      <c r="R151" s="66">
        <v>2.0000000000000001E-4</v>
      </c>
      <c r="S151" s="66">
        <v>1E-4</v>
      </c>
      <c r="T151" s="66">
        <v>0</v>
      </c>
    </row>
    <row r="152" spans="1:20">
      <c r="A152" t="s">
        <v>756</v>
      </c>
      <c r="B152" t="s">
        <v>757</v>
      </c>
      <c r="C152" t="s">
        <v>99</v>
      </c>
      <c r="D152" t="s">
        <v>122</v>
      </c>
      <c r="E152" t="s">
        <v>758</v>
      </c>
      <c r="F152" t="s">
        <v>516</v>
      </c>
      <c r="G152" t="s">
        <v>755</v>
      </c>
      <c r="H152" t="s">
        <v>207</v>
      </c>
      <c r="I152" t="s">
        <v>678</v>
      </c>
      <c r="J152" s="65">
        <v>2.8</v>
      </c>
      <c r="K152" t="s">
        <v>101</v>
      </c>
      <c r="L152" s="66">
        <v>4.8000000000000001E-2</v>
      </c>
      <c r="M152" s="66">
        <v>4.2299999999999997E-2</v>
      </c>
      <c r="N152" s="65">
        <v>73600</v>
      </c>
      <c r="O152" s="65">
        <v>101.6</v>
      </c>
      <c r="P152" s="65">
        <v>0</v>
      </c>
      <c r="Q152" s="65">
        <v>74.777600000000007</v>
      </c>
      <c r="R152" s="66">
        <v>6.9999999999999999E-4</v>
      </c>
      <c r="S152" s="66">
        <v>2.9999999999999997E-4</v>
      </c>
      <c r="T152" s="66">
        <v>1E-4</v>
      </c>
    </row>
    <row r="153" spans="1:20">
      <c r="A153" t="s">
        <v>759</v>
      </c>
      <c r="B153" t="s">
        <v>760</v>
      </c>
      <c r="C153" t="s">
        <v>99</v>
      </c>
      <c r="D153" t="s">
        <v>122</v>
      </c>
      <c r="E153" t="s">
        <v>761</v>
      </c>
      <c r="F153" t="s">
        <v>127</v>
      </c>
      <c r="G153" t="s">
        <v>762</v>
      </c>
      <c r="H153" t="s">
        <v>149</v>
      </c>
      <c r="I153" t="s">
        <v>763</v>
      </c>
      <c r="J153" s="65">
        <v>1.06</v>
      </c>
      <c r="K153" t="s">
        <v>101</v>
      </c>
      <c r="L153" s="66">
        <v>0.05</v>
      </c>
      <c r="M153" s="66">
        <v>5.67E-2</v>
      </c>
      <c r="N153" s="65">
        <v>100000.47</v>
      </c>
      <c r="O153" s="65">
        <v>101</v>
      </c>
      <c r="P153" s="65">
        <v>0</v>
      </c>
      <c r="Q153" s="65">
        <v>101.0004747</v>
      </c>
      <c r="R153" s="66">
        <v>2.8E-3</v>
      </c>
      <c r="S153" s="66">
        <v>4.0000000000000002E-4</v>
      </c>
      <c r="T153" s="66">
        <v>1E-4</v>
      </c>
    </row>
    <row r="154" spans="1:20">
      <c r="A154" t="s">
        <v>764</v>
      </c>
      <c r="B154" t="s">
        <v>765</v>
      </c>
      <c r="C154" t="s">
        <v>99</v>
      </c>
      <c r="D154" t="s">
        <v>122</v>
      </c>
      <c r="E154" t="s">
        <v>541</v>
      </c>
      <c r="F154" t="s">
        <v>111</v>
      </c>
      <c r="G154" t="s">
        <v>542</v>
      </c>
      <c r="H154" t="s">
        <v>207</v>
      </c>
      <c r="I154" t="s">
        <v>355</v>
      </c>
      <c r="J154" s="65">
        <v>3.34</v>
      </c>
      <c r="K154" t="s">
        <v>101</v>
      </c>
      <c r="L154" s="66">
        <v>4.8000000000000001E-2</v>
      </c>
      <c r="M154" s="66">
        <v>6.3500000000000001E-2</v>
      </c>
      <c r="N154" s="65">
        <v>750472</v>
      </c>
      <c r="O154" s="65">
        <v>96.51</v>
      </c>
      <c r="P154" s="65">
        <v>0</v>
      </c>
      <c r="Q154" s="65">
        <v>724.28052720000005</v>
      </c>
      <c r="R154" s="66">
        <v>4.0000000000000002E-4</v>
      </c>
      <c r="S154" s="66">
        <v>2.7000000000000001E-3</v>
      </c>
      <c r="T154" s="66">
        <v>8.0000000000000004E-4</v>
      </c>
    </row>
    <row r="155" spans="1:20">
      <c r="A155" t="s">
        <v>766</v>
      </c>
      <c r="B155" t="s">
        <v>767</v>
      </c>
      <c r="C155" t="s">
        <v>99</v>
      </c>
      <c r="D155" t="s">
        <v>122</v>
      </c>
      <c r="E155" t="s">
        <v>768</v>
      </c>
      <c r="F155" t="s">
        <v>598</v>
      </c>
      <c r="G155" t="s">
        <v>222</v>
      </c>
      <c r="H155" t="s">
        <v>546</v>
      </c>
      <c r="I155" t="s">
        <v>246</v>
      </c>
      <c r="J155" s="65">
        <v>3.04</v>
      </c>
      <c r="K155" t="s">
        <v>101</v>
      </c>
      <c r="L155" s="66">
        <v>3.85E-2</v>
      </c>
      <c r="M155" s="66">
        <v>2.63E-2</v>
      </c>
      <c r="N155" s="65">
        <v>2795110</v>
      </c>
      <c r="O155" s="65">
        <v>105.3</v>
      </c>
      <c r="P155" s="65">
        <v>0</v>
      </c>
      <c r="Q155" s="65">
        <v>2943.25083</v>
      </c>
      <c r="R155" s="66">
        <v>2.2499999999999999E-2</v>
      </c>
      <c r="S155" s="66">
        <v>1.0999999999999999E-2</v>
      </c>
      <c r="T155" s="66">
        <v>3.3999999999999998E-3</v>
      </c>
    </row>
    <row r="156" spans="1:20">
      <c r="A156" t="s">
        <v>769</v>
      </c>
      <c r="B156" t="s">
        <v>770</v>
      </c>
      <c r="C156" t="s">
        <v>99</v>
      </c>
      <c r="D156" t="s">
        <v>122</v>
      </c>
      <c r="E156" t="s">
        <v>771</v>
      </c>
      <c r="F156" t="s">
        <v>516</v>
      </c>
      <c r="G156" t="s">
        <v>222</v>
      </c>
      <c r="H156" t="s">
        <v>546</v>
      </c>
      <c r="I156" t="s">
        <v>399</v>
      </c>
      <c r="J156" s="65">
        <v>2.36</v>
      </c>
      <c r="K156" t="s">
        <v>101</v>
      </c>
      <c r="L156" s="66">
        <v>3.4000000000000002E-2</v>
      </c>
      <c r="M156" s="66">
        <v>5.4600000000000003E-2</v>
      </c>
      <c r="N156" s="65">
        <v>990000</v>
      </c>
      <c r="O156" s="65">
        <v>96.3</v>
      </c>
      <c r="P156" s="65">
        <v>0</v>
      </c>
      <c r="Q156" s="65">
        <v>953.37</v>
      </c>
      <c r="R156" s="66">
        <v>1.17E-2</v>
      </c>
      <c r="S156" s="66">
        <v>3.5999999999999999E-3</v>
      </c>
      <c r="T156" s="66">
        <v>1.1000000000000001E-3</v>
      </c>
    </row>
    <row r="157" spans="1:20">
      <c r="A157" s="67" t="s">
        <v>304</v>
      </c>
      <c r="B157" s="14"/>
      <c r="C157" s="14"/>
      <c r="D157" s="14"/>
      <c r="E157" s="14"/>
      <c r="J157" s="69">
        <v>2.2200000000000002</v>
      </c>
      <c r="M157" s="68">
        <v>4.5699999999999998E-2</v>
      </c>
      <c r="N157" s="69">
        <v>3651616.56</v>
      </c>
      <c r="P157" s="69">
        <v>0</v>
      </c>
      <c r="Q157" s="69">
        <v>3440.076783081</v>
      </c>
      <c r="S157" s="68">
        <v>1.29E-2</v>
      </c>
      <c r="T157" s="68">
        <v>3.8999999999999998E-3</v>
      </c>
    </row>
    <row r="158" spans="1:20">
      <c r="A158" t="s">
        <v>772</v>
      </c>
      <c r="B158" t="s">
        <v>773</v>
      </c>
      <c r="C158" t="s">
        <v>99</v>
      </c>
      <c r="D158" t="s">
        <v>122</v>
      </c>
      <c r="E158" t="s">
        <v>774</v>
      </c>
      <c r="F158" t="s">
        <v>617</v>
      </c>
      <c r="G158" t="s">
        <v>379</v>
      </c>
      <c r="H158" t="s">
        <v>207</v>
      </c>
      <c r="I158" t="s">
        <v>775</v>
      </c>
      <c r="J158" s="65">
        <v>2.34</v>
      </c>
      <c r="K158" t="s">
        <v>101</v>
      </c>
      <c r="L158" s="66">
        <v>3.49E-2</v>
      </c>
      <c r="M158" s="66">
        <v>4.3999999999999997E-2</v>
      </c>
      <c r="N158" s="65">
        <v>869815.67</v>
      </c>
      <c r="O158" s="65">
        <v>94.98</v>
      </c>
      <c r="P158" s="65">
        <v>0</v>
      </c>
      <c r="Q158" s="65">
        <v>826.15092336600003</v>
      </c>
      <c r="R158" s="66">
        <v>5.0000000000000001E-4</v>
      </c>
      <c r="S158" s="66">
        <v>3.0999999999999999E-3</v>
      </c>
      <c r="T158" s="66">
        <v>8.9999999999999998E-4</v>
      </c>
    </row>
    <row r="159" spans="1:20">
      <c r="A159" t="s">
        <v>776</v>
      </c>
      <c r="B159" t="s">
        <v>777</v>
      </c>
      <c r="C159" t="s">
        <v>99</v>
      </c>
      <c r="D159" t="s">
        <v>122</v>
      </c>
      <c r="E159" t="s">
        <v>525</v>
      </c>
      <c r="F159" t="s">
        <v>111</v>
      </c>
      <c r="G159" t="s">
        <v>521</v>
      </c>
      <c r="H159" t="s">
        <v>207</v>
      </c>
      <c r="I159" t="s">
        <v>243</v>
      </c>
      <c r="J159" s="65">
        <v>2.2000000000000002</v>
      </c>
      <c r="K159" t="s">
        <v>101</v>
      </c>
      <c r="L159" s="66">
        <v>5.2499999999999998E-2</v>
      </c>
      <c r="M159" s="66">
        <v>3.5000000000000003E-2</v>
      </c>
      <c r="N159" s="65">
        <v>1762440.89</v>
      </c>
      <c r="O159" s="65">
        <v>94.35</v>
      </c>
      <c r="P159" s="65">
        <v>0</v>
      </c>
      <c r="Q159" s="65">
        <v>1662.8629797149999</v>
      </c>
      <c r="R159" s="66">
        <v>1.6999999999999999E-3</v>
      </c>
      <c r="S159" s="66">
        <v>6.1999999999999998E-3</v>
      </c>
      <c r="T159" s="66">
        <v>1.9E-3</v>
      </c>
    </row>
    <row r="160" spans="1:20">
      <c r="A160" t="s">
        <v>778</v>
      </c>
      <c r="B160" t="s">
        <v>779</v>
      </c>
      <c r="C160" t="s">
        <v>99</v>
      </c>
      <c r="D160" t="s">
        <v>122</v>
      </c>
      <c r="E160" t="s">
        <v>780</v>
      </c>
      <c r="F160" t="s">
        <v>127</v>
      </c>
      <c r="G160" t="s">
        <v>781</v>
      </c>
      <c r="H160" t="s">
        <v>207</v>
      </c>
      <c r="I160" t="s">
        <v>403</v>
      </c>
      <c r="J160" s="65">
        <v>2.15</v>
      </c>
      <c r="K160" t="s">
        <v>101</v>
      </c>
      <c r="L160" s="66">
        <v>3.8300000000000001E-2</v>
      </c>
      <c r="M160" s="66">
        <v>6.6000000000000003E-2</v>
      </c>
      <c r="N160" s="65">
        <v>1019360</v>
      </c>
      <c r="O160" s="65">
        <v>93.3</v>
      </c>
      <c r="P160" s="65">
        <v>0</v>
      </c>
      <c r="Q160" s="65">
        <v>951.06287999999995</v>
      </c>
      <c r="R160" s="66">
        <v>2.0999999999999999E-3</v>
      </c>
      <c r="S160" s="66">
        <v>3.5999999999999999E-3</v>
      </c>
      <c r="T160" s="66">
        <v>1.1000000000000001E-3</v>
      </c>
    </row>
    <row r="161" spans="1:20">
      <c r="A161" s="67" t="s">
        <v>782</v>
      </c>
      <c r="B161" s="14"/>
      <c r="C161" s="14"/>
      <c r="D161" s="14"/>
      <c r="E161" s="14"/>
      <c r="J161" s="69">
        <v>0</v>
      </c>
      <c r="M161" s="68">
        <v>0</v>
      </c>
      <c r="N161" s="69">
        <v>0</v>
      </c>
      <c r="P161" s="69">
        <v>0</v>
      </c>
      <c r="Q161" s="69">
        <v>0</v>
      </c>
      <c r="S161" s="68">
        <v>0</v>
      </c>
      <c r="T161" s="68">
        <v>0</v>
      </c>
    </row>
    <row r="162" spans="1:20">
      <c r="A162" t="s">
        <v>222</v>
      </c>
      <c r="B162" t="s">
        <v>222</v>
      </c>
      <c r="C162" s="14"/>
      <c r="D162" s="14"/>
      <c r="E162" s="14"/>
      <c r="F162" t="s">
        <v>222</v>
      </c>
      <c r="G162" t="s">
        <v>222</v>
      </c>
      <c r="J162" s="65">
        <v>0</v>
      </c>
      <c r="K162" t="s">
        <v>222</v>
      </c>
      <c r="L162" s="66">
        <v>0</v>
      </c>
      <c r="M162" s="66">
        <v>0</v>
      </c>
      <c r="N162" s="65">
        <v>0</v>
      </c>
      <c r="O162" s="65">
        <v>0</v>
      </c>
      <c r="Q162" s="65">
        <v>0</v>
      </c>
      <c r="R162" s="66">
        <v>0</v>
      </c>
      <c r="S162" s="66">
        <v>0</v>
      </c>
      <c r="T162" s="66">
        <v>0</v>
      </c>
    </row>
    <row r="163" spans="1:20">
      <c r="A163" s="67" t="s">
        <v>227</v>
      </c>
      <c r="B163" s="14"/>
      <c r="C163" s="14"/>
      <c r="D163" s="14"/>
      <c r="E163" s="14"/>
      <c r="J163" s="69">
        <v>7.07</v>
      </c>
      <c r="M163" s="68">
        <v>1.5699999999999999E-2</v>
      </c>
      <c r="N163" s="69">
        <v>6197000</v>
      </c>
      <c r="P163" s="69">
        <v>0</v>
      </c>
      <c r="Q163" s="69">
        <v>22349.014887459602</v>
      </c>
      <c r="S163" s="68">
        <v>8.3699999999999997E-2</v>
      </c>
      <c r="T163" s="68">
        <v>2.5600000000000001E-2</v>
      </c>
    </row>
    <row r="164" spans="1:20">
      <c r="A164" s="67" t="s">
        <v>305</v>
      </c>
      <c r="B164" s="14"/>
      <c r="C164" s="14"/>
      <c r="D164" s="14"/>
      <c r="E164" s="14"/>
      <c r="J164" s="69">
        <v>3.74</v>
      </c>
      <c r="M164" s="68">
        <v>1.7600000000000001E-2</v>
      </c>
      <c r="N164" s="69">
        <v>1000000</v>
      </c>
      <c r="P164" s="69">
        <v>0</v>
      </c>
      <c r="Q164" s="69">
        <v>3948.5016201147</v>
      </c>
      <c r="S164" s="68">
        <v>1.4800000000000001E-2</v>
      </c>
      <c r="T164" s="68">
        <v>4.4999999999999997E-3</v>
      </c>
    </row>
    <row r="165" spans="1:20">
      <c r="A165" t="s">
        <v>783</v>
      </c>
      <c r="B165" t="s">
        <v>784</v>
      </c>
      <c r="C165" t="s">
        <v>122</v>
      </c>
      <c r="D165" t="s">
        <v>785</v>
      </c>
      <c r="E165" t="s">
        <v>786</v>
      </c>
      <c r="F165" t="s">
        <v>787</v>
      </c>
      <c r="G165" t="s">
        <v>788</v>
      </c>
      <c r="H165" t="s">
        <v>297</v>
      </c>
      <c r="I165" t="s">
        <v>789</v>
      </c>
      <c r="J165" s="65">
        <v>3.74</v>
      </c>
      <c r="K165" t="s">
        <v>105</v>
      </c>
      <c r="L165" s="66">
        <v>0.05</v>
      </c>
      <c r="M165" s="66">
        <v>1.7600000000000001E-2</v>
      </c>
      <c r="N165" s="65">
        <v>1000000</v>
      </c>
      <c r="O165" s="65">
        <v>114.74866667000001</v>
      </c>
      <c r="P165" s="65">
        <v>0</v>
      </c>
      <c r="Q165" s="65">
        <v>3948.5016201147</v>
      </c>
      <c r="R165" s="66">
        <v>0</v>
      </c>
      <c r="S165" s="66">
        <v>1.4800000000000001E-2</v>
      </c>
      <c r="T165" s="66">
        <v>4.4999999999999997E-3</v>
      </c>
    </row>
    <row r="166" spans="1:20">
      <c r="A166" s="67" t="s">
        <v>306</v>
      </c>
      <c r="B166" s="14"/>
      <c r="C166" s="14"/>
      <c r="D166" s="14"/>
      <c r="E166" s="14"/>
      <c r="J166" s="69">
        <v>7.78</v>
      </c>
      <c r="M166" s="68">
        <v>1.5299999999999999E-2</v>
      </c>
      <c r="N166" s="69">
        <v>5197000</v>
      </c>
      <c r="P166" s="69">
        <v>0</v>
      </c>
      <c r="Q166" s="69">
        <v>18400.513267344901</v>
      </c>
      <c r="S166" s="68">
        <v>6.8900000000000003E-2</v>
      </c>
      <c r="T166" s="68">
        <v>2.1100000000000001E-2</v>
      </c>
    </row>
    <row r="167" spans="1:20">
      <c r="A167" t="s">
        <v>790</v>
      </c>
      <c r="B167" t="s">
        <v>791</v>
      </c>
      <c r="C167" t="s">
        <v>122</v>
      </c>
      <c r="D167" t="s">
        <v>785</v>
      </c>
      <c r="E167" t="s">
        <v>792</v>
      </c>
      <c r="F167" t="s">
        <v>793</v>
      </c>
      <c r="G167" t="s">
        <v>794</v>
      </c>
      <c r="H167" t="s">
        <v>297</v>
      </c>
      <c r="I167" t="s">
        <v>512</v>
      </c>
      <c r="J167" s="65">
        <v>3.21</v>
      </c>
      <c r="K167" t="s">
        <v>105</v>
      </c>
      <c r="L167" s="66">
        <v>2.8799999999999999E-2</v>
      </c>
      <c r="M167" s="66">
        <v>6.4000000000000003E-3</v>
      </c>
      <c r="N167" s="65">
        <v>200000</v>
      </c>
      <c r="O167" s="65">
        <v>107.83225</v>
      </c>
      <c r="P167" s="65">
        <v>0</v>
      </c>
      <c r="Q167" s="65">
        <v>742.10154450000005</v>
      </c>
      <c r="R167" s="66">
        <v>0</v>
      </c>
      <c r="S167" s="66">
        <v>2.8E-3</v>
      </c>
      <c r="T167" s="66">
        <v>8.0000000000000004E-4</v>
      </c>
    </row>
    <row r="168" spans="1:20">
      <c r="A168" t="s">
        <v>795</v>
      </c>
      <c r="B168" t="s">
        <v>796</v>
      </c>
      <c r="C168" t="s">
        <v>122</v>
      </c>
      <c r="D168" t="s">
        <v>785</v>
      </c>
      <c r="E168" t="s">
        <v>797</v>
      </c>
      <c r="F168" t="s">
        <v>793</v>
      </c>
      <c r="G168" t="s">
        <v>798</v>
      </c>
      <c r="H168" t="s">
        <v>297</v>
      </c>
      <c r="I168" t="s">
        <v>799</v>
      </c>
      <c r="J168" s="65">
        <v>2.33</v>
      </c>
      <c r="K168" t="s">
        <v>105</v>
      </c>
      <c r="L168" s="66">
        <v>2.8500000000000001E-2</v>
      </c>
      <c r="M168" s="66">
        <v>5.7999999999999996E-3</v>
      </c>
      <c r="N168" s="65">
        <v>73000</v>
      </c>
      <c r="O168" s="65">
        <v>105.68491671232877</v>
      </c>
      <c r="P168" s="65">
        <v>0</v>
      </c>
      <c r="Q168" s="65">
        <v>265.47311283720001</v>
      </c>
      <c r="R168" s="66">
        <v>0</v>
      </c>
      <c r="S168" s="66">
        <v>1E-3</v>
      </c>
      <c r="T168" s="66">
        <v>2.9999999999999997E-4</v>
      </c>
    </row>
    <row r="169" spans="1:20">
      <c r="A169" t="s">
        <v>800</v>
      </c>
      <c r="B169" t="s">
        <v>801</v>
      </c>
      <c r="C169" t="s">
        <v>122</v>
      </c>
      <c r="D169" t="s">
        <v>785</v>
      </c>
      <c r="E169" t="s">
        <v>802</v>
      </c>
      <c r="F169" t="s">
        <v>803</v>
      </c>
      <c r="G169" t="s">
        <v>804</v>
      </c>
      <c r="H169" t="s">
        <v>297</v>
      </c>
      <c r="I169" t="s">
        <v>805</v>
      </c>
      <c r="J169" s="65">
        <v>5.08</v>
      </c>
      <c r="K169" t="s">
        <v>105</v>
      </c>
      <c r="L169" s="66">
        <v>3.1300000000000001E-2</v>
      </c>
      <c r="M169" s="66">
        <v>9.4999999999999998E-3</v>
      </c>
      <c r="N169" s="65">
        <v>240000</v>
      </c>
      <c r="O169" s="65">
        <v>111.67120833333334</v>
      </c>
      <c r="P169" s="65">
        <v>0</v>
      </c>
      <c r="Q169" s="65">
        <v>922.22550690000003</v>
      </c>
      <c r="R169" s="66">
        <v>0</v>
      </c>
      <c r="S169" s="66">
        <v>3.5000000000000001E-3</v>
      </c>
      <c r="T169" s="66">
        <v>1.1000000000000001E-3</v>
      </c>
    </row>
    <row r="170" spans="1:20">
      <c r="A170" t="s">
        <v>806</v>
      </c>
      <c r="B170" t="s">
        <v>807</v>
      </c>
      <c r="C170" t="s">
        <v>808</v>
      </c>
      <c r="D170" t="s">
        <v>785</v>
      </c>
      <c r="E170" t="s">
        <v>809</v>
      </c>
      <c r="F170" t="s">
        <v>793</v>
      </c>
      <c r="G170" t="s">
        <v>810</v>
      </c>
      <c r="H170" t="s">
        <v>811</v>
      </c>
      <c r="I170" t="s">
        <v>249</v>
      </c>
      <c r="J170" s="65">
        <v>25.97</v>
      </c>
      <c r="K170" t="s">
        <v>105</v>
      </c>
      <c r="L170" s="66">
        <v>2.2499999999999999E-2</v>
      </c>
      <c r="M170" s="66">
        <v>2.5100000000000001E-2</v>
      </c>
      <c r="N170" s="65">
        <v>250000</v>
      </c>
      <c r="O170" s="65">
        <v>94.227999999999994</v>
      </c>
      <c r="P170" s="65">
        <v>0</v>
      </c>
      <c r="Q170" s="65">
        <v>810.59636999999998</v>
      </c>
      <c r="R170" s="66">
        <v>0</v>
      </c>
      <c r="S170" s="66">
        <v>3.0000000000000001E-3</v>
      </c>
      <c r="T170" s="66">
        <v>8.9999999999999998E-4</v>
      </c>
    </row>
    <row r="171" spans="1:20">
      <c r="A171" t="s">
        <v>812</v>
      </c>
      <c r="B171" t="s">
        <v>813</v>
      </c>
      <c r="C171" t="s">
        <v>122</v>
      </c>
      <c r="D171" t="s">
        <v>785</v>
      </c>
      <c r="E171" t="s">
        <v>814</v>
      </c>
      <c r="F171" t="s">
        <v>815</v>
      </c>
      <c r="G171" t="s">
        <v>804</v>
      </c>
      <c r="H171" t="s">
        <v>297</v>
      </c>
      <c r="I171" t="s">
        <v>505</v>
      </c>
      <c r="J171" s="65">
        <v>3.59</v>
      </c>
      <c r="K171" t="s">
        <v>105</v>
      </c>
      <c r="L171" s="66">
        <v>2.8500000000000001E-2</v>
      </c>
      <c r="M171" s="66">
        <v>6.3E-3</v>
      </c>
      <c r="N171" s="65">
        <v>165000</v>
      </c>
      <c r="O171" s="65">
        <v>108.90316666666666</v>
      </c>
      <c r="P171" s="65">
        <v>0</v>
      </c>
      <c r="Q171" s="65">
        <v>618.31406422500004</v>
      </c>
      <c r="R171" s="66">
        <v>0</v>
      </c>
      <c r="S171" s="66">
        <v>2.3E-3</v>
      </c>
      <c r="T171" s="66">
        <v>6.9999999999999999E-4</v>
      </c>
    </row>
    <row r="172" spans="1:20">
      <c r="A172" t="s">
        <v>816</v>
      </c>
      <c r="B172" t="s">
        <v>817</v>
      </c>
      <c r="C172" t="s">
        <v>122</v>
      </c>
      <c r="D172" t="s">
        <v>785</v>
      </c>
      <c r="E172" t="s">
        <v>818</v>
      </c>
      <c r="F172" t="s">
        <v>819</v>
      </c>
      <c r="G172" t="s">
        <v>804</v>
      </c>
      <c r="H172" t="s">
        <v>297</v>
      </c>
      <c r="I172" t="s">
        <v>512</v>
      </c>
      <c r="J172" s="65">
        <v>4.21</v>
      </c>
      <c r="K172" t="s">
        <v>105</v>
      </c>
      <c r="L172" s="66">
        <v>2.7099999999999999E-2</v>
      </c>
      <c r="M172" s="66">
        <v>9.1000000000000004E-3</v>
      </c>
      <c r="N172" s="65">
        <v>203000</v>
      </c>
      <c r="O172" s="65">
        <v>107.9706</v>
      </c>
      <c r="P172" s="65">
        <v>0</v>
      </c>
      <c r="Q172" s="65">
        <v>754.19947423799999</v>
      </c>
      <c r="R172" s="66">
        <v>0</v>
      </c>
      <c r="S172" s="66">
        <v>2.8E-3</v>
      </c>
      <c r="T172" s="66">
        <v>8.9999999999999998E-4</v>
      </c>
    </row>
    <row r="173" spans="1:20">
      <c r="A173" t="s">
        <v>820</v>
      </c>
      <c r="B173" t="s">
        <v>821</v>
      </c>
      <c r="C173" t="s">
        <v>122</v>
      </c>
      <c r="D173" t="s">
        <v>785</v>
      </c>
      <c r="E173" t="s">
        <v>822</v>
      </c>
      <c r="F173" t="s">
        <v>823</v>
      </c>
      <c r="G173" t="s">
        <v>824</v>
      </c>
      <c r="H173" t="s">
        <v>297</v>
      </c>
      <c r="I173" t="s">
        <v>805</v>
      </c>
      <c r="J173" s="65">
        <v>4.6399999999999997</v>
      </c>
      <c r="K173" t="s">
        <v>105</v>
      </c>
      <c r="L173" s="66">
        <v>3.5000000000000003E-2</v>
      </c>
      <c r="M173" s="66">
        <v>8.3000000000000001E-3</v>
      </c>
      <c r="N173" s="65">
        <v>240000</v>
      </c>
      <c r="O173" s="65">
        <v>113.05233333333334</v>
      </c>
      <c r="P173" s="65">
        <v>0</v>
      </c>
      <c r="Q173" s="65">
        <v>933.63138960000003</v>
      </c>
      <c r="R173" s="66">
        <v>0</v>
      </c>
      <c r="S173" s="66">
        <v>3.5000000000000001E-3</v>
      </c>
      <c r="T173" s="66">
        <v>1.1000000000000001E-3</v>
      </c>
    </row>
    <row r="174" spans="1:20">
      <c r="A174" t="s">
        <v>825</v>
      </c>
      <c r="B174" t="s">
        <v>826</v>
      </c>
      <c r="C174" t="s">
        <v>122</v>
      </c>
      <c r="D174" t="s">
        <v>785</v>
      </c>
      <c r="E174" t="s">
        <v>827</v>
      </c>
      <c r="F174" t="s">
        <v>828</v>
      </c>
      <c r="G174" t="s">
        <v>824</v>
      </c>
      <c r="H174" t="s">
        <v>297</v>
      </c>
      <c r="I174" t="s">
        <v>431</v>
      </c>
      <c r="J174" s="65">
        <v>9.82</v>
      </c>
      <c r="K174" t="s">
        <v>105</v>
      </c>
      <c r="L174" s="66">
        <v>1.0999999999999999E-2</v>
      </c>
      <c r="M174" s="66">
        <v>1.37E-2</v>
      </c>
      <c r="N174" s="65">
        <v>250000</v>
      </c>
      <c r="O174" s="65">
        <v>97.545444439999997</v>
      </c>
      <c r="P174" s="65">
        <v>0</v>
      </c>
      <c r="Q174" s="65">
        <v>839.13468579510004</v>
      </c>
      <c r="R174" s="66">
        <v>0</v>
      </c>
      <c r="S174" s="66">
        <v>3.0999999999999999E-3</v>
      </c>
      <c r="T174" s="66">
        <v>1E-3</v>
      </c>
    </row>
    <row r="175" spans="1:20">
      <c r="A175" t="s">
        <v>829</v>
      </c>
      <c r="B175" t="s">
        <v>830</v>
      </c>
      <c r="C175" t="s">
        <v>122</v>
      </c>
      <c r="D175" t="s">
        <v>785</v>
      </c>
      <c r="E175" t="s">
        <v>827</v>
      </c>
      <c r="F175" t="s">
        <v>828</v>
      </c>
      <c r="G175" t="s">
        <v>824</v>
      </c>
      <c r="H175" t="s">
        <v>297</v>
      </c>
      <c r="I175" t="s">
        <v>480</v>
      </c>
      <c r="J175" s="65">
        <v>2.14</v>
      </c>
      <c r="K175" t="s">
        <v>105</v>
      </c>
      <c r="L175" s="66">
        <v>2.8000000000000001E-2</v>
      </c>
      <c r="M175" s="66">
        <v>5.3E-3</v>
      </c>
      <c r="N175" s="65">
        <v>234000</v>
      </c>
      <c r="O175" s="65">
        <v>105.79344444444445</v>
      </c>
      <c r="P175" s="65">
        <v>0</v>
      </c>
      <c r="Q175" s="65">
        <v>851.84246705999999</v>
      </c>
      <c r="R175" s="66">
        <v>0</v>
      </c>
      <c r="S175" s="66">
        <v>3.2000000000000002E-3</v>
      </c>
      <c r="T175" s="66">
        <v>1E-3</v>
      </c>
    </row>
    <row r="176" spans="1:20">
      <c r="A176" t="s">
        <v>831</v>
      </c>
      <c r="B176" t="s">
        <v>832</v>
      </c>
      <c r="C176" t="s">
        <v>122</v>
      </c>
      <c r="D176" t="s">
        <v>785</v>
      </c>
      <c r="E176" t="s">
        <v>833</v>
      </c>
      <c r="F176" t="s">
        <v>834</v>
      </c>
      <c r="G176" t="s">
        <v>835</v>
      </c>
      <c r="H176" t="s">
        <v>297</v>
      </c>
      <c r="I176" t="s">
        <v>480</v>
      </c>
      <c r="J176" s="65">
        <v>1.4</v>
      </c>
      <c r="K176" t="s">
        <v>105</v>
      </c>
      <c r="L176" s="66">
        <v>2.75E-2</v>
      </c>
      <c r="M176" s="66">
        <v>4.7999999999999996E-3</v>
      </c>
      <c r="N176" s="65">
        <v>248000</v>
      </c>
      <c r="O176" s="65">
        <v>103.43552778225806</v>
      </c>
      <c r="P176" s="65">
        <v>0</v>
      </c>
      <c r="Q176" s="65">
        <v>882.68569472490003</v>
      </c>
      <c r="R176" s="66">
        <v>0</v>
      </c>
      <c r="S176" s="66">
        <v>3.3E-3</v>
      </c>
      <c r="T176" s="66">
        <v>1E-3</v>
      </c>
    </row>
    <row r="177" spans="1:20">
      <c r="A177" t="s">
        <v>836</v>
      </c>
      <c r="B177" t="s">
        <v>837</v>
      </c>
      <c r="C177" t="s">
        <v>122</v>
      </c>
      <c r="D177" t="s">
        <v>785</v>
      </c>
      <c r="E177" t="s">
        <v>838</v>
      </c>
      <c r="F177" t="s">
        <v>839</v>
      </c>
      <c r="G177" t="s">
        <v>840</v>
      </c>
      <c r="H177" t="s">
        <v>811</v>
      </c>
      <c r="I177" t="s">
        <v>505</v>
      </c>
      <c r="J177" s="65">
        <v>3.32</v>
      </c>
      <c r="K177" t="s">
        <v>105</v>
      </c>
      <c r="L177" s="66">
        <v>2.9499999999999998E-2</v>
      </c>
      <c r="M177" s="66">
        <v>7.1000000000000004E-3</v>
      </c>
      <c r="N177" s="65">
        <v>164000</v>
      </c>
      <c r="O177" s="65">
        <v>107.76091664634146</v>
      </c>
      <c r="P177" s="65">
        <v>0</v>
      </c>
      <c r="Q177" s="65">
        <v>608.12071525529996</v>
      </c>
      <c r="R177" s="66">
        <v>0</v>
      </c>
      <c r="S177" s="66">
        <v>2.3E-3</v>
      </c>
      <c r="T177" s="66">
        <v>6.9999999999999999E-4</v>
      </c>
    </row>
    <row r="178" spans="1:20">
      <c r="A178" t="s">
        <v>841</v>
      </c>
      <c r="B178" t="s">
        <v>842</v>
      </c>
      <c r="C178" t="s">
        <v>122</v>
      </c>
      <c r="D178" t="s">
        <v>785</v>
      </c>
      <c r="E178" t="s">
        <v>843</v>
      </c>
      <c r="F178" t="s">
        <v>823</v>
      </c>
      <c r="G178" t="s">
        <v>844</v>
      </c>
      <c r="H178" t="s">
        <v>297</v>
      </c>
      <c r="I178" t="s">
        <v>373</v>
      </c>
      <c r="J178" s="65">
        <v>10.74</v>
      </c>
      <c r="K178" t="s">
        <v>105</v>
      </c>
      <c r="L178" s="66">
        <v>1.6299999999999999E-2</v>
      </c>
      <c r="M178" s="66">
        <v>1.7500000000000002E-2</v>
      </c>
      <c r="N178" s="65">
        <v>500000</v>
      </c>
      <c r="O178" s="65">
        <v>99.052541660000003</v>
      </c>
      <c r="P178" s="65">
        <v>0</v>
      </c>
      <c r="Q178" s="65">
        <v>1704.1989792602999</v>
      </c>
      <c r="R178" s="66">
        <v>0</v>
      </c>
      <c r="S178" s="66">
        <v>6.4000000000000003E-3</v>
      </c>
      <c r="T178" s="66">
        <v>1.9E-3</v>
      </c>
    </row>
    <row r="179" spans="1:20">
      <c r="A179" t="s">
        <v>845</v>
      </c>
      <c r="B179" t="s">
        <v>846</v>
      </c>
      <c r="C179" t="s">
        <v>122</v>
      </c>
      <c r="D179" t="s">
        <v>785</v>
      </c>
      <c r="E179" t="s">
        <v>847</v>
      </c>
      <c r="F179" t="s">
        <v>793</v>
      </c>
      <c r="G179" t="s">
        <v>848</v>
      </c>
      <c r="H179" t="s">
        <v>811</v>
      </c>
      <c r="I179" t="s">
        <v>849</v>
      </c>
      <c r="J179" s="65">
        <v>9.02</v>
      </c>
      <c r="K179" t="s">
        <v>105</v>
      </c>
      <c r="L179" s="66">
        <v>0.02</v>
      </c>
      <c r="M179" s="66">
        <v>2.3E-2</v>
      </c>
      <c r="N179" s="65">
        <v>500000</v>
      </c>
      <c r="O179" s="65">
        <v>97.877555560000005</v>
      </c>
      <c r="P179" s="65">
        <v>0</v>
      </c>
      <c r="Q179" s="65">
        <v>1683.9833434098</v>
      </c>
      <c r="R179" s="66">
        <v>0</v>
      </c>
      <c r="S179" s="66">
        <v>6.3E-3</v>
      </c>
      <c r="T179" s="66">
        <v>1.9E-3</v>
      </c>
    </row>
    <row r="180" spans="1:20">
      <c r="A180" t="s">
        <v>850</v>
      </c>
      <c r="B180" t="s">
        <v>851</v>
      </c>
      <c r="C180" t="s">
        <v>122</v>
      </c>
      <c r="D180" t="s">
        <v>785</v>
      </c>
      <c r="E180" t="s">
        <v>852</v>
      </c>
      <c r="F180" t="s">
        <v>839</v>
      </c>
      <c r="G180" t="s">
        <v>853</v>
      </c>
      <c r="H180" t="s">
        <v>811</v>
      </c>
      <c r="I180" t="s">
        <v>403</v>
      </c>
      <c r="J180" s="65">
        <v>9.3000000000000007</v>
      </c>
      <c r="K180" t="s">
        <v>105</v>
      </c>
      <c r="L180" s="66">
        <v>1.6500000000000001E-2</v>
      </c>
      <c r="M180" s="66">
        <v>1.7100000000000001E-2</v>
      </c>
      <c r="N180" s="65">
        <v>500000</v>
      </c>
      <c r="O180" s="65">
        <v>99.493583340000001</v>
      </c>
      <c r="P180" s="65">
        <v>0</v>
      </c>
      <c r="Q180" s="65">
        <v>1711.7871013647</v>
      </c>
      <c r="R180" s="66">
        <v>0</v>
      </c>
      <c r="S180" s="66">
        <v>6.4000000000000003E-3</v>
      </c>
      <c r="T180" s="66">
        <v>2E-3</v>
      </c>
    </row>
    <row r="181" spans="1:20">
      <c r="A181" t="s">
        <v>854</v>
      </c>
      <c r="B181" t="s">
        <v>855</v>
      </c>
      <c r="C181" t="s">
        <v>808</v>
      </c>
      <c r="D181" t="s">
        <v>785</v>
      </c>
      <c r="E181" t="s">
        <v>856</v>
      </c>
      <c r="F181" t="s">
        <v>857</v>
      </c>
      <c r="G181" t="s">
        <v>858</v>
      </c>
      <c r="H181" t="s">
        <v>297</v>
      </c>
      <c r="I181" t="s">
        <v>238</v>
      </c>
      <c r="J181" s="65">
        <v>9.4499999999999993</v>
      </c>
      <c r="K181" t="s">
        <v>105</v>
      </c>
      <c r="L181" s="66">
        <v>1.2500000000000001E-2</v>
      </c>
      <c r="M181" s="66">
        <v>1.52E-2</v>
      </c>
      <c r="N181" s="65">
        <v>250000</v>
      </c>
      <c r="O181" s="65">
        <v>97.702361120000006</v>
      </c>
      <c r="P181" s="65">
        <v>0</v>
      </c>
      <c r="Q181" s="65">
        <v>840.48456153480004</v>
      </c>
      <c r="R181" s="66">
        <v>0</v>
      </c>
      <c r="S181" s="66">
        <v>3.0999999999999999E-3</v>
      </c>
      <c r="T181" s="66">
        <v>1E-3</v>
      </c>
    </row>
    <row r="182" spans="1:20">
      <c r="A182" t="s">
        <v>859</v>
      </c>
      <c r="B182" t="s">
        <v>860</v>
      </c>
      <c r="C182" t="s">
        <v>808</v>
      </c>
      <c r="D182" t="s">
        <v>785</v>
      </c>
      <c r="E182" t="s">
        <v>861</v>
      </c>
      <c r="F182" t="s">
        <v>862</v>
      </c>
      <c r="G182" t="s">
        <v>863</v>
      </c>
      <c r="H182" t="s">
        <v>297</v>
      </c>
      <c r="I182" t="s">
        <v>864</v>
      </c>
      <c r="J182" s="65">
        <v>7.06</v>
      </c>
      <c r="K182" t="s">
        <v>105</v>
      </c>
      <c r="L182" s="66">
        <v>2.3900000000000001E-2</v>
      </c>
      <c r="M182" s="66">
        <v>1.84E-2</v>
      </c>
      <c r="N182" s="65">
        <v>400000</v>
      </c>
      <c r="O182" s="65">
        <v>104.74001945000001</v>
      </c>
      <c r="P182" s="65">
        <v>0</v>
      </c>
      <c r="Q182" s="65">
        <v>1441.6416277098001</v>
      </c>
      <c r="R182" s="66">
        <v>0</v>
      </c>
      <c r="S182" s="66">
        <v>5.4000000000000003E-3</v>
      </c>
      <c r="T182" s="66">
        <v>1.6000000000000001E-3</v>
      </c>
    </row>
    <row r="183" spans="1:20">
      <c r="A183" t="s">
        <v>865</v>
      </c>
      <c r="B183" t="s">
        <v>866</v>
      </c>
      <c r="C183" t="s">
        <v>122</v>
      </c>
      <c r="D183" t="s">
        <v>785</v>
      </c>
      <c r="E183" t="s">
        <v>867</v>
      </c>
      <c r="F183" t="s">
        <v>793</v>
      </c>
      <c r="G183" t="s">
        <v>788</v>
      </c>
      <c r="H183" t="s">
        <v>297</v>
      </c>
      <c r="I183" t="s">
        <v>868</v>
      </c>
      <c r="J183" s="65">
        <v>8.6300000000000008</v>
      </c>
      <c r="K183" t="s">
        <v>105</v>
      </c>
      <c r="L183" s="66">
        <v>2.5399999999999999E-2</v>
      </c>
      <c r="M183" s="66">
        <v>2.1999999999999999E-2</v>
      </c>
      <c r="N183" s="65">
        <v>580000</v>
      </c>
      <c r="O183" s="65">
        <v>103.75185</v>
      </c>
      <c r="P183" s="65">
        <v>0</v>
      </c>
      <c r="Q183" s="65">
        <v>2070.6586719299999</v>
      </c>
      <c r="R183" s="66">
        <v>0</v>
      </c>
      <c r="S183" s="66">
        <v>7.7999999999999996E-3</v>
      </c>
      <c r="T183" s="66">
        <v>2.3999999999999998E-3</v>
      </c>
    </row>
    <row r="184" spans="1:20">
      <c r="A184" t="s">
        <v>869</v>
      </c>
      <c r="B184" t="s">
        <v>870</v>
      </c>
      <c r="C184" t="s">
        <v>122</v>
      </c>
      <c r="D184" t="s">
        <v>785</v>
      </c>
      <c r="E184" t="s">
        <v>871</v>
      </c>
      <c r="F184" t="s">
        <v>839</v>
      </c>
      <c r="G184" t="s">
        <v>872</v>
      </c>
      <c r="H184" t="s">
        <v>297</v>
      </c>
      <c r="I184" t="s">
        <v>873</v>
      </c>
      <c r="J184" s="65">
        <v>8.4</v>
      </c>
      <c r="K184" t="s">
        <v>105</v>
      </c>
      <c r="L184" s="66">
        <v>3.15E-2</v>
      </c>
      <c r="M184" s="66">
        <v>2.7400000000000001E-2</v>
      </c>
      <c r="N184" s="65">
        <v>200000</v>
      </c>
      <c r="O184" s="65">
        <v>104.5385</v>
      </c>
      <c r="P184" s="65">
        <v>0</v>
      </c>
      <c r="Q184" s="65">
        <v>719.43395699999996</v>
      </c>
      <c r="R184" s="66">
        <v>0</v>
      </c>
      <c r="S184" s="66">
        <v>2.7000000000000001E-3</v>
      </c>
      <c r="T184" s="66">
        <v>8.0000000000000004E-4</v>
      </c>
    </row>
    <row r="185" spans="1:20">
      <c r="A185" s="103" t="s">
        <v>229</v>
      </c>
      <c r="B185" s="14"/>
      <c r="C185" s="14"/>
      <c r="D185" s="14"/>
      <c r="E185" s="14"/>
    </row>
    <row r="186" spans="1:20">
      <c r="A186" s="103" t="s">
        <v>299</v>
      </c>
      <c r="B186" s="14"/>
      <c r="C186" s="14"/>
      <c r="D186" s="14"/>
      <c r="E186" s="14"/>
    </row>
    <row r="187" spans="1:20">
      <c r="A187" s="103" t="s">
        <v>300</v>
      </c>
      <c r="B187" s="14"/>
      <c r="C187" s="14"/>
      <c r="D187" s="14"/>
      <c r="E187" s="14"/>
    </row>
    <row r="188" spans="1:20">
      <c r="A188" s="103" t="s">
        <v>301</v>
      </c>
      <c r="B188" s="14"/>
      <c r="C188" s="14"/>
      <c r="D188" s="14"/>
      <c r="E188" s="14"/>
    </row>
    <row r="189" spans="1:20">
      <c r="A189" s="103" t="s">
        <v>302</v>
      </c>
      <c r="B189" s="14"/>
      <c r="C189" s="14"/>
      <c r="D189" s="14"/>
      <c r="E189" s="14"/>
    </row>
    <row r="190" spans="1:20" hidden="1">
      <c r="B190" s="14"/>
      <c r="C190" s="14"/>
      <c r="D190" s="14"/>
      <c r="E190" s="14"/>
    </row>
    <row r="191" spans="1:20" hidden="1">
      <c r="B191" s="14"/>
      <c r="C191" s="14"/>
      <c r="D191" s="14"/>
      <c r="E191" s="14"/>
    </row>
    <row r="192" spans="1:20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1:5" hidden="1">
      <c r="B753" s="14"/>
      <c r="C753" s="14"/>
      <c r="D753" s="14"/>
      <c r="E753" s="14"/>
    </row>
    <row r="754" spans="1:5" hidden="1">
      <c r="B754" s="14"/>
      <c r="C754" s="14"/>
      <c r="D754" s="14"/>
      <c r="E754" s="14"/>
    </row>
    <row r="755" spans="1:5" hidden="1">
      <c r="B755" s="14"/>
      <c r="C755" s="14"/>
      <c r="D755" s="14"/>
      <c r="E755" s="14"/>
    </row>
    <row r="756" spans="1:5" hidden="1">
      <c r="B756" s="14"/>
      <c r="C756" s="14"/>
      <c r="D756" s="14"/>
      <c r="E756" s="14"/>
    </row>
    <row r="757" spans="1:5" hidden="1">
      <c r="B757" s="14"/>
      <c r="C757" s="14"/>
      <c r="D757" s="14"/>
      <c r="E757" s="14"/>
    </row>
    <row r="758" spans="1:5" hidden="1">
      <c r="B758" s="14"/>
      <c r="C758" s="14"/>
      <c r="D758" s="14"/>
      <c r="E758" s="14"/>
    </row>
    <row r="759" spans="1:5" hidden="1">
      <c r="B759" s="14"/>
      <c r="C759" s="14"/>
      <c r="D759" s="14"/>
      <c r="E759" s="14"/>
    </row>
    <row r="760" spans="1:5" hidden="1">
      <c r="B760" s="14"/>
      <c r="C760" s="14"/>
      <c r="D760" s="14"/>
      <c r="E760" s="14"/>
    </row>
    <row r="761" spans="1:5" hidden="1">
      <c r="B761" s="14"/>
      <c r="C761" s="14"/>
      <c r="D761" s="14"/>
      <c r="E761" s="14"/>
    </row>
    <row r="762" spans="1:5" hidden="1">
      <c r="B762" s="14"/>
      <c r="C762" s="14"/>
      <c r="D762" s="14"/>
      <c r="E762" s="14"/>
    </row>
    <row r="763" spans="1:5" hidden="1">
      <c r="B763" s="14"/>
      <c r="C763" s="14"/>
      <c r="D763" s="14"/>
      <c r="E763" s="14"/>
    </row>
    <row r="764" spans="1:5" hidden="1">
      <c r="B764" s="14"/>
      <c r="C764" s="14"/>
      <c r="D764" s="14"/>
      <c r="E764" s="14"/>
    </row>
    <row r="765" spans="1:5" hidden="1">
      <c r="B765" s="14"/>
      <c r="C765" s="14"/>
      <c r="D765" s="14"/>
      <c r="E765" s="14"/>
    </row>
    <row r="766" spans="1:5" hidden="1">
      <c r="B766" s="14"/>
      <c r="C766" s="14"/>
      <c r="D766" s="14"/>
      <c r="E766" s="14"/>
    </row>
    <row r="767" spans="1:5" hidden="1">
      <c r="A767" s="14"/>
      <c r="B767" s="14"/>
      <c r="C767" s="14"/>
      <c r="D767" s="14"/>
      <c r="E767" s="14"/>
    </row>
    <row r="768" spans="1:5" hidden="1">
      <c r="A768" s="14"/>
      <c r="B768" s="14"/>
      <c r="C768" s="14"/>
      <c r="D768" s="14"/>
      <c r="E768" s="14"/>
    </row>
    <row r="769" spans="1:5" hidden="1">
      <c r="A769" s="16"/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B773" s="14"/>
      <c r="C773" s="14"/>
      <c r="D773" s="14"/>
      <c r="E773" s="14"/>
    </row>
    <row r="774" spans="1:5" hidden="1"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/>
  </sheetData>
  <dataValidations disablePrompts="1" count="5">
    <dataValidation allowBlank="1" showInputMessage="1" showErrorMessage="1" sqref="G2 P8"/>
    <dataValidation type="list" allowBlank="1" showInputMessage="1" showErrorMessage="1" sqref="K11:K799">
      <formula1>$BM$6:$BM$10</formula1>
    </dataValidation>
    <dataValidation type="list" allowBlank="1" showInputMessage="1" showErrorMessage="1" sqref="D11:D793">
      <formula1>$BH$6:$BH$10</formula1>
    </dataValidation>
    <dataValidation type="list" allowBlank="1" showInputMessage="1" showErrorMessage="1" sqref="H11:H799">
      <formula1>$BL$6:$BL$9</formula1>
    </dataValidation>
    <dataValidation type="list" allowBlank="1" showInputMessage="1" showErrorMessage="1" sqref="F11:F799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37"/>
  <sheetViews>
    <sheetView rightToLeft="1" workbookViewId="0">
      <selection activeCell="O97" sqref="O1:XFD1048576"/>
    </sheetView>
  </sheetViews>
  <sheetFormatPr defaultColWidth="0" defaultRowHeight="18" zeroHeight="1"/>
  <cols>
    <col min="1" max="1" width="44.85546875" style="79" customWidth="1"/>
    <col min="2" max="2" width="14.140625" style="79" customWidth="1"/>
    <col min="3" max="3" width="12.7109375" style="79" customWidth="1"/>
    <col min="4" max="4" width="11.85546875" style="79" customWidth="1"/>
    <col min="5" max="5" width="13.85546875" style="79" customWidth="1"/>
    <col min="6" max="6" width="11.85546875" style="79" customWidth="1"/>
    <col min="7" max="7" width="11.5703125" style="77" customWidth="1"/>
    <col min="8" max="8" width="14.7109375" style="77" customWidth="1"/>
    <col min="9" max="9" width="11.7109375" style="77" customWidth="1"/>
    <col min="10" max="10" width="31.140625" style="77" customWidth="1"/>
    <col min="11" max="11" width="14.7109375" style="77" customWidth="1"/>
    <col min="12" max="12" width="22.7109375" style="77" customWidth="1"/>
    <col min="13" max="13" width="26.85546875" style="77" customWidth="1"/>
    <col min="14" max="14" width="25.42578125" style="77" customWidth="1"/>
    <col min="15" max="15" width="7.7109375" style="77" hidden="1"/>
    <col min="16" max="16" width="7.140625" style="77" hidden="1"/>
    <col min="17" max="17" width="6" style="77" hidden="1"/>
    <col min="18" max="18" width="7.85546875" style="77" hidden="1"/>
    <col min="19" max="19" width="8.140625" style="77" hidden="1"/>
    <col min="20" max="20" width="6.28515625" style="77" hidden="1"/>
    <col min="21" max="21" width="8" style="77" hidden="1"/>
    <col min="22" max="22" width="8.7109375" style="77" hidden="1"/>
    <col min="23" max="23" width="10" style="77" hidden="1"/>
    <col min="24" max="24" width="9.5703125" style="77" hidden="1"/>
    <col min="25" max="25" width="6.140625" style="77" hidden="1"/>
    <col min="26" max="27" width="5.7109375" style="77" hidden="1"/>
    <col min="28" max="28" width="6.85546875" style="77" hidden="1"/>
    <col min="29" max="29" width="6.42578125" style="77" hidden="1"/>
    <col min="30" max="30" width="6.7109375" style="77" hidden="1"/>
    <col min="31" max="31" width="7.28515625" style="77" hidden="1"/>
    <col min="32" max="43" width="5.7109375" style="77" hidden="1"/>
    <col min="44" max="44" width="9.140625" style="77" hidden="1"/>
    <col min="45" max="62" width="0" style="77" hidden="1"/>
    <col min="63" max="16384" width="9.140625" style="77" hidden="1"/>
  </cols>
  <sheetData>
    <row r="1" spans="1:61" s="14" customFormat="1">
      <c r="A1" s="2" t="s">
        <v>0</v>
      </c>
      <c r="B1" t="s">
        <v>196</v>
      </c>
      <c r="C1" s="13"/>
      <c r="D1" s="13"/>
      <c r="E1" s="13"/>
      <c r="F1" s="13"/>
    </row>
    <row r="2" spans="1:61" s="14" customFormat="1">
      <c r="A2" s="2" t="s">
        <v>1</v>
      </c>
      <c r="B2" s="13"/>
      <c r="C2" s="13"/>
      <c r="D2" s="13"/>
      <c r="E2" s="13"/>
      <c r="F2" s="13"/>
    </row>
    <row r="3" spans="1:61" s="14" customFormat="1">
      <c r="A3" s="2" t="s">
        <v>2</v>
      </c>
      <c r="B3" t="s">
        <v>197</v>
      </c>
      <c r="C3" s="13"/>
      <c r="D3" s="13"/>
      <c r="E3" s="13"/>
      <c r="F3" s="13"/>
    </row>
    <row r="4" spans="1:61" s="14" customFormat="1">
      <c r="A4" s="2" t="s">
        <v>3</v>
      </c>
      <c r="B4" s="13"/>
      <c r="C4" s="13"/>
      <c r="D4" s="13"/>
      <c r="E4" s="13"/>
      <c r="F4" s="13"/>
    </row>
    <row r="5" spans="1:61" s="14" customFormat="1" ht="26.25" customHeight="1">
      <c r="A5" s="117" t="s">
        <v>67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BI5" s="16"/>
    </row>
    <row r="6" spans="1:61" s="14" customFormat="1" ht="26.25" customHeight="1">
      <c r="A6" s="117" t="s">
        <v>90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9"/>
      <c r="BE6" s="16"/>
      <c r="BI6" s="16"/>
    </row>
    <row r="7" spans="1:61" s="16" customFormat="1" ht="20.25">
      <c r="A7" s="40" t="s">
        <v>47</v>
      </c>
      <c r="B7" s="41" t="s">
        <v>48</v>
      </c>
      <c r="C7" s="121" t="s">
        <v>69</v>
      </c>
      <c r="D7" s="121" t="s">
        <v>82</v>
      </c>
      <c r="E7" s="121" t="s">
        <v>49</v>
      </c>
      <c r="F7" s="121" t="s">
        <v>83</v>
      </c>
      <c r="G7" s="121" t="s">
        <v>52</v>
      </c>
      <c r="H7" s="111" t="s">
        <v>186</v>
      </c>
      <c r="I7" s="111" t="s">
        <v>187</v>
      </c>
      <c r="J7" s="111" t="s">
        <v>191</v>
      </c>
      <c r="K7" s="111" t="s">
        <v>55</v>
      </c>
      <c r="L7" s="111" t="s">
        <v>72</v>
      </c>
      <c r="M7" s="111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9606312.3599999994</v>
      </c>
      <c r="I10" s="7"/>
      <c r="J10" s="63">
        <v>194.73634999999999</v>
      </c>
      <c r="K10" s="63">
        <v>103573.06277915598</v>
      </c>
      <c r="L10" s="7"/>
      <c r="M10" s="64">
        <v>1</v>
      </c>
      <c r="N10" s="64">
        <v>0.11849999999999999</v>
      </c>
      <c r="BE10" s="14"/>
      <c r="BF10" s="16"/>
      <c r="BG10" s="14"/>
      <c r="BI10" s="14"/>
    </row>
    <row r="11" spans="1:61" s="14" customFormat="1">
      <c r="A11" s="67" t="s">
        <v>201</v>
      </c>
      <c r="B11" s="13"/>
      <c r="C11" s="13"/>
      <c r="H11" s="69">
        <v>9109156.3599999994</v>
      </c>
      <c r="J11" s="69">
        <v>189.65862999999999</v>
      </c>
      <c r="K11" s="69">
        <v>87083.341885693982</v>
      </c>
      <c r="M11" s="68">
        <v>0.84079999999999999</v>
      </c>
      <c r="N11" s="68">
        <v>9.9599999999999994E-2</v>
      </c>
    </row>
    <row r="12" spans="1:61" s="14" customFormat="1">
      <c r="A12" s="67" t="s">
        <v>874</v>
      </c>
      <c r="B12" s="13"/>
      <c r="C12" s="13"/>
      <c r="H12" s="69">
        <v>1629889</v>
      </c>
      <c r="J12" s="69">
        <v>0</v>
      </c>
      <c r="K12" s="69">
        <v>34505.781320000002</v>
      </c>
      <c r="M12" s="68">
        <v>0.3332</v>
      </c>
      <c r="N12" s="68">
        <v>3.95E-2</v>
      </c>
    </row>
    <row r="13" spans="1:61" s="14" customFormat="1">
      <c r="A13" t="s">
        <v>875</v>
      </c>
      <c r="B13" t="s">
        <v>876</v>
      </c>
      <c r="C13" t="s">
        <v>99</v>
      </c>
      <c r="D13" t="s">
        <v>122</v>
      </c>
      <c r="E13" t="s">
        <v>877</v>
      </c>
      <c r="F13" t="s">
        <v>473</v>
      </c>
      <c r="G13" t="s">
        <v>101</v>
      </c>
      <c r="H13" s="65">
        <v>68580</v>
      </c>
      <c r="I13" s="65">
        <v>1589</v>
      </c>
      <c r="J13" s="65">
        <v>0</v>
      </c>
      <c r="K13" s="65">
        <v>1089.7362000000001</v>
      </c>
      <c r="L13" s="66">
        <v>2.9999999999999997E-4</v>
      </c>
      <c r="M13" s="66">
        <v>1.0500000000000001E-2</v>
      </c>
      <c r="N13" s="66">
        <v>1.1999999999999999E-3</v>
      </c>
    </row>
    <row r="14" spans="1:61" s="14" customFormat="1">
      <c r="A14" t="s">
        <v>878</v>
      </c>
      <c r="B14" t="s">
        <v>879</v>
      </c>
      <c r="C14" t="s">
        <v>99</v>
      </c>
      <c r="D14" t="s">
        <v>122</v>
      </c>
      <c r="E14" t="s">
        <v>880</v>
      </c>
      <c r="F14" t="s">
        <v>473</v>
      </c>
      <c r="G14" t="s">
        <v>101</v>
      </c>
      <c r="H14" s="65">
        <v>60180</v>
      </c>
      <c r="I14" s="65">
        <v>2145</v>
      </c>
      <c r="J14" s="65">
        <v>0</v>
      </c>
      <c r="K14" s="65">
        <v>1290.8610000000001</v>
      </c>
      <c r="L14" s="66">
        <v>2.9999999999999997E-4</v>
      </c>
      <c r="M14" s="66">
        <v>1.2500000000000001E-2</v>
      </c>
      <c r="N14" s="66">
        <v>1.5E-3</v>
      </c>
    </row>
    <row r="15" spans="1:61" s="14" customFormat="1">
      <c r="A15" t="s">
        <v>881</v>
      </c>
      <c r="B15" t="s">
        <v>882</v>
      </c>
      <c r="C15" t="s">
        <v>99</v>
      </c>
      <c r="D15" t="s">
        <v>122</v>
      </c>
      <c r="E15" t="s">
        <v>883</v>
      </c>
      <c r="F15" t="s">
        <v>634</v>
      </c>
      <c r="G15" t="s">
        <v>101</v>
      </c>
      <c r="H15" s="65">
        <v>2230</v>
      </c>
      <c r="I15" s="65">
        <v>41690</v>
      </c>
      <c r="J15" s="65">
        <v>0</v>
      </c>
      <c r="K15" s="65">
        <v>929.68700000000001</v>
      </c>
      <c r="L15" s="66">
        <v>1E-4</v>
      </c>
      <c r="M15" s="66">
        <v>8.9999999999999993E-3</v>
      </c>
      <c r="N15" s="66">
        <v>1.1000000000000001E-3</v>
      </c>
    </row>
    <row r="16" spans="1:61" s="14" customFormat="1">
      <c r="A16" t="s">
        <v>884</v>
      </c>
      <c r="B16" t="s">
        <v>885</v>
      </c>
      <c r="C16" t="s">
        <v>99</v>
      </c>
      <c r="D16" t="s">
        <v>122</v>
      </c>
      <c r="E16" t="s">
        <v>533</v>
      </c>
      <c r="F16" t="s">
        <v>516</v>
      </c>
      <c r="G16" t="s">
        <v>101</v>
      </c>
      <c r="H16" s="65">
        <v>50950</v>
      </c>
      <c r="I16" s="65">
        <v>1540</v>
      </c>
      <c r="J16" s="65">
        <v>0</v>
      </c>
      <c r="K16" s="65">
        <v>784.63</v>
      </c>
      <c r="L16" s="66">
        <v>1E-4</v>
      </c>
      <c r="M16" s="66">
        <v>7.6E-3</v>
      </c>
      <c r="N16" s="66">
        <v>8.9999999999999998E-4</v>
      </c>
    </row>
    <row r="17" spans="1:14" s="14" customFormat="1">
      <c r="A17" t="s">
        <v>886</v>
      </c>
      <c r="B17" t="s">
        <v>887</v>
      </c>
      <c r="C17" t="s">
        <v>99</v>
      </c>
      <c r="D17" t="s">
        <v>122</v>
      </c>
      <c r="E17" t="s">
        <v>888</v>
      </c>
      <c r="F17" t="s">
        <v>318</v>
      </c>
      <c r="G17" t="s">
        <v>101</v>
      </c>
      <c r="H17" s="65">
        <v>24770</v>
      </c>
      <c r="I17" s="65">
        <v>7108</v>
      </c>
      <c r="J17" s="65">
        <v>0</v>
      </c>
      <c r="K17" s="65">
        <v>1760.6515999999999</v>
      </c>
      <c r="L17" s="66">
        <v>2.0000000000000001E-4</v>
      </c>
      <c r="M17" s="66">
        <v>1.7000000000000001E-2</v>
      </c>
      <c r="N17" s="66">
        <v>2E-3</v>
      </c>
    </row>
    <row r="18" spans="1:14" s="14" customFormat="1">
      <c r="A18" t="s">
        <v>889</v>
      </c>
      <c r="B18" t="s">
        <v>890</v>
      </c>
      <c r="C18" t="s">
        <v>99</v>
      </c>
      <c r="D18" t="s">
        <v>122</v>
      </c>
      <c r="E18" t="s">
        <v>358</v>
      </c>
      <c r="F18" t="s">
        <v>318</v>
      </c>
      <c r="G18" t="s">
        <v>101</v>
      </c>
      <c r="H18" s="65">
        <v>202090</v>
      </c>
      <c r="I18" s="65">
        <v>924</v>
      </c>
      <c r="J18" s="65">
        <v>0</v>
      </c>
      <c r="K18" s="65">
        <v>1867.3116</v>
      </c>
      <c r="L18" s="66">
        <v>2.0000000000000001E-4</v>
      </c>
      <c r="M18" s="66">
        <v>1.7999999999999999E-2</v>
      </c>
      <c r="N18" s="66">
        <v>2.0999999999999999E-3</v>
      </c>
    </row>
    <row r="19" spans="1:14" s="14" customFormat="1">
      <c r="A19" t="s">
        <v>891</v>
      </c>
      <c r="B19" t="s">
        <v>892</v>
      </c>
      <c r="C19" t="s">
        <v>99</v>
      </c>
      <c r="D19" t="s">
        <v>122</v>
      </c>
      <c r="E19" t="s">
        <v>325</v>
      </c>
      <c r="F19" t="s">
        <v>318</v>
      </c>
      <c r="G19" t="s">
        <v>101</v>
      </c>
      <c r="H19" s="65">
        <v>152160</v>
      </c>
      <c r="I19" s="65">
        <v>1508</v>
      </c>
      <c r="J19" s="65">
        <v>0</v>
      </c>
      <c r="K19" s="65">
        <v>2294.5727999999999</v>
      </c>
      <c r="L19" s="66">
        <v>1E-4</v>
      </c>
      <c r="M19" s="66">
        <v>2.2200000000000001E-2</v>
      </c>
      <c r="N19" s="66">
        <v>2.5999999999999999E-3</v>
      </c>
    </row>
    <row r="20" spans="1:14" s="14" customFormat="1">
      <c r="A20" t="s">
        <v>893</v>
      </c>
      <c r="B20" t="s">
        <v>894</v>
      </c>
      <c r="C20" t="s">
        <v>99</v>
      </c>
      <c r="D20" t="s">
        <v>122</v>
      </c>
      <c r="E20" t="s">
        <v>487</v>
      </c>
      <c r="F20" t="s">
        <v>318</v>
      </c>
      <c r="G20" t="s">
        <v>101</v>
      </c>
      <c r="H20" s="65">
        <v>45220</v>
      </c>
      <c r="I20" s="65">
        <v>6074</v>
      </c>
      <c r="J20" s="65">
        <v>0</v>
      </c>
      <c r="K20" s="65">
        <v>2746.6628000000001</v>
      </c>
      <c r="L20" s="66">
        <v>2.0000000000000001E-4</v>
      </c>
      <c r="M20" s="66">
        <v>2.6499999999999999E-2</v>
      </c>
      <c r="N20" s="66">
        <v>3.0999999999999999E-3</v>
      </c>
    </row>
    <row r="21" spans="1:14" s="14" customFormat="1">
      <c r="A21" t="s">
        <v>895</v>
      </c>
      <c r="B21" t="s">
        <v>896</v>
      </c>
      <c r="C21" t="s">
        <v>99</v>
      </c>
      <c r="D21" t="s">
        <v>122</v>
      </c>
      <c r="E21" t="s">
        <v>897</v>
      </c>
      <c r="F21" t="s">
        <v>318</v>
      </c>
      <c r="G21" t="s">
        <v>101</v>
      </c>
      <c r="H21" s="65">
        <v>229330</v>
      </c>
      <c r="I21" s="65">
        <v>1830</v>
      </c>
      <c r="J21" s="65">
        <v>0</v>
      </c>
      <c r="K21" s="65">
        <v>4196.7389999999996</v>
      </c>
      <c r="L21" s="66">
        <v>2.0000000000000001E-4</v>
      </c>
      <c r="M21" s="66">
        <v>4.0500000000000001E-2</v>
      </c>
      <c r="N21" s="66">
        <v>4.7999999999999996E-3</v>
      </c>
    </row>
    <row r="22" spans="1:14" s="14" customFormat="1">
      <c r="A22" t="s">
        <v>898</v>
      </c>
      <c r="B22" t="s">
        <v>899</v>
      </c>
      <c r="C22" t="s">
        <v>99</v>
      </c>
      <c r="D22" t="s">
        <v>122</v>
      </c>
      <c r="E22" t="s">
        <v>900</v>
      </c>
      <c r="F22" t="s">
        <v>617</v>
      </c>
      <c r="G22" t="s">
        <v>101</v>
      </c>
      <c r="H22" s="65">
        <v>83210</v>
      </c>
      <c r="I22" s="65">
        <v>2557</v>
      </c>
      <c r="J22" s="65">
        <v>0</v>
      </c>
      <c r="K22" s="65">
        <v>2127.6797000000001</v>
      </c>
      <c r="L22" s="66">
        <v>5.0000000000000001E-4</v>
      </c>
      <c r="M22" s="66">
        <v>2.0500000000000001E-2</v>
      </c>
      <c r="N22" s="66">
        <v>2.3999999999999998E-3</v>
      </c>
    </row>
    <row r="23" spans="1:14" s="14" customFormat="1">
      <c r="A23" t="s">
        <v>901</v>
      </c>
      <c r="B23" t="s">
        <v>902</v>
      </c>
      <c r="C23" t="s">
        <v>99</v>
      </c>
      <c r="D23" t="s">
        <v>122</v>
      </c>
      <c r="E23" t="s">
        <v>608</v>
      </c>
      <c r="F23" t="s">
        <v>452</v>
      </c>
      <c r="G23" t="s">
        <v>101</v>
      </c>
      <c r="H23" s="65">
        <v>110810</v>
      </c>
      <c r="I23" s="65">
        <v>1212</v>
      </c>
      <c r="J23" s="65">
        <v>0</v>
      </c>
      <c r="K23" s="65">
        <v>1343.0172</v>
      </c>
      <c r="L23" s="66">
        <v>1E-4</v>
      </c>
      <c r="M23" s="66">
        <v>1.2999999999999999E-2</v>
      </c>
      <c r="N23" s="66">
        <v>1.5E-3</v>
      </c>
    </row>
    <row r="24" spans="1:14" s="14" customFormat="1">
      <c r="A24" t="s">
        <v>903</v>
      </c>
      <c r="B24" t="s">
        <v>904</v>
      </c>
      <c r="C24" t="s">
        <v>99</v>
      </c>
      <c r="D24" t="s">
        <v>122</v>
      </c>
      <c r="E24" t="s">
        <v>578</v>
      </c>
      <c r="F24" t="s">
        <v>579</v>
      </c>
      <c r="G24" t="s">
        <v>101</v>
      </c>
      <c r="H24" s="65">
        <v>11750</v>
      </c>
      <c r="I24" s="65">
        <v>9838</v>
      </c>
      <c r="J24" s="65">
        <v>0</v>
      </c>
      <c r="K24" s="65">
        <v>1155.9649999999999</v>
      </c>
      <c r="L24" s="66">
        <v>1E-4</v>
      </c>
      <c r="M24" s="66">
        <v>1.12E-2</v>
      </c>
      <c r="N24" s="66">
        <v>1.2999999999999999E-3</v>
      </c>
    </row>
    <row r="25" spans="1:14" s="14" customFormat="1">
      <c r="A25" t="s">
        <v>905</v>
      </c>
      <c r="B25" t="s">
        <v>906</v>
      </c>
      <c r="C25" t="s">
        <v>99</v>
      </c>
      <c r="D25" t="s">
        <v>122</v>
      </c>
      <c r="E25" t="s">
        <v>627</v>
      </c>
      <c r="F25" t="s">
        <v>628</v>
      </c>
      <c r="G25" t="s">
        <v>101</v>
      </c>
      <c r="H25" s="65">
        <v>155170</v>
      </c>
      <c r="I25" s="65">
        <v>2680</v>
      </c>
      <c r="J25" s="65">
        <v>0</v>
      </c>
      <c r="K25" s="65">
        <v>4158.5559999999996</v>
      </c>
      <c r="L25" s="66">
        <v>5.9999999999999995E-4</v>
      </c>
      <c r="M25" s="66">
        <v>4.02E-2</v>
      </c>
      <c r="N25" s="66">
        <v>4.7999999999999996E-3</v>
      </c>
    </row>
    <row r="26" spans="1:14" s="14" customFormat="1">
      <c r="A26" t="s">
        <v>907</v>
      </c>
      <c r="B26" t="s">
        <v>908</v>
      </c>
      <c r="C26" t="s">
        <v>99</v>
      </c>
      <c r="D26" t="s">
        <v>122</v>
      </c>
      <c r="E26" t="s">
        <v>462</v>
      </c>
      <c r="F26" t="s">
        <v>371</v>
      </c>
      <c r="G26" t="s">
        <v>101</v>
      </c>
      <c r="H26" s="65">
        <v>31320</v>
      </c>
      <c r="I26" s="65">
        <v>3370</v>
      </c>
      <c r="J26" s="65">
        <v>0</v>
      </c>
      <c r="K26" s="65">
        <v>1055.4839999999999</v>
      </c>
      <c r="L26" s="66">
        <v>2.0000000000000001E-4</v>
      </c>
      <c r="M26" s="66">
        <v>1.0200000000000001E-2</v>
      </c>
      <c r="N26" s="66">
        <v>1.1999999999999999E-3</v>
      </c>
    </row>
    <row r="27" spans="1:14" s="14" customFormat="1">
      <c r="A27" t="s">
        <v>909</v>
      </c>
      <c r="B27" t="s">
        <v>910</v>
      </c>
      <c r="C27" t="s">
        <v>99</v>
      </c>
      <c r="D27" t="s">
        <v>122</v>
      </c>
      <c r="E27" t="s">
        <v>409</v>
      </c>
      <c r="F27" t="s">
        <v>371</v>
      </c>
      <c r="G27" t="s">
        <v>101</v>
      </c>
      <c r="H27" s="65">
        <v>40000</v>
      </c>
      <c r="I27" s="65">
        <v>638.5</v>
      </c>
      <c r="J27" s="65">
        <v>0</v>
      </c>
      <c r="K27" s="65">
        <v>255.4</v>
      </c>
      <c r="L27" s="66">
        <v>0</v>
      </c>
      <c r="M27" s="66">
        <v>2.5000000000000001E-3</v>
      </c>
      <c r="N27" s="66">
        <v>2.9999999999999997E-4</v>
      </c>
    </row>
    <row r="28" spans="1:14" s="14" customFormat="1">
      <c r="A28" t="s">
        <v>911</v>
      </c>
      <c r="B28" t="s">
        <v>912</v>
      </c>
      <c r="C28" t="s">
        <v>99</v>
      </c>
      <c r="D28" t="s">
        <v>122</v>
      </c>
      <c r="E28" t="s">
        <v>418</v>
      </c>
      <c r="F28" t="s">
        <v>371</v>
      </c>
      <c r="G28" t="s">
        <v>101</v>
      </c>
      <c r="H28" s="65">
        <v>6120</v>
      </c>
      <c r="I28" s="65">
        <v>11050</v>
      </c>
      <c r="J28" s="65">
        <v>0</v>
      </c>
      <c r="K28" s="65">
        <v>676.26</v>
      </c>
      <c r="L28" s="66">
        <v>1E-4</v>
      </c>
      <c r="M28" s="66">
        <v>6.4999999999999997E-3</v>
      </c>
      <c r="N28" s="66">
        <v>8.0000000000000004E-4</v>
      </c>
    </row>
    <row r="29" spans="1:14" s="14" customFormat="1">
      <c r="A29" t="s">
        <v>913</v>
      </c>
      <c r="B29" t="s">
        <v>914</v>
      </c>
      <c r="C29" t="s">
        <v>99</v>
      </c>
      <c r="D29" t="s">
        <v>122</v>
      </c>
      <c r="E29" t="s">
        <v>370</v>
      </c>
      <c r="F29" t="s">
        <v>371</v>
      </c>
      <c r="G29" t="s">
        <v>101</v>
      </c>
      <c r="H29" s="65">
        <v>5200</v>
      </c>
      <c r="I29" s="65">
        <v>15300</v>
      </c>
      <c r="J29" s="65">
        <v>0</v>
      </c>
      <c r="K29" s="65">
        <v>795.6</v>
      </c>
      <c r="L29" s="66">
        <v>0</v>
      </c>
      <c r="M29" s="66">
        <v>7.7000000000000002E-3</v>
      </c>
      <c r="N29" s="66">
        <v>8.9999999999999998E-4</v>
      </c>
    </row>
    <row r="30" spans="1:14" s="14" customFormat="1">
      <c r="A30" t="s">
        <v>915</v>
      </c>
      <c r="B30" t="s">
        <v>916</v>
      </c>
      <c r="C30" t="s">
        <v>99</v>
      </c>
      <c r="D30" t="s">
        <v>122</v>
      </c>
      <c r="E30" t="s">
        <v>917</v>
      </c>
      <c r="F30" t="s">
        <v>918</v>
      </c>
      <c r="G30" t="s">
        <v>101</v>
      </c>
      <c r="H30" s="65">
        <v>50550</v>
      </c>
      <c r="I30" s="65">
        <v>3100</v>
      </c>
      <c r="J30" s="65">
        <v>0</v>
      </c>
      <c r="K30" s="65">
        <v>1567.05</v>
      </c>
      <c r="L30" s="66">
        <v>0</v>
      </c>
      <c r="M30" s="66">
        <v>1.5100000000000001E-2</v>
      </c>
      <c r="N30" s="66">
        <v>1.8E-3</v>
      </c>
    </row>
    <row r="31" spans="1:14" s="14" customFormat="1">
      <c r="A31" t="s">
        <v>919</v>
      </c>
      <c r="B31" t="s">
        <v>920</v>
      </c>
      <c r="C31" t="s">
        <v>99</v>
      </c>
      <c r="D31" t="s">
        <v>122</v>
      </c>
      <c r="E31" t="s">
        <v>921</v>
      </c>
      <c r="F31" t="s">
        <v>124</v>
      </c>
      <c r="G31" t="s">
        <v>101</v>
      </c>
      <c r="H31" s="65">
        <v>5200</v>
      </c>
      <c r="I31" s="65">
        <v>20100</v>
      </c>
      <c r="J31" s="65">
        <v>0</v>
      </c>
      <c r="K31" s="65">
        <v>1045.2</v>
      </c>
      <c r="L31" s="66">
        <v>1E-4</v>
      </c>
      <c r="M31" s="66">
        <v>1.01E-2</v>
      </c>
      <c r="N31" s="66">
        <v>1.1999999999999999E-3</v>
      </c>
    </row>
    <row r="32" spans="1:14" s="14" customFormat="1">
      <c r="A32" t="s">
        <v>922</v>
      </c>
      <c r="B32" t="s">
        <v>923</v>
      </c>
      <c r="C32" t="s">
        <v>99</v>
      </c>
      <c r="D32" t="s">
        <v>122</v>
      </c>
      <c r="E32" t="s">
        <v>924</v>
      </c>
      <c r="F32" t="s">
        <v>128</v>
      </c>
      <c r="G32" t="s">
        <v>101</v>
      </c>
      <c r="H32" s="65">
        <v>2845</v>
      </c>
      <c r="I32" s="65">
        <v>77390</v>
      </c>
      <c r="J32" s="65">
        <v>0</v>
      </c>
      <c r="K32" s="65">
        <v>2201.7455</v>
      </c>
      <c r="L32" s="66">
        <v>0</v>
      </c>
      <c r="M32" s="66">
        <v>2.1299999999999999E-2</v>
      </c>
      <c r="N32" s="66">
        <v>2.5000000000000001E-3</v>
      </c>
    </row>
    <row r="33" spans="1:14">
      <c r="A33" s="74" t="s">
        <v>925</v>
      </c>
      <c r="B33" s="74" t="s">
        <v>926</v>
      </c>
      <c r="C33" s="74" t="s">
        <v>99</v>
      </c>
      <c r="D33" s="74" t="s">
        <v>122</v>
      </c>
      <c r="E33" s="74" t="s">
        <v>465</v>
      </c>
      <c r="F33" s="74" t="s">
        <v>131</v>
      </c>
      <c r="G33" s="74" t="s">
        <v>101</v>
      </c>
      <c r="H33" s="75">
        <v>292204</v>
      </c>
      <c r="I33" s="75">
        <v>398</v>
      </c>
      <c r="J33" s="75">
        <v>0</v>
      </c>
      <c r="K33" s="75">
        <v>1162.97192</v>
      </c>
      <c r="L33" s="76">
        <v>1E-4</v>
      </c>
      <c r="M33" s="76">
        <v>1.12E-2</v>
      </c>
      <c r="N33" s="76">
        <v>1.2999999999999999E-3</v>
      </c>
    </row>
    <row r="34" spans="1:14">
      <c r="A34" s="78" t="s">
        <v>927</v>
      </c>
      <c r="D34" s="77"/>
      <c r="E34" s="77"/>
      <c r="F34" s="77"/>
      <c r="H34" s="80">
        <v>1045589.86</v>
      </c>
      <c r="J34" s="80">
        <v>0</v>
      </c>
      <c r="K34" s="80">
        <v>30794.311127234971</v>
      </c>
      <c r="M34" s="81">
        <v>0.29730000000000001</v>
      </c>
      <c r="N34" s="81">
        <v>3.5200000000000002E-2</v>
      </c>
    </row>
    <row r="35" spans="1:14">
      <c r="A35" s="74" t="s">
        <v>928</v>
      </c>
      <c r="B35" s="74" t="s">
        <v>929</v>
      </c>
      <c r="C35" s="74" t="s">
        <v>99</v>
      </c>
      <c r="D35" s="74" t="s">
        <v>122</v>
      </c>
      <c r="E35" s="74" t="s">
        <v>930</v>
      </c>
      <c r="F35" s="74" t="s">
        <v>100</v>
      </c>
      <c r="G35" s="74" t="s">
        <v>101</v>
      </c>
      <c r="H35" s="75">
        <v>9690</v>
      </c>
      <c r="I35" s="75">
        <v>22620</v>
      </c>
      <c r="J35" s="75">
        <v>0</v>
      </c>
      <c r="K35" s="75">
        <v>2191.8780000000002</v>
      </c>
      <c r="L35" s="76">
        <v>6.9999999999999999E-4</v>
      </c>
      <c r="M35" s="76">
        <v>2.12E-2</v>
      </c>
      <c r="N35" s="76">
        <v>2.5000000000000001E-3</v>
      </c>
    </row>
    <row r="36" spans="1:14">
      <c r="A36" s="74" t="s">
        <v>931</v>
      </c>
      <c r="B36" s="74" t="s">
        <v>932</v>
      </c>
      <c r="C36" s="74" t="s">
        <v>99</v>
      </c>
      <c r="D36" s="74" t="s">
        <v>122</v>
      </c>
      <c r="E36" s="74" t="s">
        <v>688</v>
      </c>
      <c r="F36" s="74" t="s">
        <v>598</v>
      </c>
      <c r="G36" s="74" t="s">
        <v>101</v>
      </c>
      <c r="H36" s="75">
        <v>16000</v>
      </c>
      <c r="I36" s="75">
        <v>8065</v>
      </c>
      <c r="J36" s="75">
        <v>0</v>
      </c>
      <c r="K36" s="75">
        <v>1290.4000000000001</v>
      </c>
      <c r="L36" s="76">
        <v>1.1000000000000001E-3</v>
      </c>
      <c r="M36" s="76">
        <v>1.2500000000000001E-2</v>
      </c>
      <c r="N36" s="76">
        <v>1.5E-3</v>
      </c>
    </row>
    <row r="37" spans="1:14">
      <c r="A37" s="74" t="s">
        <v>933</v>
      </c>
      <c r="B37" s="74" t="s">
        <v>934</v>
      </c>
      <c r="C37" s="74" t="s">
        <v>99</v>
      </c>
      <c r="D37" s="74" t="s">
        <v>122</v>
      </c>
      <c r="E37" s="74" t="s">
        <v>935</v>
      </c>
      <c r="F37" s="74" t="s">
        <v>473</v>
      </c>
      <c r="G37" s="74" t="s">
        <v>101</v>
      </c>
      <c r="H37" s="75">
        <v>11280</v>
      </c>
      <c r="I37" s="75">
        <v>8429</v>
      </c>
      <c r="J37" s="75">
        <v>0</v>
      </c>
      <c r="K37" s="75">
        <v>950.7912</v>
      </c>
      <c r="L37" s="76">
        <v>8.0000000000000004E-4</v>
      </c>
      <c r="M37" s="76">
        <v>9.1999999999999998E-3</v>
      </c>
      <c r="N37" s="76">
        <v>1.1000000000000001E-3</v>
      </c>
    </row>
    <row r="38" spans="1:14">
      <c r="A38" s="74" t="s">
        <v>936</v>
      </c>
      <c r="B38" s="74" t="s">
        <v>937</v>
      </c>
      <c r="C38" s="74" t="s">
        <v>99</v>
      </c>
      <c r="D38" s="74" t="s">
        <v>122</v>
      </c>
      <c r="E38" s="74" t="s">
        <v>938</v>
      </c>
      <c r="F38" s="74" t="s">
        <v>516</v>
      </c>
      <c r="G38" s="74" t="s">
        <v>101</v>
      </c>
      <c r="H38" s="75">
        <v>126383</v>
      </c>
      <c r="I38" s="75">
        <v>437.8</v>
      </c>
      <c r="J38" s="75">
        <v>0</v>
      </c>
      <c r="K38" s="75">
        <v>553.30477399999995</v>
      </c>
      <c r="L38" s="76">
        <v>5.0000000000000001E-4</v>
      </c>
      <c r="M38" s="76">
        <v>5.3E-3</v>
      </c>
      <c r="N38" s="76">
        <v>5.9999999999999995E-4</v>
      </c>
    </row>
    <row r="39" spans="1:14">
      <c r="A39" s="74" t="s">
        <v>939</v>
      </c>
      <c r="B39" s="74" t="s">
        <v>940</v>
      </c>
      <c r="C39" s="74" t="s">
        <v>99</v>
      </c>
      <c r="D39" s="74" t="s">
        <v>122</v>
      </c>
      <c r="E39" s="74" t="s">
        <v>941</v>
      </c>
      <c r="F39" s="74" t="s">
        <v>111</v>
      </c>
      <c r="G39" s="74" t="s">
        <v>101</v>
      </c>
      <c r="H39" s="75">
        <v>7080</v>
      </c>
      <c r="I39" s="75">
        <v>14710</v>
      </c>
      <c r="J39" s="75">
        <v>0</v>
      </c>
      <c r="K39" s="75">
        <v>1041.4680000000001</v>
      </c>
      <c r="L39" s="76">
        <v>6.9999999999999999E-4</v>
      </c>
      <c r="M39" s="76">
        <v>1.01E-2</v>
      </c>
      <c r="N39" s="76">
        <v>1.1999999999999999E-3</v>
      </c>
    </row>
    <row r="40" spans="1:14">
      <c r="A40" s="74" t="s">
        <v>942</v>
      </c>
      <c r="B40" s="74" t="s">
        <v>943</v>
      </c>
      <c r="C40" s="74" t="s">
        <v>99</v>
      </c>
      <c r="D40" s="74" t="s">
        <v>122</v>
      </c>
      <c r="E40" s="74" t="s">
        <v>944</v>
      </c>
      <c r="F40" s="74" t="s">
        <v>111</v>
      </c>
      <c r="G40" s="74" t="s">
        <v>101</v>
      </c>
      <c r="H40" s="75">
        <v>3600</v>
      </c>
      <c r="I40" s="75">
        <v>12920</v>
      </c>
      <c r="J40" s="75">
        <v>0</v>
      </c>
      <c r="K40" s="75">
        <v>465.12</v>
      </c>
      <c r="L40" s="76">
        <v>1E-4</v>
      </c>
      <c r="M40" s="76">
        <v>4.4999999999999997E-3</v>
      </c>
      <c r="N40" s="76">
        <v>5.0000000000000001E-4</v>
      </c>
    </row>
    <row r="41" spans="1:14">
      <c r="A41" s="74" t="s">
        <v>945</v>
      </c>
      <c r="B41" s="74" t="s">
        <v>946</v>
      </c>
      <c r="C41" s="74" t="s">
        <v>99</v>
      </c>
      <c r="D41" s="74" t="s">
        <v>122</v>
      </c>
      <c r="E41" s="74" t="s">
        <v>947</v>
      </c>
      <c r="F41" s="74" t="s">
        <v>948</v>
      </c>
      <c r="G41" s="74" t="s">
        <v>101</v>
      </c>
      <c r="H41" s="75">
        <v>26180</v>
      </c>
      <c r="I41" s="75">
        <v>5312</v>
      </c>
      <c r="J41" s="75">
        <v>0</v>
      </c>
      <c r="K41" s="75">
        <v>1390.6815999999999</v>
      </c>
      <c r="L41" s="76">
        <v>5.9999999999999995E-4</v>
      </c>
      <c r="M41" s="76">
        <v>1.34E-2</v>
      </c>
      <c r="N41" s="76">
        <v>1.6000000000000001E-3</v>
      </c>
    </row>
    <row r="42" spans="1:14">
      <c r="A42" s="74" t="s">
        <v>949</v>
      </c>
      <c r="B42" s="74" t="s">
        <v>950</v>
      </c>
      <c r="C42" s="74" t="s">
        <v>99</v>
      </c>
      <c r="D42" s="74" t="s">
        <v>122</v>
      </c>
      <c r="E42" s="74" t="s">
        <v>951</v>
      </c>
      <c r="F42" s="74" t="s">
        <v>952</v>
      </c>
      <c r="G42" s="74" t="s">
        <v>101</v>
      </c>
      <c r="H42" s="75">
        <v>302460</v>
      </c>
      <c r="I42" s="75">
        <v>231.2</v>
      </c>
      <c r="J42" s="75">
        <v>0</v>
      </c>
      <c r="K42" s="75">
        <v>699.28751999999997</v>
      </c>
      <c r="L42" s="76">
        <v>6.9999999999999999E-4</v>
      </c>
      <c r="M42" s="76">
        <v>6.7999999999999996E-3</v>
      </c>
      <c r="N42" s="76">
        <v>8.0000000000000004E-4</v>
      </c>
    </row>
    <row r="43" spans="1:14">
      <c r="A43" s="74" t="s">
        <v>953</v>
      </c>
      <c r="B43" s="74" t="s">
        <v>954</v>
      </c>
      <c r="C43" s="74" t="s">
        <v>99</v>
      </c>
      <c r="D43" s="74" t="s">
        <v>122</v>
      </c>
      <c r="E43" s="74" t="s">
        <v>955</v>
      </c>
      <c r="F43" s="74" t="s">
        <v>956</v>
      </c>
      <c r="G43" s="74" t="s">
        <v>101</v>
      </c>
      <c r="H43" s="75">
        <v>2442</v>
      </c>
      <c r="I43" s="75">
        <v>19340</v>
      </c>
      <c r="J43" s="75">
        <v>0</v>
      </c>
      <c r="K43" s="75">
        <v>472.28280000000001</v>
      </c>
      <c r="L43" s="76">
        <v>2.0000000000000001E-4</v>
      </c>
      <c r="M43" s="76">
        <v>4.5999999999999999E-3</v>
      </c>
      <c r="N43" s="76">
        <v>5.0000000000000001E-4</v>
      </c>
    </row>
    <row r="44" spans="1:14">
      <c r="A44" s="74" t="s">
        <v>957</v>
      </c>
      <c r="B44" s="74" t="s">
        <v>958</v>
      </c>
      <c r="C44" s="74" t="s">
        <v>99</v>
      </c>
      <c r="D44" s="74" t="s">
        <v>122</v>
      </c>
      <c r="E44" s="74" t="s">
        <v>959</v>
      </c>
      <c r="F44" s="74" t="s">
        <v>628</v>
      </c>
      <c r="G44" s="74" t="s">
        <v>101</v>
      </c>
      <c r="H44" s="75">
        <v>6790</v>
      </c>
      <c r="I44" s="75">
        <v>9290</v>
      </c>
      <c r="J44" s="75">
        <v>0</v>
      </c>
      <c r="K44" s="75">
        <v>630.79100000000005</v>
      </c>
      <c r="L44" s="76">
        <v>5.0000000000000001E-4</v>
      </c>
      <c r="M44" s="76">
        <v>6.1000000000000004E-3</v>
      </c>
      <c r="N44" s="76">
        <v>6.9999999999999999E-4</v>
      </c>
    </row>
    <row r="45" spans="1:14">
      <c r="A45" s="74" t="s">
        <v>960</v>
      </c>
      <c r="B45" s="74" t="s">
        <v>961</v>
      </c>
      <c r="C45" s="74" t="s">
        <v>99</v>
      </c>
      <c r="D45" s="74" t="s">
        <v>122</v>
      </c>
      <c r="E45" s="74" t="s">
        <v>962</v>
      </c>
      <c r="F45" s="74" t="s">
        <v>628</v>
      </c>
      <c r="G45" s="74" t="s">
        <v>101</v>
      </c>
      <c r="H45" s="75">
        <v>18050</v>
      </c>
      <c r="I45" s="75">
        <v>6560</v>
      </c>
      <c r="J45" s="75">
        <v>0</v>
      </c>
      <c r="K45" s="75">
        <v>1184.08</v>
      </c>
      <c r="L45" s="76">
        <v>8.9999999999999998E-4</v>
      </c>
      <c r="M45" s="76">
        <v>1.14E-2</v>
      </c>
      <c r="N45" s="76">
        <v>1.4E-3</v>
      </c>
    </row>
    <row r="46" spans="1:14">
      <c r="A46" s="74" t="s">
        <v>963</v>
      </c>
      <c r="B46" s="74" t="s">
        <v>964</v>
      </c>
      <c r="C46" s="74" t="s">
        <v>99</v>
      </c>
      <c r="D46" s="74" t="s">
        <v>122</v>
      </c>
      <c r="E46" s="74" t="s">
        <v>965</v>
      </c>
      <c r="F46" s="74" t="s">
        <v>628</v>
      </c>
      <c r="G46" s="74" t="s">
        <v>101</v>
      </c>
      <c r="H46" s="75">
        <v>242247</v>
      </c>
      <c r="I46" s="75">
        <v>1405</v>
      </c>
      <c r="J46" s="75">
        <v>0</v>
      </c>
      <c r="K46" s="75">
        <v>3403.57035</v>
      </c>
      <c r="L46" s="76">
        <v>1.6000000000000001E-3</v>
      </c>
      <c r="M46" s="76">
        <v>3.2899999999999999E-2</v>
      </c>
      <c r="N46" s="76">
        <v>3.8999999999999998E-3</v>
      </c>
    </row>
    <row r="47" spans="1:14">
      <c r="A47" s="74" t="s">
        <v>966</v>
      </c>
      <c r="B47" s="74" t="s">
        <v>967</v>
      </c>
      <c r="C47" s="74" t="s">
        <v>99</v>
      </c>
      <c r="D47" s="74" t="s">
        <v>122</v>
      </c>
      <c r="E47" s="74" t="s">
        <v>698</v>
      </c>
      <c r="F47" s="74" t="s">
        <v>628</v>
      </c>
      <c r="G47" s="74" t="s">
        <v>101</v>
      </c>
      <c r="H47" s="75">
        <v>2300</v>
      </c>
      <c r="I47" s="75">
        <v>22390</v>
      </c>
      <c r="J47" s="75">
        <v>0</v>
      </c>
      <c r="K47" s="75">
        <v>514.97</v>
      </c>
      <c r="L47" s="76">
        <v>2.9999999999999997E-4</v>
      </c>
      <c r="M47" s="76">
        <v>5.0000000000000001E-3</v>
      </c>
      <c r="N47" s="76">
        <v>5.9999999999999995E-4</v>
      </c>
    </row>
    <row r="48" spans="1:14">
      <c r="A48" s="74" t="s">
        <v>968</v>
      </c>
      <c r="B48" s="74" t="s">
        <v>969</v>
      </c>
      <c r="C48" s="74" t="s">
        <v>99</v>
      </c>
      <c r="D48" s="74" t="s">
        <v>122</v>
      </c>
      <c r="E48" s="74" t="s">
        <v>970</v>
      </c>
      <c r="F48" s="74" t="s">
        <v>695</v>
      </c>
      <c r="G48" s="74" t="s">
        <v>101</v>
      </c>
      <c r="H48" s="75">
        <v>109071</v>
      </c>
      <c r="I48" s="75">
        <v>1385</v>
      </c>
      <c r="J48" s="75">
        <v>0</v>
      </c>
      <c r="K48" s="75">
        <v>1510.6333500000001</v>
      </c>
      <c r="L48" s="76">
        <v>1E-3</v>
      </c>
      <c r="M48" s="76">
        <v>1.46E-2</v>
      </c>
      <c r="N48" s="76">
        <v>1.6999999999999999E-3</v>
      </c>
    </row>
    <row r="49" spans="1:14">
      <c r="A49" s="74" t="s">
        <v>971</v>
      </c>
      <c r="B49" s="74" t="s">
        <v>972</v>
      </c>
      <c r="C49" s="74" t="s">
        <v>99</v>
      </c>
      <c r="D49" s="74" t="s">
        <v>122</v>
      </c>
      <c r="E49" s="74" t="s">
        <v>973</v>
      </c>
      <c r="F49" s="74" t="s">
        <v>594</v>
      </c>
      <c r="G49" s="74" t="s">
        <v>101</v>
      </c>
      <c r="H49" s="75">
        <v>100400</v>
      </c>
      <c r="I49" s="75">
        <v>411.3</v>
      </c>
      <c r="J49" s="75">
        <v>0</v>
      </c>
      <c r="K49" s="75">
        <v>412.9452</v>
      </c>
      <c r="L49" s="76">
        <v>6.9999999999999999E-4</v>
      </c>
      <c r="M49" s="76">
        <v>4.0000000000000001E-3</v>
      </c>
      <c r="N49" s="76">
        <v>5.0000000000000001E-4</v>
      </c>
    </row>
    <row r="50" spans="1:14">
      <c r="A50" s="74" t="s">
        <v>974</v>
      </c>
      <c r="B50" s="74" t="s">
        <v>975</v>
      </c>
      <c r="C50" s="74" t="s">
        <v>99</v>
      </c>
      <c r="D50" s="74" t="s">
        <v>122</v>
      </c>
      <c r="E50" s="74" t="s">
        <v>976</v>
      </c>
      <c r="F50" s="74" t="s">
        <v>594</v>
      </c>
      <c r="G50" s="74" t="s">
        <v>101</v>
      </c>
      <c r="H50" s="75">
        <v>12155.6</v>
      </c>
      <c r="I50" s="75">
        <v>8314</v>
      </c>
      <c r="J50" s="75">
        <v>0</v>
      </c>
      <c r="K50" s="75">
        <v>1010.616584</v>
      </c>
      <c r="L50" s="76">
        <v>2.9999999999999997E-4</v>
      </c>
      <c r="M50" s="76">
        <v>9.7999999999999997E-3</v>
      </c>
      <c r="N50" s="76">
        <v>1.1999999999999999E-3</v>
      </c>
    </row>
    <row r="51" spans="1:14">
      <c r="A51" s="74" t="s">
        <v>977</v>
      </c>
      <c r="B51" s="74" t="s">
        <v>978</v>
      </c>
      <c r="C51" s="74" t="s">
        <v>99</v>
      </c>
      <c r="D51" s="74" t="s">
        <v>122</v>
      </c>
      <c r="E51" s="74" t="s">
        <v>620</v>
      </c>
      <c r="F51" s="74" t="s">
        <v>594</v>
      </c>
      <c r="G51" s="74" t="s">
        <v>101</v>
      </c>
      <c r="H51" s="75">
        <v>61010</v>
      </c>
      <c r="I51" s="75">
        <v>2968</v>
      </c>
      <c r="J51" s="75">
        <v>0</v>
      </c>
      <c r="K51" s="75">
        <v>1810.7768000000001</v>
      </c>
      <c r="L51" s="76">
        <v>8.0000000000000004E-4</v>
      </c>
      <c r="M51" s="76">
        <v>1.7500000000000002E-2</v>
      </c>
      <c r="N51" s="76">
        <v>2.0999999999999999E-3</v>
      </c>
    </row>
    <row r="52" spans="1:14">
      <c r="A52" s="74" t="s">
        <v>979</v>
      </c>
      <c r="B52" s="74" t="s">
        <v>980</v>
      </c>
      <c r="C52" s="74" t="s">
        <v>99</v>
      </c>
      <c r="D52" s="74" t="s">
        <v>122</v>
      </c>
      <c r="E52" s="74" t="s">
        <v>388</v>
      </c>
      <c r="F52" s="74" t="s">
        <v>371</v>
      </c>
      <c r="G52" s="74" t="s">
        <v>101</v>
      </c>
      <c r="H52" s="75">
        <v>4980</v>
      </c>
      <c r="I52" s="75">
        <v>25480</v>
      </c>
      <c r="J52" s="75">
        <v>0</v>
      </c>
      <c r="K52" s="75">
        <v>1268.904</v>
      </c>
      <c r="L52" s="76">
        <v>2.9999999999999997E-4</v>
      </c>
      <c r="M52" s="76">
        <v>1.23E-2</v>
      </c>
      <c r="N52" s="76">
        <v>1.5E-3</v>
      </c>
    </row>
    <row r="53" spans="1:14">
      <c r="A53" s="74" t="s">
        <v>981</v>
      </c>
      <c r="B53" s="74" t="s">
        <v>982</v>
      </c>
      <c r="C53" s="74" t="s">
        <v>99</v>
      </c>
      <c r="D53" s="74" t="s">
        <v>122</v>
      </c>
      <c r="E53" s="74" t="s">
        <v>402</v>
      </c>
      <c r="F53" s="74" t="s">
        <v>371</v>
      </c>
      <c r="G53" s="74" t="s">
        <v>101</v>
      </c>
      <c r="H53" s="75">
        <v>692</v>
      </c>
      <c r="I53" s="75">
        <v>198000</v>
      </c>
      <c r="J53" s="75">
        <v>0</v>
      </c>
      <c r="K53" s="75">
        <v>1370.16</v>
      </c>
      <c r="L53" s="76">
        <v>2.9999999999999997E-4</v>
      </c>
      <c r="M53" s="76">
        <v>1.32E-2</v>
      </c>
      <c r="N53" s="76">
        <v>1.6000000000000001E-3</v>
      </c>
    </row>
    <row r="54" spans="1:14">
      <c r="A54" s="74" t="s">
        <v>983</v>
      </c>
      <c r="B54" s="74" t="s">
        <v>984</v>
      </c>
      <c r="C54" s="74" t="s">
        <v>99</v>
      </c>
      <c r="D54" s="74" t="s">
        <v>122</v>
      </c>
      <c r="E54" s="74" t="s">
        <v>496</v>
      </c>
      <c r="F54" s="74" t="s">
        <v>371</v>
      </c>
      <c r="G54" s="74" t="s">
        <v>101</v>
      </c>
      <c r="H54" s="75">
        <v>113760</v>
      </c>
      <c r="I54" s="75">
        <v>528.1</v>
      </c>
      <c r="J54" s="75">
        <v>0</v>
      </c>
      <c r="K54" s="75">
        <v>600.76656000000003</v>
      </c>
      <c r="L54" s="76">
        <v>5.9999999999999995E-4</v>
      </c>
      <c r="M54" s="76">
        <v>5.7999999999999996E-3</v>
      </c>
      <c r="N54" s="76">
        <v>6.9999999999999999E-4</v>
      </c>
    </row>
    <row r="55" spans="1:14">
      <c r="A55" s="74" t="s">
        <v>985</v>
      </c>
      <c r="B55" s="74" t="s">
        <v>986</v>
      </c>
      <c r="C55" s="74" t="s">
        <v>99</v>
      </c>
      <c r="D55" s="74" t="s">
        <v>122</v>
      </c>
      <c r="E55" s="74" t="s">
        <v>437</v>
      </c>
      <c r="F55" s="74" t="s">
        <v>371</v>
      </c>
      <c r="G55" s="74" t="s">
        <v>101</v>
      </c>
      <c r="H55" s="75">
        <v>49500</v>
      </c>
      <c r="I55" s="75">
        <v>1259</v>
      </c>
      <c r="J55" s="75">
        <v>0</v>
      </c>
      <c r="K55" s="75">
        <v>623.20500000000004</v>
      </c>
      <c r="L55" s="76">
        <v>2.9999999999999997E-4</v>
      </c>
      <c r="M55" s="76">
        <v>6.0000000000000001E-3</v>
      </c>
      <c r="N55" s="76">
        <v>6.9999999999999999E-4</v>
      </c>
    </row>
    <row r="56" spans="1:14">
      <c r="A56" s="74" t="s">
        <v>987</v>
      </c>
      <c r="B56" s="74">
        <v>11059070</v>
      </c>
      <c r="C56" s="74" t="s">
        <v>99</v>
      </c>
      <c r="D56" s="74" t="s">
        <v>122</v>
      </c>
      <c r="E56" s="74" t="s">
        <v>988</v>
      </c>
      <c r="F56" s="74" t="s">
        <v>124</v>
      </c>
      <c r="G56" s="74" t="s">
        <v>101</v>
      </c>
      <c r="H56" s="75">
        <v>12500</v>
      </c>
      <c r="I56" s="75">
        <f>K56/H56*100*1000</f>
        <v>8536.92</v>
      </c>
      <c r="J56" s="75">
        <v>0</v>
      </c>
      <c r="K56" s="75">
        <f>1243.875-176.76</f>
        <v>1067.115</v>
      </c>
      <c r="L56" s="76">
        <v>5.9999999999999995E-4</v>
      </c>
      <c r="M56" s="76">
        <v>1.2E-2</v>
      </c>
      <c r="N56" s="76">
        <v>1.4E-3</v>
      </c>
    </row>
    <row r="57" spans="1:14">
      <c r="A57" s="74" t="s">
        <v>989</v>
      </c>
      <c r="B57" s="74">
        <v>3680190</v>
      </c>
      <c r="C57" s="74" t="s">
        <v>99</v>
      </c>
      <c r="D57" s="74" t="s">
        <v>122</v>
      </c>
      <c r="E57" s="74" t="s">
        <v>990</v>
      </c>
      <c r="F57" s="74" t="s">
        <v>124</v>
      </c>
      <c r="G57" s="74" t="s">
        <v>101</v>
      </c>
      <c r="H57" s="75">
        <v>11000</v>
      </c>
      <c r="I57" s="75">
        <f>K57/H57*100*1000</f>
        <v>25020.181818181816</v>
      </c>
      <c r="J57" s="75">
        <v>0</v>
      </c>
      <c r="K57" s="75">
        <f>2849-96.78</f>
        <v>2752.22</v>
      </c>
      <c r="L57" s="76">
        <v>1.1000000000000001E-3</v>
      </c>
      <c r="M57" s="76">
        <v>2.75E-2</v>
      </c>
      <c r="N57" s="76">
        <v>3.3E-3</v>
      </c>
    </row>
    <row r="58" spans="1:14">
      <c r="A58" s="74" t="s">
        <v>991</v>
      </c>
      <c r="B58" s="74" t="s">
        <v>992</v>
      </c>
      <c r="C58" s="74" t="s">
        <v>99</v>
      </c>
      <c r="D58" s="74" t="s">
        <v>122</v>
      </c>
      <c r="E58" s="74" t="s">
        <v>993</v>
      </c>
      <c r="F58" s="74" t="s">
        <v>124</v>
      </c>
      <c r="G58" s="74" t="s">
        <v>101</v>
      </c>
      <c r="H58" s="75">
        <v>52880</v>
      </c>
      <c r="I58" s="75">
        <v>1494</v>
      </c>
      <c r="J58" s="75">
        <v>0</v>
      </c>
      <c r="K58" s="75">
        <v>790.02719999999999</v>
      </c>
      <c r="L58" s="76">
        <v>4.0000000000000002E-4</v>
      </c>
      <c r="M58" s="76">
        <v>7.6E-3</v>
      </c>
      <c r="N58" s="76">
        <v>8.9999999999999998E-4</v>
      </c>
    </row>
    <row r="59" spans="1:14">
      <c r="A59" s="74" t="s">
        <v>994</v>
      </c>
      <c r="B59" s="74" t="s">
        <v>995</v>
      </c>
      <c r="C59" s="74" t="s">
        <v>99</v>
      </c>
      <c r="D59" s="74" t="s">
        <v>122</v>
      </c>
      <c r="E59" s="74" t="s">
        <v>996</v>
      </c>
      <c r="F59" s="74" t="s">
        <v>660</v>
      </c>
      <c r="G59" s="74" t="s">
        <v>101</v>
      </c>
      <c r="H59" s="75">
        <v>1269</v>
      </c>
      <c r="I59" s="75">
        <v>27180</v>
      </c>
      <c r="J59" s="75">
        <v>0</v>
      </c>
      <c r="K59" s="75">
        <v>344.91419999999999</v>
      </c>
      <c r="L59" s="76">
        <v>2.0000000000000001E-4</v>
      </c>
      <c r="M59" s="76">
        <v>3.3E-3</v>
      </c>
      <c r="N59" s="76">
        <v>4.0000000000000002E-4</v>
      </c>
    </row>
    <row r="60" spans="1:14">
      <c r="A60" s="74" t="s">
        <v>997</v>
      </c>
      <c r="B60" s="74" t="s">
        <v>998</v>
      </c>
      <c r="C60" s="74" t="s">
        <v>99</v>
      </c>
      <c r="D60" s="74" t="s">
        <v>122</v>
      </c>
      <c r="E60" s="74" t="s">
        <v>999</v>
      </c>
      <c r="F60" s="74" t="s">
        <v>126</v>
      </c>
      <c r="G60" s="74" t="s">
        <v>101</v>
      </c>
      <c r="H60" s="75">
        <v>700</v>
      </c>
      <c r="I60" s="75">
        <v>39700</v>
      </c>
      <c r="J60" s="75">
        <v>0</v>
      </c>
      <c r="K60" s="75">
        <v>277.89999999999998</v>
      </c>
      <c r="L60" s="76">
        <v>1E-4</v>
      </c>
      <c r="M60" s="76">
        <v>2.7000000000000001E-3</v>
      </c>
      <c r="N60" s="76">
        <v>2.9999999999999997E-4</v>
      </c>
    </row>
    <row r="61" spans="1:14">
      <c r="A61" s="74" t="s">
        <v>1000</v>
      </c>
      <c r="B61" s="74" t="s">
        <v>1001</v>
      </c>
      <c r="C61" s="74" t="s">
        <v>99</v>
      </c>
      <c r="D61" s="74" t="s">
        <v>122</v>
      </c>
      <c r="E61" s="74" t="s">
        <v>1002</v>
      </c>
      <c r="F61" s="74" t="s">
        <v>127</v>
      </c>
      <c r="G61" s="74" t="s">
        <v>101</v>
      </c>
      <c r="H61" s="75">
        <v>159600.26</v>
      </c>
      <c r="I61" s="75">
        <v>850</v>
      </c>
      <c r="J61" s="75">
        <v>0</v>
      </c>
      <c r="K61" s="75">
        <v>1356.60221</v>
      </c>
      <c r="L61" s="76">
        <v>8.0000000000000004E-4</v>
      </c>
      <c r="M61" s="76">
        <v>1.3100000000000001E-2</v>
      </c>
      <c r="N61" s="76">
        <v>1.6000000000000001E-3</v>
      </c>
    </row>
    <row r="62" spans="1:14">
      <c r="A62" s="74" t="s">
        <v>1003</v>
      </c>
      <c r="B62" s="74" t="s">
        <v>1004</v>
      </c>
      <c r="C62" s="74" t="s">
        <v>99</v>
      </c>
      <c r="D62" s="74" t="s">
        <v>122</v>
      </c>
      <c r="E62" s="74" t="s">
        <v>1005</v>
      </c>
      <c r="F62" s="74" t="s">
        <v>131</v>
      </c>
      <c r="G62" s="74" t="s">
        <v>101</v>
      </c>
      <c r="H62" s="75">
        <v>60320</v>
      </c>
      <c r="I62" s="75">
        <v>1341</v>
      </c>
      <c r="J62" s="75">
        <v>0</v>
      </c>
      <c r="K62" s="75">
        <v>808.89120000000003</v>
      </c>
      <c r="L62" s="76">
        <v>2.9999999999999997E-4</v>
      </c>
      <c r="M62" s="76">
        <v>7.7999999999999996E-3</v>
      </c>
      <c r="N62" s="76">
        <v>8.9999999999999998E-4</v>
      </c>
    </row>
    <row r="63" spans="1:14">
      <c r="A63" s="78" t="s">
        <v>1006</v>
      </c>
      <c r="D63" s="77"/>
      <c r="E63" s="77"/>
      <c r="F63" s="77"/>
      <c r="H63" s="80">
        <v>6433677.5</v>
      </c>
      <c r="J63" s="80">
        <v>189.65862999999999</v>
      </c>
      <c r="K63" s="80">
        <v>21783.249438459017</v>
      </c>
      <c r="M63" s="81">
        <v>0.21029999999999999</v>
      </c>
      <c r="N63" s="81">
        <v>2.4899999999999999E-2</v>
      </c>
    </row>
    <row r="64" spans="1:14">
      <c r="A64" s="74" t="s">
        <v>1007</v>
      </c>
      <c r="B64" s="74" t="s">
        <v>1008</v>
      </c>
      <c r="C64" s="74" t="s">
        <v>99</v>
      </c>
      <c r="D64" s="74" t="s">
        <v>122</v>
      </c>
      <c r="E64" s="74" t="s">
        <v>1009</v>
      </c>
      <c r="F64" s="74" t="s">
        <v>1010</v>
      </c>
      <c r="G64" s="74" t="s">
        <v>101</v>
      </c>
      <c r="H64" s="75">
        <v>28000</v>
      </c>
      <c r="I64" s="75">
        <v>689.6</v>
      </c>
      <c r="J64" s="75">
        <v>0</v>
      </c>
      <c r="K64" s="75">
        <v>193.08799999999999</v>
      </c>
      <c r="L64" s="76">
        <v>5.9999999999999995E-4</v>
      </c>
      <c r="M64" s="76">
        <v>1.9E-3</v>
      </c>
      <c r="N64" s="76">
        <v>2.0000000000000001E-4</v>
      </c>
    </row>
    <row r="65" spans="1:14">
      <c r="A65" s="74" t="s">
        <v>1011</v>
      </c>
      <c r="B65" s="74" t="s">
        <v>1012</v>
      </c>
      <c r="C65" s="74" t="s">
        <v>99</v>
      </c>
      <c r="D65" s="74" t="s">
        <v>122</v>
      </c>
      <c r="E65" s="74" t="s">
        <v>768</v>
      </c>
      <c r="F65" s="74" t="s">
        <v>598</v>
      </c>
      <c r="G65" s="74" t="s">
        <v>101</v>
      </c>
      <c r="H65" s="75">
        <v>1584510</v>
      </c>
      <c r="I65" s="75">
        <v>81.7</v>
      </c>
      <c r="J65" s="75">
        <v>0</v>
      </c>
      <c r="K65" s="75">
        <v>1294.54467</v>
      </c>
      <c r="L65" s="76">
        <v>1.4E-3</v>
      </c>
      <c r="M65" s="76">
        <v>1.2500000000000001E-2</v>
      </c>
      <c r="N65" s="76">
        <v>1.5E-3</v>
      </c>
    </row>
    <row r="66" spans="1:14">
      <c r="A66" s="74" t="s">
        <v>1013</v>
      </c>
      <c r="B66" s="74" t="s">
        <v>1014</v>
      </c>
      <c r="C66" s="74" t="s">
        <v>99</v>
      </c>
      <c r="D66" s="74" t="s">
        <v>122</v>
      </c>
      <c r="E66" s="74" t="s">
        <v>747</v>
      </c>
      <c r="F66" s="74" t="s">
        <v>516</v>
      </c>
      <c r="G66" s="74" t="s">
        <v>101</v>
      </c>
      <c r="H66" s="75">
        <v>89354</v>
      </c>
      <c r="I66" s="75">
        <v>1053</v>
      </c>
      <c r="J66" s="75">
        <v>0</v>
      </c>
      <c r="K66" s="75">
        <v>940.89761999999996</v>
      </c>
      <c r="L66" s="76">
        <v>1.6999999999999999E-3</v>
      </c>
      <c r="M66" s="76">
        <v>9.1000000000000004E-3</v>
      </c>
      <c r="N66" s="76">
        <v>1.1000000000000001E-3</v>
      </c>
    </row>
    <row r="67" spans="1:14">
      <c r="A67" s="74" t="s">
        <v>1015</v>
      </c>
      <c r="B67" s="74" t="s">
        <v>1016</v>
      </c>
      <c r="C67" s="74" t="s">
        <v>99</v>
      </c>
      <c r="D67" s="74" t="s">
        <v>122</v>
      </c>
      <c r="E67" s="74" t="s">
        <v>1017</v>
      </c>
      <c r="F67" s="74" t="s">
        <v>1018</v>
      </c>
      <c r="G67" s="74" t="s">
        <v>101</v>
      </c>
      <c r="H67" s="75">
        <v>435000</v>
      </c>
      <c r="I67" s="75">
        <v>170.2</v>
      </c>
      <c r="J67" s="75">
        <v>0</v>
      </c>
      <c r="K67" s="75">
        <v>740.37</v>
      </c>
      <c r="L67" s="76">
        <v>1.24E-2</v>
      </c>
      <c r="M67" s="76">
        <v>7.1000000000000004E-3</v>
      </c>
      <c r="N67" s="76">
        <v>8.0000000000000004E-4</v>
      </c>
    </row>
    <row r="68" spans="1:14">
      <c r="A68" s="74" t="s">
        <v>1019</v>
      </c>
      <c r="B68" s="74">
        <v>10807200</v>
      </c>
      <c r="C68" s="74" t="s">
        <v>99</v>
      </c>
      <c r="D68" s="74" t="s">
        <v>122</v>
      </c>
      <c r="E68" s="74" t="s">
        <v>1020</v>
      </c>
      <c r="F68" s="74" t="s">
        <v>1018</v>
      </c>
      <c r="G68" s="74" t="s">
        <v>101</v>
      </c>
      <c r="H68" s="75">
        <v>370000</v>
      </c>
      <c r="I68" s="75">
        <f>K68/H68*100*1000</f>
        <v>371.83243243243243</v>
      </c>
      <c r="J68" s="75">
        <v>0</v>
      </c>
      <c r="K68" s="75">
        <f>1428.57-52.79</f>
        <v>1375.78</v>
      </c>
      <c r="L68" s="76">
        <v>5.1000000000000004E-3</v>
      </c>
      <c r="M68" s="76">
        <v>1.38E-2</v>
      </c>
      <c r="N68" s="76">
        <v>1.6000000000000001E-3</v>
      </c>
    </row>
    <row r="69" spans="1:14">
      <c r="A69" s="74" t="s">
        <v>1021</v>
      </c>
      <c r="B69" s="74" t="s">
        <v>1022</v>
      </c>
      <c r="C69" s="74" t="s">
        <v>99</v>
      </c>
      <c r="D69" s="74" t="s">
        <v>122</v>
      </c>
      <c r="E69" s="74" t="s">
        <v>1023</v>
      </c>
      <c r="F69" s="74" t="s">
        <v>111</v>
      </c>
      <c r="G69" s="74" t="s">
        <v>101</v>
      </c>
      <c r="H69" s="75">
        <v>24200</v>
      </c>
      <c r="I69" s="75">
        <v>6851</v>
      </c>
      <c r="J69" s="75">
        <v>0</v>
      </c>
      <c r="K69" s="75">
        <v>1657.942</v>
      </c>
      <c r="L69" s="76">
        <v>1E-3</v>
      </c>
      <c r="M69" s="76">
        <v>1.6E-2</v>
      </c>
      <c r="N69" s="76">
        <v>1.9E-3</v>
      </c>
    </row>
    <row r="70" spans="1:14">
      <c r="A70" s="74" t="s">
        <v>1024</v>
      </c>
      <c r="B70" s="74" t="s">
        <v>1025</v>
      </c>
      <c r="C70" s="74" t="s">
        <v>99</v>
      </c>
      <c r="D70" s="74" t="s">
        <v>122</v>
      </c>
      <c r="E70" s="74" t="s">
        <v>1026</v>
      </c>
      <c r="F70" s="74" t="s">
        <v>617</v>
      </c>
      <c r="G70" s="74" t="s">
        <v>101</v>
      </c>
      <c r="H70" s="75">
        <v>19790</v>
      </c>
      <c r="I70" s="75">
        <v>852.6</v>
      </c>
      <c r="J70" s="75">
        <v>0</v>
      </c>
      <c r="K70" s="75">
        <v>168.72953999999999</v>
      </c>
      <c r="L70" s="76">
        <v>2.9999999999999997E-4</v>
      </c>
      <c r="M70" s="76">
        <v>1.6000000000000001E-3</v>
      </c>
      <c r="N70" s="76">
        <v>2.0000000000000001E-4</v>
      </c>
    </row>
    <row r="71" spans="1:14">
      <c r="A71" s="74" t="s">
        <v>1027</v>
      </c>
      <c r="B71" s="74" t="s">
        <v>1028</v>
      </c>
      <c r="C71" s="74" t="s">
        <v>122</v>
      </c>
      <c r="D71" s="74" t="s">
        <v>785</v>
      </c>
      <c r="E71" s="74" t="s">
        <v>1029</v>
      </c>
      <c r="F71" s="74" t="s">
        <v>1030</v>
      </c>
      <c r="G71" s="74" t="s">
        <v>101</v>
      </c>
      <c r="H71" s="75">
        <v>1000</v>
      </c>
      <c r="I71" s="75">
        <v>6099</v>
      </c>
      <c r="J71" s="75">
        <v>0</v>
      </c>
      <c r="K71" s="75">
        <v>60.99</v>
      </c>
      <c r="L71" s="76">
        <v>1E-4</v>
      </c>
      <c r="M71" s="76">
        <v>5.9999999999999995E-4</v>
      </c>
      <c r="N71" s="76">
        <v>1E-4</v>
      </c>
    </row>
    <row r="72" spans="1:14">
      <c r="A72" s="74" t="s">
        <v>1031</v>
      </c>
      <c r="B72" s="74" t="s">
        <v>1032</v>
      </c>
      <c r="C72" s="74" t="s">
        <v>99</v>
      </c>
      <c r="D72" s="74" t="s">
        <v>122</v>
      </c>
      <c r="E72" s="74" t="s">
        <v>1033</v>
      </c>
      <c r="F72" s="74" t="s">
        <v>452</v>
      </c>
      <c r="G72" s="74" t="s">
        <v>101</v>
      </c>
      <c r="H72" s="75">
        <v>150</v>
      </c>
      <c r="I72" s="75">
        <v>31000</v>
      </c>
      <c r="J72" s="75">
        <v>0</v>
      </c>
      <c r="K72" s="75">
        <v>46.5</v>
      </c>
      <c r="L72" s="76">
        <v>0</v>
      </c>
      <c r="M72" s="76">
        <v>4.0000000000000002E-4</v>
      </c>
      <c r="N72" s="76">
        <v>1E-4</v>
      </c>
    </row>
    <row r="73" spans="1:14">
      <c r="A73" s="74" t="s">
        <v>1034</v>
      </c>
      <c r="B73" s="74" t="s">
        <v>1035</v>
      </c>
      <c r="C73" s="74" t="s">
        <v>99</v>
      </c>
      <c r="D73" s="74" t="s">
        <v>122</v>
      </c>
      <c r="E73" s="74" t="s">
        <v>1036</v>
      </c>
      <c r="F73" s="74" t="s">
        <v>452</v>
      </c>
      <c r="G73" s="74" t="s">
        <v>101</v>
      </c>
      <c r="H73" s="75">
        <v>1500</v>
      </c>
      <c r="I73" s="75">
        <v>2862</v>
      </c>
      <c r="J73" s="75">
        <v>0</v>
      </c>
      <c r="K73" s="75">
        <v>42.93</v>
      </c>
      <c r="L73" s="76">
        <v>1E-4</v>
      </c>
      <c r="M73" s="76">
        <v>4.0000000000000002E-4</v>
      </c>
      <c r="N73" s="76">
        <v>0</v>
      </c>
    </row>
    <row r="74" spans="1:14">
      <c r="A74" s="74" t="s">
        <v>1037</v>
      </c>
      <c r="B74" s="74" t="s">
        <v>1038</v>
      </c>
      <c r="C74" s="74" t="s">
        <v>99</v>
      </c>
      <c r="D74" s="74" t="s">
        <v>122</v>
      </c>
      <c r="E74" s="74" t="s">
        <v>1039</v>
      </c>
      <c r="F74" s="74" t="s">
        <v>452</v>
      </c>
      <c r="G74" s="74" t="s">
        <v>101</v>
      </c>
      <c r="H74" s="75">
        <v>145500</v>
      </c>
      <c r="I74" s="75">
        <v>655.7</v>
      </c>
      <c r="J74" s="75">
        <v>0</v>
      </c>
      <c r="K74" s="75">
        <v>954.04349999999999</v>
      </c>
      <c r="L74" s="76">
        <v>1.6999999999999999E-3</v>
      </c>
      <c r="M74" s="76">
        <v>9.1999999999999998E-3</v>
      </c>
      <c r="N74" s="76">
        <v>1.1000000000000001E-3</v>
      </c>
    </row>
    <row r="75" spans="1:14">
      <c r="A75" s="74" t="s">
        <v>1040</v>
      </c>
      <c r="B75" s="74" t="s">
        <v>1041</v>
      </c>
      <c r="C75" s="74" t="s">
        <v>99</v>
      </c>
      <c r="D75" s="74" t="s">
        <v>122</v>
      </c>
      <c r="E75" s="74" t="s">
        <v>1042</v>
      </c>
      <c r="F75" s="74" t="s">
        <v>579</v>
      </c>
      <c r="G75" s="74" t="s">
        <v>101</v>
      </c>
      <c r="H75" s="75">
        <v>7035</v>
      </c>
      <c r="I75" s="75">
        <v>14390</v>
      </c>
      <c r="J75" s="75">
        <v>189.65862999999999</v>
      </c>
      <c r="K75" s="75">
        <v>1201.99513</v>
      </c>
      <c r="L75" s="76">
        <v>1.9E-3</v>
      </c>
      <c r="M75" s="76">
        <v>1.1599999999999999E-2</v>
      </c>
      <c r="N75" s="76">
        <v>1.4E-3</v>
      </c>
    </row>
    <row r="76" spans="1:14">
      <c r="A76" s="74" t="s">
        <v>1043</v>
      </c>
      <c r="B76" s="74" t="s">
        <v>1044</v>
      </c>
      <c r="C76" s="74" t="s">
        <v>99</v>
      </c>
      <c r="D76" s="74" t="s">
        <v>122</v>
      </c>
      <c r="E76" s="74" t="s">
        <v>1045</v>
      </c>
      <c r="F76" s="74" t="s">
        <v>628</v>
      </c>
      <c r="G76" s="74" t="s">
        <v>101</v>
      </c>
      <c r="H76" s="75">
        <v>966</v>
      </c>
      <c r="I76" s="75">
        <f>K76/H76*100*1000</f>
        <v>39229.813664596273</v>
      </c>
      <c r="J76" s="75">
        <v>0</v>
      </c>
      <c r="K76" s="75">
        <v>378.96</v>
      </c>
      <c r="L76" s="76">
        <v>5.1000000000000004E-3</v>
      </c>
      <c r="M76" s="76">
        <v>2.3900000000000001E-2</v>
      </c>
      <c r="N76" s="76">
        <v>2.8E-3</v>
      </c>
    </row>
    <row r="77" spans="1:14">
      <c r="A77" s="74" t="s">
        <v>1046</v>
      </c>
      <c r="B77" s="74">
        <v>11474870</v>
      </c>
      <c r="C77" s="74" t="s">
        <v>99</v>
      </c>
      <c r="D77" s="74" t="s">
        <v>122</v>
      </c>
      <c r="E77" s="74" t="s">
        <v>1045</v>
      </c>
      <c r="F77" s="74" t="s">
        <v>628</v>
      </c>
      <c r="G77" s="74" t="s">
        <v>101</v>
      </c>
      <c r="H77" s="75">
        <v>5350</v>
      </c>
      <c r="I77" s="75">
        <f>K77/H77*100*1000</f>
        <v>0</v>
      </c>
      <c r="J77" s="75">
        <v>0</v>
      </c>
      <c r="K77" s="75">
        <f>[5]Sheet1!$M$58/1000</f>
        <v>0</v>
      </c>
      <c r="L77" s="76">
        <v>0</v>
      </c>
      <c r="M77" s="76">
        <v>-2.0000000000000001E-4</v>
      </c>
      <c r="N77" s="76">
        <v>0</v>
      </c>
    </row>
    <row r="78" spans="1:14">
      <c r="A78" s="74" t="s">
        <v>1047</v>
      </c>
      <c r="B78" s="74" t="s">
        <v>1048</v>
      </c>
      <c r="C78" s="74" t="s">
        <v>99</v>
      </c>
      <c r="D78" s="74" t="s">
        <v>122</v>
      </c>
      <c r="E78" s="74" t="s">
        <v>1049</v>
      </c>
      <c r="F78" s="74" t="s">
        <v>628</v>
      </c>
      <c r="G78" s="74" t="s">
        <v>101</v>
      </c>
      <c r="H78" s="75">
        <v>42400</v>
      </c>
      <c r="I78" s="75">
        <v>1195</v>
      </c>
      <c r="J78" s="75">
        <v>0</v>
      </c>
      <c r="K78" s="75">
        <v>506.68</v>
      </c>
      <c r="L78" s="76">
        <v>2.9999999999999997E-4</v>
      </c>
      <c r="M78" s="76">
        <v>4.8999999999999998E-3</v>
      </c>
      <c r="N78" s="76">
        <v>5.9999999999999995E-4</v>
      </c>
    </row>
    <row r="79" spans="1:14">
      <c r="A79" s="74" t="s">
        <v>1050</v>
      </c>
      <c r="B79" s="74" t="s">
        <v>1051</v>
      </c>
      <c r="C79" s="74" t="s">
        <v>99</v>
      </c>
      <c r="D79" s="74" t="s">
        <v>122</v>
      </c>
      <c r="E79" s="74" t="s">
        <v>1052</v>
      </c>
      <c r="F79" s="74" t="s">
        <v>695</v>
      </c>
      <c r="G79" s="74" t="s">
        <v>101</v>
      </c>
      <c r="H79" s="75">
        <v>16000</v>
      </c>
      <c r="I79" s="75">
        <v>1190</v>
      </c>
      <c r="J79" s="75">
        <v>0</v>
      </c>
      <c r="K79" s="75">
        <v>190.4</v>
      </c>
      <c r="L79" s="76">
        <v>5.0000000000000001E-4</v>
      </c>
      <c r="M79" s="76">
        <v>1.8E-3</v>
      </c>
      <c r="N79" s="76">
        <v>2.0000000000000001E-4</v>
      </c>
    </row>
    <row r="80" spans="1:14">
      <c r="A80" s="74" t="s">
        <v>1053</v>
      </c>
      <c r="B80" s="74" t="s">
        <v>1054</v>
      </c>
      <c r="C80" s="74" t="s">
        <v>99</v>
      </c>
      <c r="D80" s="74" t="s">
        <v>122</v>
      </c>
      <c r="E80" s="74" t="s">
        <v>1055</v>
      </c>
      <c r="F80" s="74" t="s">
        <v>371</v>
      </c>
      <c r="G80" s="74" t="s">
        <v>101</v>
      </c>
      <c r="H80" s="75">
        <v>2697</v>
      </c>
      <c r="I80" s="75">
        <v>23510</v>
      </c>
      <c r="J80" s="75">
        <v>0</v>
      </c>
      <c r="K80" s="75">
        <v>634.06470000000002</v>
      </c>
      <c r="L80" s="76">
        <v>4.0000000000000002E-4</v>
      </c>
      <c r="M80" s="76">
        <v>6.1000000000000004E-3</v>
      </c>
      <c r="N80" s="76">
        <v>6.9999999999999999E-4</v>
      </c>
    </row>
    <row r="81" spans="1:14">
      <c r="A81" s="74" t="s">
        <v>1056</v>
      </c>
      <c r="B81" s="74" t="s">
        <v>1057</v>
      </c>
      <c r="C81" s="74" t="s">
        <v>99</v>
      </c>
      <c r="D81" s="74" t="s">
        <v>122</v>
      </c>
      <c r="E81" s="74" t="s">
        <v>536</v>
      </c>
      <c r="F81" s="74" t="s">
        <v>371</v>
      </c>
      <c r="G81" s="74" t="s">
        <v>101</v>
      </c>
      <c r="H81" s="75">
        <v>218550</v>
      </c>
      <c r="I81" s="75">
        <v>433</v>
      </c>
      <c r="J81" s="75">
        <v>0</v>
      </c>
      <c r="K81" s="75">
        <v>946.32150000000001</v>
      </c>
      <c r="L81" s="76">
        <v>1.6000000000000001E-3</v>
      </c>
      <c r="M81" s="76">
        <v>9.1000000000000004E-3</v>
      </c>
      <c r="N81" s="76">
        <v>1.1000000000000001E-3</v>
      </c>
    </row>
    <row r="82" spans="1:14">
      <c r="A82" s="74" t="s">
        <v>1058</v>
      </c>
      <c r="B82" s="74" t="s">
        <v>1059</v>
      </c>
      <c r="C82" s="74" t="s">
        <v>99</v>
      </c>
      <c r="D82" s="74" t="s">
        <v>122</v>
      </c>
      <c r="E82" s="74" t="s">
        <v>1060</v>
      </c>
      <c r="F82" s="74" t="s">
        <v>1061</v>
      </c>
      <c r="G82" s="74" t="s">
        <v>101</v>
      </c>
      <c r="H82" s="75">
        <v>26864</v>
      </c>
      <c r="I82" s="75">
        <v>592.6</v>
      </c>
      <c r="J82" s="75">
        <v>0</v>
      </c>
      <c r="K82" s="75">
        <v>159.19606400000001</v>
      </c>
      <c r="L82" s="76">
        <v>4.0000000000000002E-4</v>
      </c>
      <c r="M82" s="76">
        <v>1.5E-3</v>
      </c>
      <c r="N82" s="76">
        <v>2.0000000000000001E-4</v>
      </c>
    </row>
    <row r="83" spans="1:14">
      <c r="A83" s="74" t="s">
        <v>1062</v>
      </c>
      <c r="B83" s="74">
        <v>11043630</v>
      </c>
      <c r="C83" s="74" t="s">
        <v>99</v>
      </c>
      <c r="D83" s="74" t="s">
        <v>122</v>
      </c>
      <c r="E83" s="74" t="s">
        <v>1063</v>
      </c>
      <c r="F83" s="74" t="s">
        <v>918</v>
      </c>
      <c r="G83" s="74" t="s">
        <v>101</v>
      </c>
      <c r="H83" s="75">
        <v>300000</v>
      </c>
      <c r="I83" s="75">
        <v>198</v>
      </c>
      <c r="J83" s="75">
        <v>0</v>
      </c>
      <c r="K83" s="75">
        <v>594</v>
      </c>
      <c r="L83" s="76">
        <v>2.7000000000000001E-3</v>
      </c>
      <c r="M83" s="76">
        <v>5.7000000000000002E-3</v>
      </c>
      <c r="N83" s="76">
        <v>6.9999999999999999E-4</v>
      </c>
    </row>
    <row r="84" spans="1:14">
      <c r="A84" s="74" t="s">
        <v>1064</v>
      </c>
      <c r="B84" s="74" t="s">
        <v>1065</v>
      </c>
      <c r="C84" s="74" t="s">
        <v>99</v>
      </c>
      <c r="D84" s="74" t="s">
        <v>122</v>
      </c>
      <c r="E84" s="74" t="s">
        <v>1066</v>
      </c>
      <c r="F84" s="74" t="s">
        <v>918</v>
      </c>
      <c r="G84" s="74" t="s">
        <v>101</v>
      </c>
      <c r="H84" s="75">
        <v>2500000</v>
      </c>
      <c r="I84" s="75">
        <v>63.3</v>
      </c>
      <c r="J84" s="75">
        <v>0</v>
      </c>
      <c r="K84" s="75">
        <v>1582.5</v>
      </c>
      <c r="L84" s="76">
        <v>7.4000000000000003E-3</v>
      </c>
      <c r="M84" s="76">
        <v>1.5299999999999999E-2</v>
      </c>
      <c r="N84" s="76">
        <v>1.8E-3</v>
      </c>
    </row>
    <row r="85" spans="1:14">
      <c r="A85" s="74" t="s">
        <v>1067</v>
      </c>
      <c r="B85" s="74" t="s">
        <v>1068</v>
      </c>
      <c r="C85" s="74" t="s">
        <v>99</v>
      </c>
      <c r="D85" s="74" t="s">
        <v>122</v>
      </c>
      <c r="E85" s="74" t="s">
        <v>1069</v>
      </c>
      <c r="F85" s="74" t="s">
        <v>1070</v>
      </c>
      <c r="G85" s="74" t="s">
        <v>101</v>
      </c>
      <c r="H85" s="75">
        <v>151720</v>
      </c>
      <c r="I85" s="75">
        <v>266.7</v>
      </c>
      <c r="J85" s="75">
        <v>0</v>
      </c>
      <c r="K85" s="75">
        <v>404.63724000000002</v>
      </c>
      <c r="L85" s="76">
        <v>2.8999999999999998E-3</v>
      </c>
      <c r="M85" s="76">
        <v>3.8999999999999998E-3</v>
      </c>
      <c r="N85" s="76">
        <v>5.0000000000000001E-4</v>
      </c>
    </row>
    <row r="86" spans="1:14">
      <c r="A86" s="74" t="s">
        <v>1071</v>
      </c>
      <c r="B86" s="74" t="s">
        <v>1072</v>
      </c>
      <c r="C86" s="74" t="s">
        <v>99</v>
      </c>
      <c r="D86" s="74" t="s">
        <v>122</v>
      </c>
      <c r="E86" s="74" t="s">
        <v>1073</v>
      </c>
      <c r="F86" s="74" t="s">
        <v>1070</v>
      </c>
      <c r="G86" s="74" t="s">
        <v>101</v>
      </c>
      <c r="H86" s="75">
        <v>39000</v>
      </c>
      <c r="I86" s="75">
        <v>2970</v>
      </c>
      <c r="J86" s="75">
        <v>0</v>
      </c>
      <c r="K86" s="75">
        <v>1158.3</v>
      </c>
      <c r="L86" s="76">
        <v>5.5999999999999999E-3</v>
      </c>
      <c r="M86" s="76">
        <v>1.12E-2</v>
      </c>
      <c r="N86" s="76">
        <v>1.2999999999999999E-3</v>
      </c>
    </row>
    <row r="87" spans="1:14">
      <c r="A87" s="74" t="s">
        <v>1074</v>
      </c>
      <c r="B87" s="74" t="s">
        <v>1075</v>
      </c>
      <c r="C87" s="74" t="s">
        <v>99</v>
      </c>
      <c r="D87" s="74" t="s">
        <v>122</v>
      </c>
      <c r="E87" s="74" t="s">
        <v>1076</v>
      </c>
      <c r="F87" s="74" t="s">
        <v>124</v>
      </c>
      <c r="G87" s="74" t="s">
        <v>101</v>
      </c>
      <c r="H87" s="75">
        <v>201000</v>
      </c>
      <c r="I87" s="75">
        <v>309</v>
      </c>
      <c r="J87" s="75">
        <v>0</v>
      </c>
      <c r="K87" s="75">
        <v>621.09</v>
      </c>
      <c r="L87" s="76">
        <v>1.6000000000000001E-3</v>
      </c>
      <c r="M87" s="76">
        <v>6.0000000000000001E-3</v>
      </c>
      <c r="N87" s="76">
        <v>6.9999999999999999E-4</v>
      </c>
    </row>
    <row r="88" spans="1:14">
      <c r="A88" s="74" t="s">
        <v>1077</v>
      </c>
      <c r="B88" s="74" t="s">
        <v>1078</v>
      </c>
      <c r="C88" s="74" t="s">
        <v>99</v>
      </c>
      <c r="D88" s="74" t="s">
        <v>122</v>
      </c>
      <c r="E88" s="74" t="s">
        <v>1079</v>
      </c>
      <c r="F88" s="74" t="s">
        <v>124</v>
      </c>
      <c r="G88" s="74" t="s">
        <v>101</v>
      </c>
      <c r="H88" s="75">
        <v>56500.5</v>
      </c>
      <c r="I88" s="75">
        <v>3056</v>
      </c>
      <c r="J88" s="75">
        <v>0</v>
      </c>
      <c r="K88" s="75">
        <v>1726.6552799999999</v>
      </c>
      <c r="L88" s="76">
        <v>3.3E-3</v>
      </c>
      <c r="M88" s="76">
        <v>1.67E-2</v>
      </c>
      <c r="N88" s="76">
        <v>2E-3</v>
      </c>
    </row>
    <row r="89" spans="1:14">
      <c r="A89" s="74" t="s">
        <v>1080</v>
      </c>
      <c r="B89" s="74" t="s">
        <v>1081</v>
      </c>
      <c r="C89" s="74" t="s">
        <v>99</v>
      </c>
      <c r="D89" s="74" t="s">
        <v>122</v>
      </c>
      <c r="E89" s="74" t="s">
        <v>1082</v>
      </c>
      <c r="F89" s="74" t="s">
        <v>660</v>
      </c>
      <c r="G89" s="74" t="s">
        <v>101</v>
      </c>
      <c r="H89" s="75">
        <v>119286</v>
      </c>
      <c r="I89" s="75">
        <v>193.1</v>
      </c>
      <c r="J89" s="75">
        <v>0</v>
      </c>
      <c r="K89" s="75">
        <v>230.34126599999999</v>
      </c>
      <c r="L89" s="76">
        <v>1.41E-2</v>
      </c>
      <c r="M89" s="76">
        <v>2.2000000000000001E-3</v>
      </c>
      <c r="N89" s="76">
        <v>2.9999999999999997E-4</v>
      </c>
    </row>
    <row r="90" spans="1:14">
      <c r="A90" s="74" t="s">
        <v>1083</v>
      </c>
      <c r="B90" s="74" t="s">
        <v>1084</v>
      </c>
      <c r="C90" s="74" t="s">
        <v>99</v>
      </c>
      <c r="D90" s="74" t="s">
        <v>122</v>
      </c>
      <c r="E90" s="74" t="s">
        <v>1085</v>
      </c>
      <c r="F90" s="74" t="s">
        <v>660</v>
      </c>
      <c r="G90" s="74" t="s">
        <v>101</v>
      </c>
      <c r="H90" s="75">
        <v>18547</v>
      </c>
      <c r="I90" s="75">
        <v>1325</v>
      </c>
      <c r="J90" s="75">
        <v>0</v>
      </c>
      <c r="K90" s="75">
        <v>245.74775</v>
      </c>
      <c r="L90" s="76">
        <v>4.0000000000000002E-4</v>
      </c>
      <c r="M90" s="76">
        <v>2.3999999999999998E-3</v>
      </c>
      <c r="N90" s="76">
        <v>2.9999999999999997E-4</v>
      </c>
    </row>
    <row r="91" spans="1:14">
      <c r="A91" s="74" t="s">
        <v>1086</v>
      </c>
      <c r="B91" s="74" t="s">
        <v>1087</v>
      </c>
      <c r="C91" s="74" t="s">
        <v>99</v>
      </c>
      <c r="D91" s="74" t="s">
        <v>122</v>
      </c>
      <c r="E91" s="74" t="s">
        <v>1088</v>
      </c>
      <c r="F91" s="74" t="s">
        <v>660</v>
      </c>
      <c r="G91" s="74" t="s">
        <v>101</v>
      </c>
      <c r="H91" s="75">
        <v>26000</v>
      </c>
      <c r="I91" s="75">
        <v>1481</v>
      </c>
      <c r="J91" s="75">
        <v>0</v>
      </c>
      <c r="K91" s="75">
        <v>385.06</v>
      </c>
      <c r="L91" s="76">
        <v>2.3E-3</v>
      </c>
      <c r="M91" s="76">
        <v>3.7000000000000002E-3</v>
      </c>
      <c r="N91" s="76">
        <v>4.0000000000000002E-4</v>
      </c>
    </row>
    <row r="92" spans="1:14">
      <c r="A92" s="74" t="s">
        <v>1089</v>
      </c>
      <c r="B92" s="74" t="s">
        <v>1090</v>
      </c>
      <c r="C92" s="74" t="s">
        <v>99</v>
      </c>
      <c r="D92" s="74" t="s">
        <v>122</v>
      </c>
      <c r="E92" s="74" t="s">
        <v>1091</v>
      </c>
      <c r="F92" s="74" t="s">
        <v>127</v>
      </c>
      <c r="G92" s="74" t="s">
        <v>101</v>
      </c>
      <c r="H92" s="75">
        <v>9296</v>
      </c>
      <c r="I92" s="75">
        <v>4238</v>
      </c>
      <c r="J92" s="75">
        <v>0</v>
      </c>
      <c r="K92" s="75">
        <v>393.96447999999998</v>
      </c>
      <c r="L92" s="76">
        <v>6.9999999999999999E-4</v>
      </c>
      <c r="M92" s="76">
        <v>3.8E-3</v>
      </c>
      <c r="N92" s="76">
        <v>5.0000000000000001E-4</v>
      </c>
    </row>
    <row r="93" spans="1:14">
      <c r="A93" s="74" t="s">
        <v>1092</v>
      </c>
      <c r="B93" s="74" t="s">
        <v>1093</v>
      </c>
      <c r="C93" s="74" t="s">
        <v>99</v>
      </c>
      <c r="D93" s="74" t="s">
        <v>122</v>
      </c>
      <c r="E93" s="74" t="s">
        <v>751</v>
      </c>
      <c r="F93" s="74" t="s">
        <v>127</v>
      </c>
      <c r="G93" s="74" t="s">
        <v>101</v>
      </c>
      <c r="H93" s="75">
        <v>63060</v>
      </c>
      <c r="I93" s="75">
        <v>769.3</v>
      </c>
      <c r="J93" s="75">
        <v>0</v>
      </c>
      <c r="K93" s="75">
        <v>485.12058000000002</v>
      </c>
      <c r="L93" s="76">
        <v>1.9E-3</v>
      </c>
      <c r="M93" s="76">
        <v>4.7000000000000002E-3</v>
      </c>
      <c r="N93" s="76">
        <v>5.9999999999999995E-4</v>
      </c>
    </row>
    <row r="94" spans="1:14">
      <c r="A94" s="74" t="s">
        <v>1094</v>
      </c>
      <c r="B94" s="74" t="s">
        <v>1095</v>
      </c>
      <c r="C94" s="74" t="s">
        <v>99</v>
      </c>
      <c r="D94" s="74" t="s">
        <v>122</v>
      </c>
      <c r="E94" s="74" t="s">
        <v>1096</v>
      </c>
      <c r="F94" s="74" t="s">
        <v>128</v>
      </c>
      <c r="G94" s="74" t="s">
        <v>101</v>
      </c>
      <c r="H94" s="75">
        <v>89642</v>
      </c>
      <c r="I94" s="75">
        <v>317.3</v>
      </c>
      <c r="J94" s="75">
        <v>0</v>
      </c>
      <c r="K94" s="75">
        <v>284.43406599999997</v>
      </c>
      <c r="L94" s="76">
        <v>4.1999999999999997E-3</v>
      </c>
      <c r="M94" s="76">
        <v>2.7000000000000001E-3</v>
      </c>
      <c r="N94" s="76">
        <v>2.9999999999999997E-4</v>
      </c>
    </row>
    <row r="95" spans="1:14">
      <c r="A95" s="74" t="s">
        <v>1097</v>
      </c>
      <c r="B95" s="74" t="s">
        <v>1098</v>
      </c>
      <c r="C95" s="74" t="s">
        <v>99</v>
      </c>
      <c r="D95" s="74" t="s">
        <v>122</v>
      </c>
      <c r="E95" s="74" t="s">
        <v>1099</v>
      </c>
      <c r="F95" s="74" t="s">
        <v>131</v>
      </c>
      <c r="G95" s="74" t="s">
        <v>101</v>
      </c>
      <c r="H95" s="75">
        <v>93400</v>
      </c>
      <c r="I95" s="75">
        <v>110.6</v>
      </c>
      <c r="J95" s="75">
        <v>0</v>
      </c>
      <c r="K95" s="75">
        <v>103.3004</v>
      </c>
      <c r="L95" s="76">
        <v>1.8E-3</v>
      </c>
      <c r="M95" s="76">
        <v>1E-3</v>
      </c>
      <c r="N95" s="76">
        <v>1E-4</v>
      </c>
    </row>
    <row r="96" spans="1:14">
      <c r="A96" s="78" t="s">
        <v>1100</v>
      </c>
      <c r="D96" s="77"/>
      <c r="E96" s="77"/>
      <c r="F96" s="77"/>
      <c r="H96" s="80">
        <v>0</v>
      </c>
      <c r="J96" s="80">
        <v>0</v>
      </c>
      <c r="K96" s="80">
        <v>0</v>
      </c>
      <c r="M96" s="81">
        <v>0</v>
      </c>
      <c r="N96" s="81">
        <v>0</v>
      </c>
    </row>
    <row r="97" spans="1:14">
      <c r="A97" s="74" t="s">
        <v>222</v>
      </c>
      <c r="B97" s="74" t="s">
        <v>222</v>
      </c>
      <c r="D97" s="77"/>
      <c r="E97" s="77"/>
      <c r="F97" s="74" t="s">
        <v>222</v>
      </c>
      <c r="G97" s="74" t="s">
        <v>222</v>
      </c>
      <c r="H97" s="75">
        <v>0</v>
      </c>
      <c r="I97" s="75">
        <v>0</v>
      </c>
      <c r="K97" s="75">
        <v>0</v>
      </c>
      <c r="L97" s="76">
        <v>0</v>
      </c>
      <c r="M97" s="76">
        <v>0</v>
      </c>
      <c r="N97" s="76">
        <v>0</v>
      </c>
    </row>
    <row r="98" spans="1:14">
      <c r="A98" s="78" t="s">
        <v>227</v>
      </c>
      <c r="D98" s="77"/>
      <c r="E98" s="77"/>
      <c r="F98" s="77"/>
      <c r="H98" s="80">
        <v>497156</v>
      </c>
      <c r="J98" s="80">
        <v>5.0777200000000002</v>
      </c>
      <c r="K98" s="80">
        <v>16489.720893461999</v>
      </c>
      <c r="M98" s="81">
        <v>0.15920000000000001</v>
      </c>
      <c r="N98" s="81">
        <v>1.89E-2</v>
      </c>
    </row>
    <row r="99" spans="1:14">
      <c r="A99" s="78" t="s">
        <v>305</v>
      </c>
      <c r="D99" s="77"/>
      <c r="E99" s="77"/>
      <c r="F99" s="77"/>
      <c r="H99" s="80">
        <v>173750</v>
      </c>
      <c r="J99" s="80">
        <v>0</v>
      </c>
      <c r="K99" s="80">
        <v>4569.0957195000001</v>
      </c>
      <c r="M99" s="81">
        <v>4.41E-2</v>
      </c>
      <c r="N99" s="81">
        <v>5.1999999999999998E-3</v>
      </c>
    </row>
    <row r="100" spans="1:14">
      <c r="A100" s="74" t="s">
        <v>1101</v>
      </c>
      <c r="B100" s="74" t="s">
        <v>1102</v>
      </c>
      <c r="C100" s="74" t="s">
        <v>1103</v>
      </c>
      <c r="D100" s="74" t="s">
        <v>785</v>
      </c>
      <c r="E100" s="74" t="s">
        <v>1104</v>
      </c>
      <c r="F100" s="74" t="s">
        <v>1105</v>
      </c>
      <c r="G100" s="74" t="s">
        <v>105</v>
      </c>
      <c r="H100" s="75">
        <v>5090</v>
      </c>
      <c r="I100" s="75">
        <v>1973</v>
      </c>
      <c r="J100" s="75">
        <v>0</v>
      </c>
      <c r="K100" s="75">
        <v>345.56483370000001</v>
      </c>
      <c r="L100" s="76">
        <v>0</v>
      </c>
      <c r="M100" s="76">
        <v>3.3E-3</v>
      </c>
      <c r="N100" s="76">
        <v>4.0000000000000002E-4</v>
      </c>
    </row>
    <row r="101" spans="1:14">
      <c r="A101" s="74" t="s">
        <v>1106</v>
      </c>
      <c r="B101" s="74" t="s">
        <v>1107</v>
      </c>
      <c r="C101" s="74" t="s">
        <v>1103</v>
      </c>
      <c r="D101" s="74" t="s">
        <v>785</v>
      </c>
      <c r="E101" s="74" t="s">
        <v>951</v>
      </c>
      <c r="F101" s="74" t="s">
        <v>1108</v>
      </c>
      <c r="G101" s="74" t="s">
        <v>105</v>
      </c>
      <c r="H101" s="75">
        <v>2660</v>
      </c>
      <c r="I101" s="75">
        <v>2043</v>
      </c>
      <c r="J101" s="75">
        <v>0</v>
      </c>
      <c r="K101" s="75">
        <v>186.99701580000001</v>
      </c>
      <c r="L101" s="76">
        <v>0</v>
      </c>
      <c r="M101" s="76">
        <v>1.8E-3</v>
      </c>
      <c r="N101" s="76">
        <v>2.0000000000000001E-4</v>
      </c>
    </row>
    <row r="102" spans="1:14">
      <c r="A102" s="74" t="s">
        <v>1109</v>
      </c>
      <c r="B102" s="74" t="s">
        <v>1110</v>
      </c>
      <c r="C102" s="74" t="s">
        <v>808</v>
      </c>
      <c r="D102" s="74" t="s">
        <v>785</v>
      </c>
      <c r="E102" s="74" t="s">
        <v>1111</v>
      </c>
      <c r="F102" s="74" t="s">
        <v>1112</v>
      </c>
      <c r="G102" s="74" t="s">
        <v>105</v>
      </c>
      <c r="H102" s="75">
        <v>6500</v>
      </c>
      <c r="I102" s="75">
        <v>6487</v>
      </c>
      <c r="J102" s="75">
        <v>0</v>
      </c>
      <c r="K102" s="75">
        <v>1450.914855</v>
      </c>
      <c r="L102" s="76">
        <v>0</v>
      </c>
      <c r="M102" s="76">
        <v>1.4E-2</v>
      </c>
      <c r="N102" s="76">
        <v>1.6999999999999999E-3</v>
      </c>
    </row>
    <row r="103" spans="1:14">
      <c r="A103" s="74" t="s">
        <v>1113</v>
      </c>
      <c r="B103" s="74" t="s">
        <v>1114</v>
      </c>
      <c r="C103" s="74" t="s">
        <v>1103</v>
      </c>
      <c r="D103" s="74" t="s">
        <v>785</v>
      </c>
      <c r="E103" s="74" t="s">
        <v>1115</v>
      </c>
      <c r="F103" s="74" t="s">
        <v>1112</v>
      </c>
      <c r="G103" s="74" t="s">
        <v>105</v>
      </c>
      <c r="H103" s="75">
        <v>28000</v>
      </c>
      <c r="I103" s="75">
        <v>593</v>
      </c>
      <c r="J103" s="75">
        <v>0</v>
      </c>
      <c r="K103" s="75">
        <v>571.34364000000005</v>
      </c>
      <c r="L103" s="76">
        <v>0</v>
      </c>
      <c r="M103" s="76">
        <v>5.4999999999999997E-3</v>
      </c>
      <c r="N103" s="76">
        <v>6.9999999999999999E-4</v>
      </c>
    </row>
    <row r="104" spans="1:14">
      <c r="A104" s="74" t="s">
        <v>1116</v>
      </c>
      <c r="B104" s="74" t="s">
        <v>1117</v>
      </c>
      <c r="C104" s="74" t="s">
        <v>808</v>
      </c>
      <c r="D104" s="74" t="s">
        <v>785</v>
      </c>
      <c r="E104" s="74" t="s">
        <v>1118</v>
      </c>
      <c r="F104" s="74" t="s">
        <v>839</v>
      </c>
      <c r="G104" s="74" t="s">
        <v>105</v>
      </c>
      <c r="H104" s="75">
        <v>1500</v>
      </c>
      <c r="I104" s="75">
        <v>5485</v>
      </c>
      <c r="J104" s="75">
        <v>0</v>
      </c>
      <c r="K104" s="75">
        <v>283.10827499999999</v>
      </c>
      <c r="L104" s="76">
        <v>0</v>
      </c>
      <c r="M104" s="76">
        <v>2.7000000000000001E-3</v>
      </c>
      <c r="N104" s="76">
        <v>2.9999999999999997E-4</v>
      </c>
    </row>
    <row r="105" spans="1:14">
      <c r="A105" s="74" t="s">
        <v>1119</v>
      </c>
      <c r="B105" s="74" t="s">
        <v>1120</v>
      </c>
      <c r="C105" s="74" t="s">
        <v>808</v>
      </c>
      <c r="D105" s="74" t="s">
        <v>785</v>
      </c>
      <c r="E105" s="74" t="s">
        <v>1121</v>
      </c>
      <c r="F105" s="74" t="s">
        <v>839</v>
      </c>
      <c r="G105" s="74" t="s">
        <v>105</v>
      </c>
      <c r="H105" s="75">
        <v>130000</v>
      </c>
      <c r="I105" s="75">
        <v>387</v>
      </c>
      <c r="J105" s="75">
        <v>0</v>
      </c>
      <c r="K105" s="75">
        <v>1731.1670999999999</v>
      </c>
      <c r="L105" s="76">
        <v>0</v>
      </c>
      <c r="M105" s="76">
        <v>1.67E-2</v>
      </c>
      <c r="N105" s="76">
        <v>2E-3</v>
      </c>
    </row>
    <row r="106" spans="1:14">
      <c r="A106" s="78" t="s">
        <v>306</v>
      </c>
      <c r="D106" s="77"/>
      <c r="E106" s="77"/>
      <c r="F106" s="77"/>
      <c r="H106" s="80">
        <v>323406</v>
      </c>
      <c r="J106" s="80">
        <v>5.0777200000000002</v>
      </c>
      <c r="K106" s="80">
        <v>11920.625173962</v>
      </c>
      <c r="M106" s="81">
        <v>0.11509999999999999</v>
      </c>
      <c r="N106" s="81">
        <v>1.3599999999999999E-2</v>
      </c>
    </row>
    <row r="107" spans="1:14">
      <c r="A107" s="74" t="s">
        <v>1122</v>
      </c>
      <c r="B107" s="74" t="s">
        <v>1123</v>
      </c>
      <c r="C107" s="74" t="s">
        <v>122</v>
      </c>
      <c r="D107" s="74" t="s">
        <v>785</v>
      </c>
      <c r="E107" s="74" t="s">
        <v>1124</v>
      </c>
      <c r="F107" s="74" t="s">
        <v>819</v>
      </c>
      <c r="G107" s="74" t="s">
        <v>109</v>
      </c>
      <c r="H107" s="75">
        <v>12060</v>
      </c>
      <c r="I107" s="75">
        <v>4595</v>
      </c>
      <c r="J107" s="75">
        <v>0</v>
      </c>
      <c r="K107" s="75">
        <v>2230.9252505999998</v>
      </c>
      <c r="L107" s="76">
        <v>0</v>
      </c>
      <c r="M107" s="76">
        <v>2.1499999999999998E-2</v>
      </c>
      <c r="N107" s="76">
        <v>2.5999999999999999E-3</v>
      </c>
    </row>
    <row r="108" spans="1:14">
      <c r="A108" s="74" t="s">
        <v>1125</v>
      </c>
      <c r="B108" s="74" t="s">
        <v>1126</v>
      </c>
      <c r="C108" s="74" t="s">
        <v>122</v>
      </c>
      <c r="D108" s="74" t="s">
        <v>785</v>
      </c>
      <c r="E108" s="74" t="s">
        <v>1127</v>
      </c>
      <c r="F108" s="74" t="s">
        <v>819</v>
      </c>
      <c r="G108" s="74" t="s">
        <v>199</v>
      </c>
      <c r="H108" s="75">
        <v>900</v>
      </c>
      <c r="I108" s="75">
        <v>87540</v>
      </c>
      <c r="J108" s="75">
        <v>0</v>
      </c>
      <c r="K108" s="75">
        <v>425.995902</v>
      </c>
      <c r="L108" s="76">
        <v>0</v>
      </c>
      <c r="M108" s="76">
        <v>4.1000000000000003E-3</v>
      </c>
      <c r="N108" s="76">
        <v>5.0000000000000001E-4</v>
      </c>
    </row>
    <row r="109" spans="1:14">
      <c r="A109" s="74" t="s">
        <v>1128</v>
      </c>
      <c r="B109" s="74" t="s">
        <v>1129</v>
      </c>
      <c r="C109" s="74" t="s">
        <v>808</v>
      </c>
      <c r="D109" s="74" t="s">
        <v>785</v>
      </c>
      <c r="E109" s="74" t="s">
        <v>838</v>
      </c>
      <c r="F109" s="74" t="s">
        <v>839</v>
      </c>
      <c r="G109" s="74" t="s">
        <v>105</v>
      </c>
      <c r="H109" s="75">
        <v>4500</v>
      </c>
      <c r="I109" s="75">
        <v>3670</v>
      </c>
      <c r="J109" s="75">
        <v>0</v>
      </c>
      <c r="K109" s="75">
        <v>568.28115000000003</v>
      </c>
      <c r="L109" s="76">
        <v>0</v>
      </c>
      <c r="M109" s="76">
        <v>5.4999999999999997E-3</v>
      </c>
      <c r="N109" s="76">
        <v>6.9999999999999999E-4</v>
      </c>
    </row>
    <row r="110" spans="1:14">
      <c r="A110" s="74" t="s">
        <v>1130</v>
      </c>
      <c r="B110" s="74" t="s">
        <v>1131</v>
      </c>
      <c r="C110" s="74" t="s">
        <v>1132</v>
      </c>
      <c r="D110" s="74" t="s">
        <v>785</v>
      </c>
      <c r="E110" s="74" t="s">
        <v>1133</v>
      </c>
      <c r="F110" s="74" t="s">
        <v>857</v>
      </c>
      <c r="G110" s="74" t="s">
        <v>109</v>
      </c>
      <c r="H110" s="75">
        <v>88000</v>
      </c>
      <c r="I110" s="75">
        <v>428.3</v>
      </c>
      <c r="J110" s="75">
        <v>0</v>
      </c>
      <c r="K110" s="75">
        <v>1517.3401232000001</v>
      </c>
      <c r="L110" s="76">
        <v>0</v>
      </c>
      <c r="M110" s="76">
        <v>1.46E-2</v>
      </c>
      <c r="N110" s="76">
        <v>1.6999999999999999E-3</v>
      </c>
    </row>
    <row r="111" spans="1:14">
      <c r="A111" s="74" t="s">
        <v>1130</v>
      </c>
      <c r="B111" s="74" t="s">
        <v>1134</v>
      </c>
      <c r="C111" s="74" t="s">
        <v>1132</v>
      </c>
      <c r="D111" s="74" t="s">
        <v>785</v>
      </c>
      <c r="E111" s="74" t="s">
        <v>1133</v>
      </c>
      <c r="F111" s="74" t="s">
        <v>857</v>
      </c>
      <c r="G111" s="74" t="s">
        <v>109</v>
      </c>
      <c r="H111" s="75">
        <v>44641</v>
      </c>
      <c r="I111" s="75">
        <v>429</v>
      </c>
      <c r="J111" s="75">
        <v>0</v>
      </c>
      <c r="K111" s="75">
        <v>770.98051516199996</v>
      </c>
      <c r="L111" s="76">
        <v>0</v>
      </c>
      <c r="M111" s="76">
        <v>7.4000000000000003E-3</v>
      </c>
      <c r="N111" s="76">
        <v>8.9999999999999998E-4</v>
      </c>
    </row>
    <row r="112" spans="1:14">
      <c r="A112" s="74" t="s">
        <v>1135</v>
      </c>
      <c r="B112" s="74" t="s">
        <v>1136</v>
      </c>
      <c r="C112" s="74" t="s">
        <v>808</v>
      </c>
      <c r="D112" s="74" t="s">
        <v>785</v>
      </c>
      <c r="E112" s="74" t="s">
        <v>1137</v>
      </c>
      <c r="F112" s="74" t="s">
        <v>857</v>
      </c>
      <c r="G112" s="74" t="s">
        <v>105</v>
      </c>
      <c r="H112" s="75">
        <v>1500</v>
      </c>
      <c r="I112" s="75">
        <v>8030</v>
      </c>
      <c r="J112" s="75">
        <v>3.7275499999999999</v>
      </c>
      <c r="K112" s="75">
        <v>418.19600000000003</v>
      </c>
      <c r="L112" s="76">
        <v>0</v>
      </c>
      <c r="M112" s="76">
        <v>4.0000000000000001E-3</v>
      </c>
      <c r="N112" s="76">
        <v>5.0000000000000001E-4</v>
      </c>
    </row>
    <row r="113" spans="1:14">
      <c r="A113" s="74" t="s">
        <v>1138</v>
      </c>
      <c r="B113" s="74" t="s">
        <v>1139</v>
      </c>
      <c r="C113" s="74" t="s">
        <v>1140</v>
      </c>
      <c r="D113" s="74" t="s">
        <v>785</v>
      </c>
      <c r="E113" s="74" t="s">
        <v>1141</v>
      </c>
      <c r="F113" s="74" t="s">
        <v>857</v>
      </c>
      <c r="G113" s="74" t="s">
        <v>112</v>
      </c>
      <c r="H113" s="75">
        <v>9505</v>
      </c>
      <c r="I113" s="75">
        <v>990</v>
      </c>
      <c r="J113" s="75">
        <v>0</v>
      </c>
      <c r="K113" s="75">
        <v>415.05407459999998</v>
      </c>
      <c r="L113" s="76">
        <v>0</v>
      </c>
      <c r="M113" s="76">
        <v>4.0000000000000001E-3</v>
      </c>
      <c r="N113" s="76">
        <v>5.0000000000000001E-4</v>
      </c>
    </row>
    <row r="114" spans="1:14">
      <c r="A114" s="74" t="s">
        <v>1142</v>
      </c>
      <c r="B114" s="74" t="s">
        <v>1143</v>
      </c>
      <c r="C114" s="74" t="s">
        <v>122</v>
      </c>
      <c r="D114" s="74" t="s">
        <v>785</v>
      </c>
      <c r="E114" s="74" t="s">
        <v>1144</v>
      </c>
      <c r="F114" s="74" t="s">
        <v>857</v>
      </c>
      <c r="G114" s="74" t="s">
        <v>105</v>
      </c>
      <c r="H114" s="75">
        <v>145000</v>
      </c>
      <c r="I114" s="75">
        <v>82.5</v>
      </c>
      <c r="J114" s="75">
        <v>0</v>
      </c>
      <c r="K114" s="75">
        <v>411.62962499999998</v>
      </c>
      <c r="L114" s="76">
        <v>0</v>
      </c>
      <c r="M114" s="76">
        <v>4.0000000000000001E-3</v>
      </c>
      <c r="N114" s="76">
        <v>5.0000000000000001E-4</v>
      </c>
    </row>
    <row r="115" spans="1:14">
      <c r="A115" s="74" t="s">
        <v>1145</v>
      </c>
      <c r="B115" s="74" t="s">
        <v>1146</v>
      </c>
      <c r="C115" s="74" t="s">
        <v>808</v>
      </c>
      <c r="D115" s="74" t="s">
        <v>785</v>
      </c>
      <c r="E115" s="74" t="s">
        <v>1147</v>
      </c>
      <c r="F115" s="74" t="s">
        <v>1148</v>
      </c>
      <c r="G115" s="74" t="s">
        <v>105</v>
      </c>
      <c r="H115" s="75">
        <v>4200</v>
      </c>
      <c r="I115" s="75">
        <v>8107</v>
      </c>
      <c r="J115" s="75">
        <v>1.3501700000000001</v>
      </c>
      <c r="K115" s="75">
        <v>1172.9900239999999</v>
      </c>
      <c r="L115" s="76">
        <v>0</v>
      </c>
      <c r="M115" s="76">
        <v>1.1299999999999999E-2</v>
      </c>
      <c r="N115" s="76">
        <v>1.2999999999999999E-3</v>
      </c>
    </row>
    <row r="116" spans="1:14">
      <c r="A116" s="74" t="s">
        <v>1149</v>
      </c>
      <c r="B116" s="74" t="s">
        <v>1150</v>
      </c>
      <c r="C116" s="74" t="s">
        <v>808</v>
      </c>
      <c r="D116" s="74" t="s">
        <v>785</v>
      </c>
      <c r="E116" s="74" t="s">
        <v>1151</v>
      </c>
      <c r="F116" s="74" t="s">
        <v>1152</v>
      </c>
      <c r="G116" s="74" t="s">
        <v>105</v>
      </c>
      <c r="H116" s="75">
        <v>2700</v>
      </c>
      <c r="I116" s="75">
        <v>24475</v>
      </c>
      <c r="J116" s="75">
        <v>0</v>
      </c>
      <c r="K116" s="75">
        <v>2273.8988250000002</v>
      </c>
      <c r="L116" s="76">
        <v>0</v>
      </c>
      <c r="M116" s="76">
        <v>2.1999999999999999E-2</v>
      </c>
      <c r="N116" s="76">
        <v>2.5999999999999999E-3</v>
      </c>
    </row>
    <row r="117" spans="1:14">
      <c r="A117" s="74" t="s">
        <v>1153</v>
      </c>
      <c r="B117" s="74" t="s">
        <v>1154</v>
      </c>
      <c r="C117" s="74" t="s">
        <v>808</v>
      </c>
      <c r="D117" s="74" t="s">
        <v>785</v>
      </c>
      <c r="E117" s="74" t="s">
        <v>1155</v>
      </c>
      <c r="F117" s="74" t="s">
        <v>793</v>
      </c>
      <c r="G117" s="74" t="s">
        <v>105</v>
      </c>
      <c r="H117" s="75">
        <v>1400</v>
      </c>
      <c r="I117" s="75">
        <v>23835</v>
      </c>
      <c r="J117" s="75">
        <v>0</v>
      </c>
      <c r="K117" s="75">
        <v>1148.22729</v>
      </c>
      <c r="L117" s="76">
        <v>0</v>
      </c>
      <c r="M117" s="76">
        <v>1.11E-2</v>
      </c>
      <c r="N117" s="76">
        <v>1.2999999999999999E-3</v>
      </c>
    </row>
    <row r="118" spans="1:14">
      <c r="A118" s="74" t="s">
        <v>1156</v>
      </c>
      <c r="B118" s="74" t="s">
        <v>1157</v>
      </c>
      <c r="C118" s="74" t="s">
        <v>122</v>
      </c>
      <c r="D118" s="74" t="s">
        <v>785</v>
      </c>
      <c r="E118" s="74" t="s">
        <v>1158</v>
      </c>
      <c r="F118" s="74" t="s">
        <v>787</v>
      </c>
      <c r="G118" s="74" t="s">
        <v>109</v>
      </c>
      <c r="H118" s="75">
        <v>6000</v>
      </c>
      <c r="I118" s="75">
        <v>741.8</v>
      </c>
      <c r="J118" s="75">
        <v>0</v>
      </c>
      <c r="K118" s="75">
        <v>179.18030640000001</v>
      </c>
      <c r="L118" s="76">
        <v>0</v>
      </c>
      <c r="M118" s="76">
        <v>1.6999999999999999E-3</v>
      </c>
      <c r="N118" s="76">
        <v>2.0000000000000001E-4</v>
      </c>
    </row>
    <row r="119" spans="1:14">
      <c r="A119" s="74" t="s">
        <v>1159</v>
      </c>
      <c r="B119" s="74" t="s">
        <v>1160</v>
      </c>
      <c r="C119" s="74" t="s">
        <v>122</v>
      </c>
      <c r="D119" s="74" t="s">
        <v>785</v>
      </c>
      <c r="E119" s="74" t="s">
        <v>1161</v>
      </c>
      <c r="F119" s="74" t="s">
        <v>787</v>
      </c>
      <c r="G119" s="74" t="s">
        <v>109</v>
      </c>
      <c r="H119" s="75">
        <v>3000</v>
      </c>
      <c r="I119" s="75">
        <v>3212</v>
      </c>
      <c r="J119" s="75">
        <v>0</v>
      </c>
      <c r="K119" s="75">
        <v>387.92608799999999</v>
      </c>
      <c r="L119" s="76">
        <v>0</v>
      </c>
      <c r="M119" s="76">
        <v>3.7000000000000002E-3</v>
      </c>
      <c r="N119" s="76">
        <v>4.0000000000000002E-4</v>
      </c>
    </row>
    <row r="120" spans="1:14">
      <c r="A120" s="120" t="s">
        <v>229</v>
      </c>
      <c r="D120" s="77"/>
      <c r="E120" s="77"/>
      <c r="F120" s="77"/>
    </row>
    <row r="121" spans="1:14">
      <c r="A121" s="120" t="s">
        <v>299</v>
      </c>
      <c r="D121" s="77"/>
      <c r="E121" s="77"/>
      <c r="F121" s="77"/>
    </row>
    <row r="122" spans="1:14">
      <c r="A122" s="120" t="s">
        <v>300</v>
      </c>
      <c r="D122" s="77"/>
      <c r="E122" s="77"/>
      <c r="F122" s="77"/>
    </row>
    <row r="123" spans="1:14">
      <c r="A123" s="120" t="s">
        <v>301</v>
      </c>
      <c r="D123" s="77"/>
      <c r="E123" s="77"/>
      <c r="F123" s="77"/>
    </row>
    <row r="124" spans="1:14">
      <c r="A124" s="120" t="s">
        <v>302</v>
      </c>
      <c r="D124" s="77"/>
      <c r="E124" s="77"/>
      <c r="F124" s="77"/>
    </row>
    <row r="125" spans="1:14" hidden="1">
      <c r="D125" s="77"/>
      <c r="E125" s="77"/>
      <c r="F125" s="77"/>
    </row>
    <row r="126" spans="1:14" hidden="1">
      <c r="D126" s="77"/>
      <c r="E126" s="77"/>
      <c r="F126" s="77"/>
    </row>
    <row r="127" spans="1:14" hidden="1">
      <c r="D127" s="77"/>
      <c r="E127" s="77"/>
      <c r="F127" s="77"/>
    </row>
    <row r="128" spans="1:14" hidden="1">
      <c r="D128" s="77"/>
      <c r="E128" s="77"/>
      <c r="F128" s="77"/>
    </row>
    <row r="129" spans="4:6" hidden="1">
      <c r="D129" s="77"/>
      <c r="E129" s="77"/>
      <c r="F129" s="77"/>
    </row>
    <row r="130" spans="4:6" hidden="1">
      <c r="D130" s="77"/>
      <c r="E130" s="77"/>
      <c r="F130" s="77"/>
    </row>
    <row r="131" spans="4:6" hidden="1">
      <c r="D131" s="77"/>
      <c r="E131" s="77"/>
      <c r="F131" s="77"/>
    </row>
    <row r="132" spans="4:6" hidden="1">
      <c r="D132" s="77"/>
      <c r="E132" s="77"/>
      <c r="F132" s="77"/>
    </row>
    <row r="133" spans="4:6" hidden="1">
      <c r="D133" s="77"/>
      <c r="E133" s="77"/>
      <c r="F133" s="77"/>
    </row>
    <row r="134" spans="4:6" hidden="1">
      <c r="D134" s="77"/>
      <c r="E134" s="77"/>
      <c r="F134" s="77"/>
    </row>
    <row r="135" spans="4:6" hidden="1">
      <c r="D135" s="77"/>
      <c r="E135" s="77"/>
      <c r="F135" s="77"/>
    </row>
    <row r="136" spans="4:6" hidden="1">
      <c r="D136" s="77"/>
      <c r="E136" s="77"/>
      <c r="F136" s="77"/>
    </row>
    <row r="137" spans="4:6" hidden="1">
      <c r="D137" s="77"/>
      <c r="E137" s="77"/>
      <c r="F137" s="77"/>
    </row>
    <row r="138" spans="4:6" hidden="1">
      <c r="D138" s="77"/>
      <c r="E138" s="77"/>
      <c r="F138" s="77"/>
    </row>
    <row r="139" spans="4:6" hidden="1">
      <c r="D139" s="77"/>
      <c r="E139" s="77"/>
      <c r="F139" s="77"/>
    </row>
    <row r="140" spans="4:6" hidden="1">
      <c r="D140" s="77"/>
      <c r="E140" s="77"/>
      <c r="F140" s="77"/>
    </row>
    <row r="141" spans="4:6" hidden="1">
      <c r="D141" s="77"/>
      <c r="E141" s="77"/>
      <c r="F141" s="77"/>
    </row>
    <row r="142" spans="4:6" hidden="1">
      <c r="D142" s="77"/>
      <c r="E142" s="77"/>
      <c r="F142" s="77"/>
    </row>
    <row r="143" spans="4:6" hidden="1">
      <c r="D143" s="77"/>
      <c r="E143" s="77"/>
      <c r="F143" s="77"/>
    </row>
    <row r="144" spans="4:6" hidden="1">
      <c r="D144" s="77"/>
      <c r="E144" s="77"/>
      <c r="F144" s="77"/>
    </row>
    <row r="145" spans="4:6" hidden="1">
      <c r="D145" s="77"/>
      <c r="E145" s="77"/>
      <c r="F145" s="77"/>
    </row>
    <row r="146" spans="4:6" hidden="1">
      <c r="D146" s="77"/>
      <c r="E146" s="77"/>
      <c r="F146" s="77"/>
    </row>
    <row r="147" spans="4:6" hidden="1">
      <c r="D147" s="77"/>
      <c r="E147" s="77"/>
      <c r="F147" s="77"/>
    </row>
    <row r="148" spans="4:6" hidden="1">
      <c r="D148" s="77"/>
      <c r="E148" s="77"/>
      <c r="F148" s="77"/>
    </row>
    <row r="149" spans="4:6" hidden="1">
      <c r="D149" s="77"/>
      <c r="E149" s="77"/>
      <c r="F149" s="77"/>
    </row>
    <row r="150" spans="4:6" hidden="1">
      <c r="D150" s="77"/>
      <c r="E150" s="77"/>
      <c r="F150" s="77"/>
    </row>
    <row r="151" spans="4:6" hidden="1">
      <c r="D151" s="77"/>
      <c r="E151" s="77"/>
      <c r="F151" s="77"/>
    </row>
    <row r="152" spans="4:6" hidden="1">
      <c r="D152" s="77"/>
      <c r="E152" s="77"/>
      <c r="F152" s="77"/>
    </row>
    <row r="153" spans="4:6" hidden="1">
      <c r="D153" s="77"/>
      <c r="E153" s="77"/>
      <c r="F153" s="77"/>
    </row>
    <row r="154" spans="4:6" hidden="1">
      <c r="D154" s="77"/>
      <c r="E154" s="77"/>
      <c r="F154" s="77"/>
    </row>
    <row r="155" spans="4:6" hidden="1">
      <c r="D155" s="77"/>
      <c r="E155" s="77"/>
      <c r="F155" s="77"/>
    </row>
    <row r="156" spans="4:6" hidden="1">
      <c r="D156" s="77"/>
      <c r="E156" s="77"/>
      <c r="F156" s="77"/>
    </row>
    <row r="157" spans="4:6" hidden="1">
      <c r="D157" s="77"/>
      <c r="E157" s="77"/>
      <c r="F157" s="77"/>
    </row>
    <row r="158" spans="4:6" hidden="1">
      <c r="D158" s="77"/>
      <c r="E158" s="77"/>
      <c r="F158" s="77"/>
    </row>
    <row r="159" spans="4:6" hidden="1">
      <c r="D159" s="77"/>
      <c r="E159" s="77"/>
      <c r="F159" s="77"/>
    </row>
    <row r="160" spans="4:6" hidden="1">
      <c r="D160" s="77"/>
      <c r="E160" s="77"/>
      <c r="F160" s="77"/>
    </row>
    <row r="161" spans="4:6" hidden="1">
      <c r="D161" s="77"/>
      <c r="E161" s="77"/>
      <c r="F161" s="77"/>
    </row>
    <row r="162" spans="4:6" hidden="1">
      <c r="D162" s="77"/>
      <c r="E162" s="77"/>
      <c r="F162" s="77"/>
    </row>
    <row r="163" spans="4:6" hidden="1">
      <c r="D163" s="77"/>
      <c r="E163" s="77"/>
      <c r="F163" s="77"/>
    </row>
    <row r="164" spans="4:6" hidden="1">
      <c r="D164" s="77"/>
      <c r="E164" s="77"/>
      <c r="F164" s="77"/>
    </row>
    <row r="165" spans="4:6" hidden="1">
      <c r="D165" s="77"/>
      <c r="E165" s="77"/>
      <c r="F165" s="77"/>
    </row>
    <row r="166" spans="4:6" hidden="1">
      <c r="D166" s="77"/>
      <c r="E166" s="77"/>
      <c r="F166" s="77"/>
    </row>
    <row r="167" spans="4:6" hidden="1">
      <c r="D167" s="77"/>
      <c r="E167" s="77"/>
      <c r="F167" s="77"/>
    </row>
    <row r="168" spans="4:6" hidden="1">
      <c r="D168" s="77"/>
      <c r="E168" s="77"/>
      <c r="F168" s="77"/>
    </row>
    <row r="169" spans="4:6" hidden="1">
      <c r="D169" s="77"/>
      <c r="E169" s="77"/>
      <c r="F169" s="77"/>
    </row>
    <row r="170" spans="4:6" hidden="1">
      <c r="D170" s="77"/>
      <c r="E170" s="77"/>
      <c r="F170" s="77"/>
    </row>
    <row r="171" spans="4:6" hidden="1">
      <c r="D171" s="77"/>
      <c r="E171" s="77"/>
      <c r="F171" s="77"/>
    </row>
    <row r="172" spans="4:6" hidden="1">
      <c r="D172" s="77"/>
      <c r="E172" s="77"/>
      <c r="F172" s="77"/>
    </row>
    <row r="173" spans="4:6" hidden="1">
      <c r="D173" s="77"/>
      <c r="E173" s="77"/>
      <c r="F173" s="77"/>
    </row>
    <row r="174" spans="4:6" hidden="1">
      <c r="D174" s="77"/>
      <c r="E174" s="77"/>
      <c r="F174" s="77"/>
    </row>
    <row r="175" spans="4:6" hidden="1">
      <c r="D175" s="77"/>
      <c r="E175" s="77"/>
      <c r="F175" s="77"/>
    </row>
    <row r="176" spans="4:6" hidden="1">
      <c r="D176" s="77"/>
      <c r="E176" s="77"/>
      <c r="F176" s="77"/>
    </row>
    <row r="177" spans="4:6" hidden="1">
      <c r="D177" s="77"/>
      <c r="E177" s="77"/>
      <c r="F177" s="77"/>
    </row>
    <row r="178" spans="4:6" hidden="1">
      <c r="D178" s="77"/>
      <c r="E178" s="77"/>
      <c r="F178" s="77"/>
    </row>
    <row r="179" spans="4:6" hidden="1">
      <c r="D179" s="77"/>
      <c r="E179" s="77"/>
      <c r="F179" s="77"/>
    </row>
    <row r="180" spans="4:6" hidden="1">
      <c r="D180" s="77"/>
      <c r="E180" s="77"/>
      <c r="F180" s="77"/>
    </row>
    <row r="181" spans="4:6" hidden="1">
      <c r="D181" s="77"/>
      <c r="E181" s="77"/>
      <c r="F181" s="77"/>
    </row>
    <row r="182" spans="4:6" hidden="1">
      <c r="D182" s="77"/>
      <c r="E182" s="77"/>
      <c r="F182" s="77"/>
    </row>
    <row r="183" spans="4:6" hidden="1">
      <c r="D183" s="77"/>
      <c r="E183" s="77"/>
      <c r="F183" s="77"/>
    </row>
    <row r="184" spans="4:6" hidden="1">
      <c r="D184" s="77"/>
      <c r="E184" s="77"/>
      <c r="F184" s="77"/>
    </row>
    <row r="185" spans="4:6" hidden="1">
      <c r="D185" s="77"/>
      <c r="E185" s="77"/>
      <c r="F185" s="77"/>
    </row>
    <row r="186" spans="4:6" hidden="1">
      <c r="D186" s="77"/>
      <c r="E186" s="77"/>
      <c r="F186" s="77"/>
    </row>
    <row r="187" spans="4:6" hidden="1">
      <c r="D187" s="77"/>
      <c r="E187" s="77"/>
      <c r="F187" s="77"/>
    </row>
    <row r="188" spans="4:6" hidden="1">
      <c r="D188" s="77"/>
      <c r="E188" s="77"/>
      <c r="F188" s="77"/>
    </row>
    <row r="189" spans="4:6" hidden="1">
      <c r="D189" s="77"/>
      <c r="E189" s="77"/>
      <c r="F189" s="77"/>
    </row>
    <row r="190" spans="4:6" hidden="1">
      <c r="D190" s="77"/>
      <c r="E190" s="77"/>
      <c r="F190" s="77"/>
    </row>
    <row r="191" spans="4:6" hidden="1">
      <c r="D191" s="77"/>
      <c r="E191" s="77"/>
      <c r="F191" s="77"/>
    </row>
    <row r="192" spans="4:6" hidden="1">
      <c r="D192" s="77"/>
      <c r="E192" s="77"/>
      <c r="F192" s="77"/>
    </row>
    <row r="193" spans="4:6" hidden="1">
      <c r="D193" s="77"/>
      <c r="E193" s="77"/>
      <c r="F193" s="77"/>
    </row>
    <row r="194" spans="4:6" hidden="1">
      <c r="D194" s="77"/>
      <c r="E194" s="77"/>
      <c r="F194" s="77"/>
    </row>
    <row r="195" spans="4:6" hidden="1">
      <c r="D195" s="77"/>
      <c r="E195" s="77"/>
      <c r="F195" s="77"/>
    </row>
    <row r="196" spans="4:6" hidden="1">
      <c r="D196" s="77"/>
      <c r="E196" s="77"/>
      <c r="F196" s="77"/>
    </row>
    <row r="197" spans="4:6" hidden="1">
      <c r="D197" s="77"/>
      <c r="E197" s="77"/>
      <c r="F197" s="77"/>
    </row>
    <row r="198" spans="4:6" hidden="1">
      <c r="D198" s="77"/>
      <c r="E198" s="77"/>
      <c r="F198" s="77"/>
    </row>
    <row r="199" spans="4:6" hidden="1">
      <c r="D199" s="77"/>
      <c r="E199" s="77"/>
      <c r="F199" s="77"/>
    </row>
    <row r="200" spans="4:6" hidden="1">
      <c r="D200" s="77"/>
      <c r="E200" s="77"/>
      <c r="F200" s="77"/>
    </row>
    <row r="201" spans="4:6" hidden="1">
      <c r="D201" s="77"/>
      <c r="E201" s="77"/>
      <c r="F201" s="77"/>
    </row>
    <row r="202" spans="4:6" hidden="1">
      <c r="D202" s="77"/>
      <c r="E202" s="77"/>
      <c r="F202" s="77"/>
    </row>
    <row r="203" spans="4:6" hidden="1">
      <c r="D203" s="77"/>
      <c r="E203" s="77"/>
      <c r="F203" s="77"/>
    </row>
    <row r="204" spans="4:6" hidden="1">
      <c r="D204" s="77"/>
      <c r="E204" s="77"/>
      <c r="F204" s="77"/>
    </row>
    <row r="205" spans="4:6" hidden="1">
      <c r="D205" s="77"/>
      <c r="E205" s="77"/>
      <c r="F205" s="77"/>
    </row>
    <row r="206" spans="4:6" hidden="1">
      <c r="D206" s="77"/>
      <c r="E206" s="77"/>
      <c r="F206" s="77"/>
    </row>
    <row r="207" spans="4:6" hidden="1">
      <c r="D207" s="77"/>
      <c r="E207" s="77"/>
      <c r="F207" s="77"/>
    </row>
    <row r="208" spans="4:6" hidden="1">
      <c r="D208" s="77"/>
      <c r="E208" s="77"/>
      <c r="F208" s="77"/>
    </row>
    <row r="209" spans="4:6" hidden="1">
      <c r="D209" s="77"/>
      <c r="E209" s="77"/>
      <c r="F209" s="77"/>
    </row>
    <row r="210" spans="4:6" hidden="1">
      <c r="D210" s="77"/>
      <c r="E210" s="77"/>
      <c r="F210" s="77"/>
    </row>
    <row r="211" spans="4:6" hidden="1">
      <c r="D211" s="77"/>
      <c r="E211" s="77"/>
      <c r="F211" s="77"/>
    </row>
    <row r="212" spans="4:6" hidden="1">
      <c r="D212" s="77"/>
      <c r="E212" s="77"/>
      <c r="F212" s="77"/>
    </row>
    <row r="213" spans="4:6" hidden="1">
      <c r="D213" s="77"/>
      <c r="E213" s="77"/>
      <c r="F213" s="77"/>
    </row>
    <row r="214" spans="4:6" hidden="1">
      <c r="D214" s="77"/>
      <c r="E214" s="77"/>
      <c r="F214" s="77"/>
    </row>
    <row r="215" spans="4:6" hidden="1">
      <c r="D215" s="77"/>
      <c r="E215" s="77"/>
      <c r="F215" s="77"/>
    </row>
    <row r="216" spans="4:6" hidden="1">
      <c r="D216" s="77"/>
      <c r="E216" s="77"/>
      <c r="F216" s="77"/>
    </row>
    <row r="217" spans="4:6" hidden="1">
      <c r="D217" s="77"/>
      <c r="E217" s="77"/>
      <c r="F217" s="77"/>
    </row>
    <row r="218" spans="4:6" hidden="1">
      <c r="D218" s="77"/>
      <c r="E218" s="77"/>
      <c r="F218" s="77"/>
    </row>
    <row r="219" spans="4:6" hidden="1">
      <c r="D219" s="77"/>
      <c r="E219" s="77"/>
      <c r="F219" s="77"/>
    </row>
    <row r="220" spans="4:6" hidden="1">
      <c r="D220" s="77"/>
      <c r="E220" s="77"/>
      <c r="F220" s="77"/>
    </row>
    <row r="221" spans="4:6" hidden="1">
      <c r="D221" s="77"/>
      <c r="E221" s="77"/>
      <c r="F221" s="77"/>
    </row>
    <row r="222" spans="4:6" hidden="1">
      <c r="D222" s="77"/>
      <c r="E222" s="77"/>
      <c r="F222" s="77"/>
    </row>
    <row r="223" spans="4:6" hidden="1">
      <c r="D223" s="77"/>
      <c r="E223" s="77"/>
      <c r="F223" s="77"/>
    </row>
    <row r="224" spans="4:6" hidden="1">
      <c r="D224" s="77"/>
      <c r="E224" s="77"/>
      <c r="F224" s="77"/>
    </row>
    <row r="225" spans="4:6" hidden="1">
      <c r="D225" s="77"/>
      <c r="E225" s="77"/>
      <c r="F225" s="77"/>
    </row>
    <row r="226" spans="4:6" hidden="1">
      <c r="D226" s="77"/>
      <c r="E226" s="77"/>
      <c r="F226" s="77"/>
    </row>
    <row r="227" spans="4:6" hidden="1">
      <c r="D227" s="77"/>
      <c r="E227" s="77"/>
      <c r="F227" s="77"/>
    </row>
    <row r="228" spans="4:6" hidden="1">
      <c r="D228" s="77"/>
      <c r="E228" s="77"/>
      <c r="F228" s="77"/>
    </row>
    <row r="229" spans="4:6" hidden="1">
      <c r="D229" s="77"/>
      <c r="E229" s="77"/>
      <c r="F229" s="77"/>
    </row>
    <row r="230" spans="4:6" hidden="1">
      <c r="D230" s="77"/>
      <c r="E230" s="77"/>
      <c r="F230" s="77"/>
    </row>
    <row r="231" spans="4:6" hidden="1">
      <c r="D231" s="77"/>
      <c r="E231" s="77"/>
      <c r="F231" s="77"/>
    </row>
    <row r="232" spans="4:6" hidden="1">
      <c r="D232" s="77"/>
      <c r="E232" s="77"/>
      <c r="F232" s="77"/>
    </row>
    <row r="233" spans="4:6" hidden="1">
      <c r="D233" s="77"/>
      <c r="E233" s="77"/>
      <c r="F233" s="77"/>
    </row>
    <row r="234" spans="4:6" hidden="1">
      <c r="D234" s="77"/>
      <c r="E234" s="77"/>
      <c r="F234" s="77"/>
    </row>
    <row r="235" spans="4:6" hidden="1">
      <c r="D235" s="77"/>
      <c r="E235" s="77"/>
      <c r="F235" s="77"/>
    </row>
    <row r="236" spans="4:6" hidden="1">
      <c r="D236" s="77"/>
      <c r="E236" s="77"/>
      <c r="F236" s="77"/>
    </row>
    <row r="237" spans="4:6" hidden="1">
      <c r="D237" s="77"/>
      <c r="E237" s="77"/>
      <c r="F237" s="77"/>
    </row>
    <row r="238" spans="4:6" hidden="1">
      <c r="D238" s="77"/>
      <c r="E238" s="77"/>
      <c r="F238" s="77"/>
    </row>
    <row r="239" spans="4:6" hidden="1">
      <c r="D239" s="77"/>
      <c r="E239" s="77"/>
      <c r="F239" s="77"/>
    </row>
    <row r="240" spans="4:6" hidden="1">
      <c r="D240" s="77"/>
      <c r="E240" s="77"/>
      <c r="F240" s="77"/>
    </row>
    <row r="241" spans="1:6" hidden="1">
      <c r="D241" s="77"/>
      <c r="E241" s="77"/>
      <c r="F241" s="77"/>
    </row>
    <row r="242" spans="1:6" hidden="1">
      <c r="D242" s="77"/>
      <c r="E242" s="77"/>
      <c r="F242" s="77"/>
    </row>
    <row r="243" spans="1:6" hidden="1">
      <c r="D243" s="77"/>
      <c r="E243" s="77"/>
      <c r="F243" s="77"/>
    </row>
    <row r="244" spans="1:6" hidden="1">
      <c r="D244" s="77"/>
      <c r="E244" s="77"/>
      <c r="F244" s="77"/>
    </row>
    <row r="245" spans="1:6" hidden="1">
      <c r="D245" s="77"/>
      <c r="E245" s="77"/>
      <c r="F245" s="77"/>
    </row>
    <row r="246" spans="1:6" hidden="1">
      <c r="A246" s="77"/>
      <c r="D246" s="77"/>
      <c r="E246" s="77"/>
      <c r="F246" s="77"/>
    </row>
    <row r="247" spans="1:6" hidden="1">
      <c r="A247" s="77"/>
      <c r="D247" s="77"/>
      <c r="E247" s="77"/>
      <c r="F247" s="77"/>
    </row>
    <row r="248" spans="1:6" hidden="1">
      <c r="A248" s="82"/>
      <c r="D248" s="77"/>
      <c r="E248" s="77"/>
      <c r="F248" s="77"/>
    </row>
    <row r="249" spans="1:6" hidden="1">
      <c r="D249" s="77"/>
      <c r="E249" s="77"/>
      <c r="F249" s="77"/>
    </row>
    <row r="250" spans="1:6" hidden="1">
      <c r="D250" s="77"/>
      <c r="E250" s="77"/>
      <c r="F250" s="77"/>
    </row>
    <row r="251" spans="1:6" hidden="1">
      <c r="D251" s="77"/>
      <c r="E251" s="77"/>
      <c r="F251" s="77"/>
    </row>
    <row r="252" spans="1:6" hidden="1">
      <c r="D252" s="77"/>
      <c r="E252" s="77"/>
      <c r="F252" s="77"/>
    </row>
    <row r="253" spans="1:6" hidden="1">
      <c r="D253" s="77"/>
      <c r="E253" s="77"/>
      <c r="F253" s="77"/>
    </row>
    <row r="254" spans="1:6" hidden="1">
      <c r="D254" s="77"/>
      <c r="E254" s="77"/>
      <c r="F254" s="77"/>
    </row>
    <row r="255" spans="1:6" hidden="1">
      <c r="D255" s="77"/>
      <c r="E255" s="77"/>
      <c r="F255" s="77"/>
    </row>
    <row r="256" spans="1:6" hidden="1">
      <c r="D256" s="77"/>
      <c r="E256" s="77"/>
      <c r="F256" s="77"/>
    </row>
    <row r="257" spans="1:6" hidden="1">
      <c r="D257" s="77"/>
      <c r="E257" s="77"/>
      <c r="F257" s="77"/>
    </row>
    <row r="258" spans="1:6" hidden="1">
      <c r="D258" s="77"/>
      <c r="E258" s="77"/>
      <c r="F258" s="77"/>
    </row>
    <row r="259" spans="1:6" hidden="1">
      <c r="D259" s="77"/>
      <c r="E259" s="77"/>
      <c r="F259" s="77"/>
    </row>
    <row r="260" spans="1:6" hidden="1">
      <c r="D260" s="77"/>
      <c r="E260" s="77"/>
      <c r="F260" s="77"/>
    </row>
    <row r="261" spans="1:6" hidden="1">
      <c r="D261" s="77"/>
      <c r="E261" s="77"/>
      <c r="F261" s="77"/>
    </row>
    <row r="262" spans="1:6" hidden="1">
      <c r="D262" s="77"/>
      <c r="E262" s="77"/>
      <c r="F262" s="77"/>
    </row>
    <row r="263" spans="1:6" hidden="1">
      <c r="D263" s="77"/>
      <c r="E263" s="77"/>
      <c r="F263" s="77"/>
    </row>
    <row r="264" spans="1:6" hidden="1">
      <c r="D264" s="77"/>
      <c r="E264" s="77"/>
      <c r="F264" s="77"/>
    </row>
    <row r="265" spans="1:6" hidden="1">
      <c r="D265" s="77"/>
      <c r="E265" s="77"/>
      <c r="F265" s="77"/>
    </row>
    <row r="266" spans="1:6" hidden="1">
      <c r="D266" s="77"/>
      <c r="E266" s="77"/>
      <c r="F266" s="77"/>
    </row>
    <row r="267" spans="1:6" hidden="1">
      <c r="A267" s="77"/>
      <c r="D267" s="77"/>
      <c r="E267" s="77"/>
      <c r="F267" s="77"/>
    </row>
    <row r="268" spans="1:6" hidden="1">
      <c r="A268" s="77"/>
      <c r="D268" s="77"/>
      <c r="E268" s="77"/>
      <c r="F268" s="77"/>
    </row>
    <row r="269" spans="1:6" hidden="1">
      <c r="A269" s="82"/>
      <c r="D269" s="77"/>
      <c r="E269" s="77"/>
      <c r="F269" s="77"/>
    </row>
    <row r="270" spans="1:6" hidden="1">
      <c r="D270" s="77"/>
      <c r="E270" s="77"/>
      <c r="F270" s="77"/>
    </row>
    <row r="271" spans="1:6" hidden="1">
      <c r="D271" s="77"/>
      <c r="E271" s="77"/>
      <c r="F271" s="77"/>
    </row>
    <row r="272" spans="1:6" hidden="1">
      <c r="D272" s="77"/>
      <c r="E272" s="77"/>
      <c r="F272" s="77"/>
    </row>
    <row r="273" spans="4:6" hidden="1">
      <c r="D273" s="77"/>
      <c r="E273" s="77"/>
      <c r="F273" s="77"/>
    </row>
    <row r="274" spans="4:6" hidden="1">
      <c r="D274" s="77"/>
      <c r="E274" s="77"/>
      <c r="F274" s="77"/>
    </row>
    <row r="275" spans="4:6" hidden="1">
      <c r="D275" s="77"/>
      <c r="E275" s="77"/>
      <c r="F275" s="77"/>
    </row>
    <row r="276" spans="4:6" hidden="1">
      <c r="D276" s="77"/>
      <c r="E276" s="77"/>
      <c r="F276" s="77"/>
    </row>
    <row r="277" spans="4:6" hidden="1">
      <c r="D277" s="77"/>
      <c r="E277" s="77"/>
      <c r="F277" s="77"/>
    </row>
    <row r="278" spans="4:6" hidden="1">
      <c r="D278" s="77"/>
      <c r="E278" s="77"/>
      <c r="F278" s="77"/>
    </row>
    <row r="279" spans="4:6" hidden="1">
      <c r="D279" s="77"/>
      <c r="E279" s="77"/>
      <c r="F279" s="77"/>
    </row>
    <row r="280" spans="4:6" hidden="1">
      <c r="D280" s="77"/>
      <c r="E280" s="77"/>
      <c r="F280" s="77"/>
    </row>
    <row r="281" spans="4:6" hidden="1">
      <c r="D281" s="77"/>
      <c r="E281" s="77"/>
      <c r="F281" s="77"/>
    </row>
    <row r="282" spans="4:6" hidden="1">
      <c r="D282" s="77"/>
      <c r="E282" s="77"/>
      <c r="F282" s="77"/>
    </row>
    <row r="283" spans="4:6" hidden="1">
      <c r="D283" s="77"/>
      <c r="E283" s="77"/>
      <c r="F283" s="77"/>
    </row>
    <row r="284" spans="4:6" hidden="1">
      <c r="D284" s="77"/>
      <c r="E284" s="77"/>
      <c r="F284" s="77"/>
    </row>
    <row r="285" spans="4:6" hidden="1">
      <c r="D285" s="77"/>
      <c r="E285" s="77"/>
      <c r="F285" s="77"/>
    </row>
    <row r="286" spans="4:6" hidden="1">
      <c r="D286" s="77"/>
      <c r="E286" s="77"/>
      <c r="F286" s="77"/>
    </row>
    <row r="287" spans="4:6" hidden="1">
      <c r="D287" s="77"/>
      <c r="E287" s="77"/>
      <c r="F287" s="77"/>
    </row>
    <row r="288" spans="4:6" hidden="1">
      <c r="D288" s="77"/>
      <c r="E288" s="77"/>
      <c r="F288" s="77"/>
    </row>
    <row r="289" spans="4:6" hidden="1">
      <c r="D289" s="77"/>
      <c r="E289" s="77"/>
      <c r="F289" s="77"/>
    </row>
    <row r="290" spans="4:6" hidden="1">
      <c r="D290" s="77"/>
      <c r="E290" s="77"/>
      <c r="F290" s="77"/>
    </row>
    <row r="291" spans="4:6" hidden="1">
      <c r="D291" s="77"/>
      <c r="E291" s="77"/>
      <c r="F291" s="77"/>
    </row>
    <row r="292" spans="4:6" hidden="1">
      <c r="D292" s="77"/>
      <c r="E292" s="77"/>
      <c r="F292" s="77"/>
    </row>
    <row r="293" spans="4:6" hidden="1">
      <c r="D293" s="77"/>
      <c r="E293" s="77"/>
      <c r="F293" s="77"/>
    </row>
    <row r="294" spans="4:6" hidden="1">
      <c r="D294" s="77"/>
      <c r="E294" s="77"/>
      <c r="F294" s="77"/>
    </row>
    <row r="295" spans="4:6" hidden="1">
      <c r="D295" s="77"/>
      <c r="E295" s="77"/>
      <c r="F295" s="77"/>
    </row>
    <row r="296" spans="4:6" hidden="1">
      <c r="D296" s="77"/>
      <c r="E296" s="77"/>
      <c r="F296" s="77"/>
    </row>
    <row r="297" spans="4:6" hidden="1">
      <c r="D297" s="77"/>
      <c r="E297" s="77"/>
      <c r="F297" s="77"/>
    </row>
    <row r="298" spans="4:6" hidden="1">
      <c r="D298" s="77"/>
      <c r="E298" s="77"/>
      <c r="F298" s="77"/>
    </row>
    <row r="299" spans="4:6" hidden="1">
      <c r="D299" s="77"/>
      <c r="E299" s="77"/>
      <c r="F299" s="77"/>
    </row>
    <row r="300" spans="4:6" hidden="1">
      <c r="D300" s="77"/>
      <c r="E300" s="77"/>
      <c r="F300" s="77"/>
    </row>
    <row r="301" spans="4:6" hidden="1">
      <c r="D301" s="77"/>
      <c r="E301" s="77"/>
      <c r="F301" s="77"/>
    </row>
    <row r="302" spans="4:6" hidden="1">
      <c r="D302" s="77"/>
      <c r="E302" s="77"/>
      <c r="F302" s="77"/>
    </row>
    <row r="303" spans="4:6" hidden="1">
      <c r="D303" s="77"/>
      <c r="E303" s="77"/>
      <c r="F303" s="77"/>
    </row>
    <row r="304" spans="4:6" hidden="1">
      <c r="D304" s="77"/>
      <c r="E304" s="77"/>
      <c r="F304" s="77"/>
    </row>
    <row r="305" spans="4:6" hidden="1">
      <c r="D305" s="77"/>
      <c r="E305" s="77"/>
      <c r="F305" s="77"/>
    </row>
    <row r="306" spans="4:6" hidden="1">
      <c r="D306" s="77"/>
      <c r="E306" s="77"/>
      <c r="F306" s="77"/>
    </row>
    <row r="307" spans="4:6" hidden="1">
      <c r="D307" s="77"/>
      <c r="E307" s="77"/>
      <c r="F307" s="77"/>
    </row>
    <row r="308" spans="4:6" hidden="1">
      <c r="D308" s="77"/>
      <c r="E308" s="77"/>
      <c r="F308" s="77"/>
    </row>
    <row r="309" spans="4:6" hidden="1">
      <c r="D309" s="77"/>
      <c r="E309" s="77"/>
      <c r="F309" s="77"/>
    </row>
    <row r="310" spans="4:6" hidden="1">
      <c r="D310" s="77"/>
      <c r="E310" s="77"/>
      <c r="F310" s="77"/>
    </row>
    <row r="311" spans="4:6" hidden="1">
      <c r="D311" s="77"/>
      <c r="E311" s="77"/>
      <c r="F311" s="77"/>
    </row>
    <row r="312" spans="4:6" hidden="1">
      <c r="D312" s="77"/>
      <c r="E312" s="77"/>
      <c r="F312" s="77"/>
    </row>
    <row r="313" spans="4:6" hidden="1">
      <c r="D313" s="77"/>
      <c r="E313" s="77"/>
      <c r="F313" s="77"/>
    </row>
    <row r="314" spans="4:6" hidden="1">
      <c r="D314" s="77"/>
      <c r="E314" s="77"/>
      <c r="F314" s="77"/>
    </row>
    <row r="315" spans="4:6" hidden="1">
      <c r="D315" s="77"/>
      <c r="E315" s="77"/>
      <c r="F315" s="77"/>
    </row>
    <row r="316" spans="4:6" hidden="1">
      <c r="D316" s="77"/>
      <c r="E316" s="77"/>
      <c r="F316" s="77"/>
    </row>
    <row r="317" spans="4:6" hidden="1">
      <c r="D317" s="77"/>
      <c r="E317" s="77"/>
      <c r="F317" s="77"/>
    </row>
    <row r="318" spans="4:6" hidden="1">
      <c r="D318" s="77"/>
      <c r="E318" s="77"/>
      <c r="F318" s="77"/>
    </row>
    <row r="319" spans="4:6" hidden="1">
      <c r="D319" s="77"/>
      <c r="E319" s="77"/>
      <c r="F319" s="77"/>
    </row>
    <row r="320" spans="4:6" hidden="1">
      <c r="D320" s="77"/>
      <c r="E320" s="77"/>
      <c r="F320" s="77"/>
    </row>
    <row r="321" spans="1:6" hidden="1">
      <c r="D321" s="77"/>
      <c r="E321" s="77"/>
      <c r="F321" s="77"/>
    </row>
    <row r="322" spans="1:6" hidden="1">
      <c r="D322" s="77"/>
      <c r="E322" s="77"/>
      <c r="F322" s="77"/>
    </row>
    <row r="323" spans="1:6" hidden="1">
      <c r="D323" s="77"/>
      <c r="E323" s="77"/>
      <c r="F323" s="77"/>
    </row>
    <row r="324" spans="1:6" hidden="1">
      <c r="D324" s="77"/>
      <c r="E324" s="77"/>
      <c r="F324" s="77"/>
    </row>
    <row r="325" spans="1:6" hidden="1">
      <c r="D325" s="77"/>
      <c r="E325" s="77"/>
      <c r="F325" s="77"/>
    </row>
    <row r="326" spans="1:6" hidden="1">
      <c r="D326" s="77"/>
      <c r="E326" s="77"/>
      <c r="F326" s="77"/>
    </row>
    <row r="327" spans="1:6" hidden="1">
      <c r="D327" s="77"/>
      <c r="E327" s="77"/>
      <c r="F327" s="77"/>
    </row>
    <row r="328" spans="1:6" hidden="1">
      <c r="D328" s="77"/>
      <c r="E328" s="77"/>
      <c r="F328" s="77"/>
    </row>
    <row r="329" spans="1:6" hidden="1">
      <c r="D329" s="77"/>
      <c r="E329" s="77"/>
      <c r="F329" s="77"/>
    </row>
    <row r="330" spans="1:6" hidden="1">
      <c r="D330" s="77"/>
      <c r="E330" s="77"/>
      <c r="F330" s="77"/>
    </row>
    <row r="331" spans="1:6" hidden="1">
      <c r="D331" s="77"/>
      <c r="E331" s="77"/>
      <c r="F331" s="77"/>
    </row>
    <row r="332" spans="1:6" hidden="1">
      <c r="D332" s="77"/>
      <c r="E332" s="77"/>
      <c r="F332" s="77"/>
    </row>
    <row r="333" spans="1:6" hidden="1">
      <c r="D333" s="77"/>
      <c r="E333" s="77"/>
      <c r="F333" s="77"/>
    </row>
    <row r="334" spans="1:6" hidden="1">
      <c r="A334" s="77"/>
      <c r="D334" s="77"/>
      <c r="E334" s="77"/>
      <c r="F334" s="77"/>
    </row>
    <row r="335" spans="1:6" hidden="1">
      <c r="A335" s="77"/>
      <c r="D335" s="77"/>
      <c r="E335" s="77"/>
      <c r="F335" s="77"/>
    </row>
    <row r="336" spans="1:6" hidden="1">
      <c r="A336" s="82"/>
    </row>
    <row r="337" hidden="1"/>
  </sheetData>
  <dataValidations disablePrompts="1" count="4">
    <dataValidation allowBlank="1" showInputMessage="1" showErrorMessage="1" sqref="J8"/>
    <dataValidation type="list" allowBlank="1" showInputMessage="1" showErrorMessage="1" sqref="F11:F336">
      <formula1>$BG$5:$BG$10</formula1>
    </dataValidation>
    <dataValidation type="list" allowBlank="1" showInputMessage="1" showErrorMessage="1" sqref="G11:G330">
      <formula1>$BI$5:$BI$10</formula1>
    </dataValidation>
    <dataValidation type="list" allowBlank="1" showInputMessage="1" showErrorMessage="1" sqref="D11:D330">
      <formula1>$BE$5:$BE$10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117" t="s">
        <v>67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9"/>
      <c r="BJ5" s="16"/>
    </row>
    <row r="6" spans="1:62" ht="26.25" customHeight="1">
      <c r="A6" s="117" t="s">
        <v>193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9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111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201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1162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1163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1164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1165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782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222</v>
      </c>
      <c r="B21" t="s">
        <v>222</v>
      </c>
      <c r="C21" s="14"/>
      <c r="D21" s="14"/>
      <c r="E21" t="s">
        <v>222</v>
      </c>
      <c r="F21" t="s">
        <v>222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1166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222</v>
      </c>
      <c r="B23" t="s">
        <v>222</v>
      </c>
      <c r="C23" s="14"/>
      <c r="D23" s="14"/>
      <c r="E23" t="s">
        <v>222</v>
      </c>
      <c r="F23" t="s">
        <v>222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227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1167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222</v>
      </c>
      <c r="B26" t="s">
        <v>222</v>
      </c>
      <c r="C26" s="14"/>
      <c r="D26" s="14"/>
      <c r="E26" t="s">
        <v>222</v>
      </c>
      <c r="F26" t="s">
        <v>222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1168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222</v>
      </c>
      <c r="B28" t="s">
        <v>222</v>
      </c>
      <c r="C28" s="14"/>
      <c r="D28" s="14"/>
      <c r="E28" t="s">
        <v>222</v>
      </c>
      <c r="F28" t="s">
        <v>222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782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222</v>
      </c>
      <c r="B30" t="s">
        <v>222</v>
      </c>
      <c r="C30" s="14"/>
      <c r="D30" s="14"/>
      <c r="E30" t="s">
        <v>222</v>
      </c>
      <c r="F30" t="s">
        <v>222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1166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222</v>
      </c>
      <c r="B32" t="s">
        <v>222</v>
      </c>
      <c r="C32" s="14"/>
      <c r="D32" s="14"/>
      <c r="E32" t="s">
        <v>222</v>
      </c>
      <c r="F32" t="s">
        <v>222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103" t="s">
        <v>229</v>
      </c>
      <c r="C33" s="14"/>
      <c r="D33" s="14"/>
      <c r="E33" s="14"/>
      <c r="F33" s="14"/>
    </row>
    <row r="34" spans="1:6">
      <c r="A34" s="103" t="s">
        <v>299</v>
      </c>
      <c r="C34" s="14"/>
      <c r="D34" s="14"/>
      <c r="E34" s="14"/>
      <c r="F34" s="14"/>
    </row>
    <row r="35" spans="1:6">
      <c r="A35" s="103" t="s">
        <v>300</v>
      </c>
      <c r="C35" s="14"/>
      <c r="D35" s="14"/>
      <c r="E35" s="14"/>
      <c r="F35" s="14"/>
    </row>
    <row r="36" spans="1:6">
      <c r="A36" s="103" t="s">
        <v>301</v>
      </c>
      <c r="C36" s="14"/>
      <c r="D36" s="14"/>
      <c r="E36" s="14"/>
      <c r="F36" s="14"/>
    </row>
    <row r="37" spans="1:6">
      <c r="A37" s="103" t="s">
        <v>302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17" t="s">
        <v>67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</row>
    <row r="6" spans="1:64" ht="26.25" customHeight="1">
      <c r="A6" s="117" t="s">
        <v>92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9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22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31179560</v>
      </c>
      <c r="J10" s="7"/>
      <c r="K10" s="63">
        <v>43536.20867</v>
      </c>
      <c r="L10" s="7"/>
      <c r="M10" s="64">
        <v>1</v>
      </c>
      <c r="N10" s="64">
        <v>4.9799999999999997E-2</v>
      </c>
      <c r="O10" s="30"/>
      <c r="BF10" s="14"/>
      <c r="BG10" s="16"/>
      <c r="BH10" s="14"/>
      <c r="BL10" s="14"/>
    </row>
    <row r="11" spans="1:64">
      <c r="A11" s="67" t="s">
        <v>201</v>
      </c>
      <c r="B11" s="14"/>
      <c r="C11" s="14"/>
      <c r="D11" s="14"/>
      <c r="I11" s="69">
        <v>31179560</v>
      </c>
      <c r="K11" s="69">
        <v>43536.20867</v>
      </c>
      <c r="M11" s="68">
        <v>1</v>
      </c>
      <c r="N11" s="68">
        <v>4.9799999999999997E-2</v>
      </c>
    </row>
    <row r="12" spans="1:64">
      <c r="A12" s="67" t="s">
        <v>1169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H13" t="s">
        <v>222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1170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H15" t="s">
        <v>222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31179560</v>
      </c>
      <c r="K16" s="69">
        <v>43536.20867</v>
      </c>
      <c r="M16" s="68">
        <v>1</v>
      </c>
      <c r="N16" s="68">
        <v>4.9799999999999997E-2</v>
      </c>
    </row>
    <row r="17" spans="1:14">
      <c r="A17" t="s">
        <v>1171</v>
      </c>
      <c r="B17" t="s">
        <v>1172</v>
      </c>
      <c r="C17" t="s">
        <v>99</v>
      </c>
      <c r="D17" t="s">
        <v>1173</v>
      </c>
      <c r="E17" t="s">
        <v>1174</v>
      </c>
      <c r="F17" t="s">
        <v>521</v>
      </c>
      <c r="G17" t="s">
        <v>207</v>
      </c>
      <c r="H17" t="s">
        <v>101</v>
      </c>
      <c r="I17" s="65">
        <v>10665800</v>
      </c>
      <c r="J17" s="65">
        <v>130.56</v>
      </c>
      <c r="K17" s="65">
        <v>13925.268480000001</v>
      </c>
      <c r="L17" s="66">
        <v>0</v>
      </c>
      <c r="M17" s="66">
        <v>0.31990000000000002</v>
      </c>
      <c r="N17" s="66">
        <v>1.5900000000000001E-2</v>
      </c>
    </row>
    <row r="18" spans="1:14">
      <c r="A18" t="s">
        <v>1175</v>
      </c>
      <c r="B18" t="s">
        <v>1176</v>
      </c>
      <c r="C18" t="s">
        <v>99</v>
      </c>
      <c r="D18" t="s">
        <v>1173</v>
      </c>
      <c r="E18" t="s">
        <v>1174</v>
      </c>
      <c r="F18" t="s">
        <v>748</v>
      </c>
      <c r="G18" t="s">
        <v>207</v>
      </c>
      <c r="H18" t="s">
        <v>101</v>
      </c>
      <c r="I18" s="65">
        <v>2364760</v>
      </c>
      <c r="J18" s="65">
        <v>179.9</v>
      </c>
      <c r="K18" s="65">
        <v>4254.2032399999998</v>
      </c>
      <c r="L18" s="66">
        <v>0</v>
      </c>
      <c r="M18" s="66">
        <v>9.7699999999999995E-2</v>
      </c>
      <c r="N18" s="66">
        <v>4.8999999999999998E-3</v>
      </c>
    </row>
    <row r="19" spans="1:14">
      <c r="A19" t="s">
        <v>1177</v>
      </c>
      <c r="B19" t="s">
        <v>1178</v>
      </c>
      <c r="C19" t="s">
        <v>99</v>
      </c>
      <c r="D19" t="s">
        <v>1173</v>
      </c>
      <c r="E19" t="s">
        <v>1174</v>
      </c>
      <c r="F19" t="s">
        <v>542</v>
      </c>
      <c r="G19" t="s">
        <v>207</v>
      </c>
      <c r="H19" t="s">
        <v>101</v>
      </c>
      <c r="I19" s="65">
        <v>8336500</v>
      </c>
      <c r="J19" s="65">
        <v>150.72999999999999</v>
      </c>
      <c r="K19" s="65">
        <v>12565.606449999999</v>
      </c>
      <c r="L19" s="66">
        <v>0</v>
      </c>
      <c r="M19" s="66">
        <v>0.28860000000000002</v>
      </c>
      <c r="N19" s="66">
        <v>1.44E-2</v>
      </c>
    </row>
    <row r="20" spans="1:14">
      <c r="A20" t="s">
        <v>1179</v>
      </c>
      <c r="B20" t="s">
        <v>1180</v>
      </c>
      <c r="C20" t="s">
        <v>99</v>
      </c>
      <c r="D20" t="s">
        <v>1173</v>
      </c>
      <c r="E20" t="s">
        <v>1174</v>
      </c>
      <c r="F20" t="s">
        <v>1181</v>
      </c>
      <c r="G20" t="s">
        <v>207</v>
      </c>
      <c r="H20" t="s">
        <v>101</v>
      </c>
      <c r="I20" s="65">
        <v>1567500</v>
      </c>
      <c r="J20" s="65">
        <v>170.36</v>
      </c>
      <c r="K20" s="65">
        <v>2670.393</v>
      </c>
      <c r="L20" s="66">
        <v>0</v>
      </c>
      <c r="M20" s="66">
        <v>6.13E-2</v>
      </c>
      <c r="N20" s="66">
        <v>3.0999999999999999E-3</v>
      </c>
    </row>
    <row r="21" spans="1:14">
      <c r="A21" t="s">
        <v>1182</v>
      </c>
      <c r="B21" t="s">
        <v>1183</v>
      </c>
      <c r="C21" t="s">
        <v>99</v>
      </c>
      <c r="D21" t="s">
        <v>1173</v>
      </c>
      <c r="E21" t="s">
        <v>1174</v>
      </c>
      <c r="F21" t="s">
        <v>222</v>
      </c>
      <c r="G21" t="s">
        <v>546</v>
      </c>
      <c r="H21" t="s">
        <v>101</v>
      </c>
      <c r="I21" s="65">
        <v>8245000</v>
      </c>
      <c r="J21" s="65">
        <v>122.75</v>
      </c>
      <c r="K21" s="65">
        <v>10120.737499999999</v>
      </c>
      <c r="L21" s="66">
        <v>0</v>
      </c>
      <c r="M21" s="66">
        <v>0.23250000000000001</v>
      </c>
      <c r="N21" s="66">
        <v>1.1599999999999999E-2</v>
      </c>
    </row>
    <row r="22" spans="1:14">
      <c r="A22" s="67" t="s">
        <v>782</v>
      </c>
      <c r="B22" s="14"/>
      <c r="C22" s="14"/>
      <c r="D22" s="14"/>
      <c r="I22" s="69">
        <v>0</v>
      </c>
      <c r="K22" s="69">
        <v>0</v>
      </c>
      <c r="M22" s="68">
        <v>0</v>
      </c>
      <c r="N22" s="68">
        <v>0</v>
      </c>
    </row>
    <row r="23" spans="1:14">
      <c r="A23" t="s">
        <v>222</v>
      </c>
      <c r="B23" t="s">
        <v>222</v>
      </c>
      <c r="C23" s="14"/>
      <c r="D23" s="14"/>
      <c r="E23" t="s">
        <v>222</v>
      </c>
      <c r="F23" t="s">
        <v>222</v>
      </c>
      <c r="H23" t="s">
        <v>222</v>
      </c>
      <c r="I23" s="65">
        <v>0</v>
      </c>
      <c r="J23" s="65">
        <v>0</v>
      </c>
      <c r="K23" s="65">
        <v>0</v>
      </c>
      <c r="L23" s="66">
        <v>0</v>
      </c>
      <c r="M23" s="66">
        <v>0</v>
      </c>
      <c r="N23" s="66">
        <v>0</v>
      </c>
    </row>
    <row r="24" spans="1:14">
      <c r="A24" s="67" t="s">
        <v>227</v>
      </c>
      <c r="B24" s="14"/>
      <c r="C24" s="14"/>
      <c r="D24" s="14"/>
      <c r="I24" s="69">
        <v>0</v>
      </c>
      <c r="K24" s="69">
        <v>0</v>
      </c>
      <c r="M24" s="68">
        <v>0</v>
      </c>
      <c r="N24" s="68">
        <v>0</v>
      </c>
    </row>
    <row r="25" spans="1:14">
      <c r="A25" s="67" t="s">
        <v>1169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222</v>
      </c>
      <c r="B26" t="s">
        <v>222</v>
      </c>
      <c r="C26" s="14"/>
      <c r="D26" s="14"/>
      <c r="E26" t="s">
        <v>222</v>
      </c>
      <c r="F26" t="s">
        <v>222</v>
      </c>
      <c r="H26" t="s">
        <v>222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1170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222</v>
      </c>
      <c r="B28" t="s">
        <v>222</v>
      </c>
      <c r="C28" s="14"/>
      <c r="D28" s="14"/>
      <c r="E28" t="s">
        <v>222</v>
      </c>
      <c r="F28" t="s">
        <v>222</v>
      </c>
      <c r="H28" t="s">
        <v>222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67" t="s">
        <v>91</v>
      </c>
      <c r="B29" s="14"/>
      <c r="C29" s="14"/>
      <c r="D29" s="14"/>
      <c r="I29" s="69">
        <v>0</v>
      </c>
      <c r="K29" s="69">
        <v>0</v>
      </c>
      <c r="M29" s="68">
        <v>0</v>
      </c>
      <c r="N29" s="68">
        <v>0</v>
      </c>
    </row>
    <row r="30" spans="1:14">
      <c r="A30" t="s">
        <v>222</v>
      </c>
      <c r="B30" t="s">
        <v>222</v>
      </c>
      <c r="C30" s="14"/>
      <c r="D30" s="14"/>
      <c r="E30" t="s">
        <v>222</v>
      </c>
      <c r="F30" t="s">
        <v>222</v>
      </c>
      <c r="H30" t="s">
        <v>222</v>
      </c>
      <c r="I30" s="65">
        <v>0</v>
      </c>
      <c r="J30" s="65">
        <v>0</v>
      </c>
      <c r="K30" s="65">
        <v>0</v>
      </c>
      <c r="L30" s="66">
        <v>0</v>
      </c>
      <c r="M30" s="66">
        <v>0</v>
      </c>
      <c r="N30" s="66">
        <v>0</v>
      </c>
    </row>
    <row r="31" spans="1:14">
      <c r="A31" s="67" t="s">
        <v>782</v>
      </c>
      <c r="B31" s="14"/>
      <c r="C31" s="14"/>
      <c r="D31" s="14"/>
      <c r="I31" s="69">
        <v>0</v>
      </c>
      <c r="K31" s="69">
        <v>0</v>
      </c>
      <c r="M31" s="68">
        <v>0</v>
      </c>
      <c r="N31" s="68">
        <v>0</v>
      </c>
    </row>
    <row r="32" spans="1:14">
      <c r="A32" t="s">
        <v>222</v>
      </c>
      <c r="B32" t="s">
        <v>222</v>
      </c>
      <c r="C32" s="14"/>
      <c r="D32" s="14"/>
      <c r="E32" t="s">
        <v>222</v>
      </c>
      <c r="F32" t="s">
        <v>222</v>
      </c>
      <c r="H32" t="s">
        <v>222</v>
      </c>
      <c r="I32" s="65">
        <v>0</v>
      </c>
      <c r="J32" s="65">
        <v>0</v>
      </c>
      <c r="K32" s="65">
        <v>0</v>
      </c>
      <c r="L32" s="66">
        <v>0</v>
      </c>
      <c r="M32" s="66">
        <v>0</v>
      </c>
      <c r="N32" s="66">
        <v>0</v>
      </c>
    </row>
    <row r="33" spans="1:4">
      <c r="A33" s="103" t="s">
        <v>229</v>
      </c>
      <c r="B33" s="14"/>
      <c r="C33" s="14"/>
      <c r="D33" s="14"/>
    </row>
    <row r="34" spans="1:4">
      <c r="A34" s="103" t="s">
        <v>299</v>
      </c>
      <c r="B34" s="14"/>
      <c r="C34" s="14"/>
      <c r="D34" s="14"/>
    </row>
    <row r="35" spans="1:4">
      <c r="A35" s="103" t="s">
        <v>300</v>
      </c>
      <c r="B35" s="14"/>
      <c r="C35" s="14"/>
      <c r="D35" s="14"/>
    </row>
    <row r="36" spans="1:4">
      <c r="A36" s="103" t="s">
        <v>301</v>
      </c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17" t="s">
        <v>67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59" ht="26.25" customHeight="1">
      <c r="A6" s="117" t="s">
        <v>94</v>
      </c>
      <c r="B6" s="118"/>
      <c r="C6" s="118"/>
      <c r="D6" s="118"/>
      <c r="E6" s="118"/>
      <c r="F6" s="118"/>
      <c r="G6" s="118"/>
      <c r="H6" s="118"/>
      <c r="I6" s="118"/>
      <c r="J6" s="118"/>
      <c r="K6" s="119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460000</v>
      </c>
      <c r="G10" s="7"/>
      <c r="H10" s="63">
        <v>198.36</v>
      </c>
      <c r="I10" s="22"/>
      <c r="J10" s="64">
        <v>1</v>
      </c>
      <c r="K10" s="64">
        <v>2.0000000000000001E-4</v>
      </c>
      <c r="BB10" s="14"/>
      <c r="BC10" s="16"/>
      <c r="BD10" s="14"/>
      <c r="BF10" s="14"/>
    </row>
    <row r="11" spans="1:59">
      <c r="A11" s="67" t="s">
        <v>201</v>
      </c>
      <c r="C11" s="14"/>
      <c r="D11" s="14"/>
      <c r="F11" s="69">
        <v>460000</v>
      </c>
      <c r="H11" s="69">
        <v>198.36</v>
      </c>
      <c r="J11" s="68">
        <v>1</v>
      </c>
      <c r="K11" s="68">
        <v>2.0000000000000001E-4</v>
      </c>
    </row>
    <row r="12" spans="1:59">
      <c r="A12" s="67" t="s">
        <v>1184</v>
      </c>
      <c r="C12" s="14"/>
      <c r="D12" s="14"/>
      <c r="F12" s="69">
        <v>460000</v>
      </c>
      <c r="H12" s="69">
        <v>198.36</v>
      </c>
      <c r="J12" s="68">
        <v>1</v>
      </c>
      <c r="K12" s="68">
        <v>2.0000000000000001E-4</v>
      </c>
    </row>
    <row r="13" spans="1:59">
      <c r="A13" t="s">
        <v>1185</v>
      </c>
      <c r="B13" t="s">
        <v>1186</v>
      </c>
      <c r="C13" t="s">
        <v>99</v>
      </c>
      <c r="D13" t="s">
        <v>1018</v>
      </c>
      <c r="E13" t="s">
        <v>101</v>
      </c>
      <c r="F13" s="65">
        <v>225000</v>
      </c>
      <c r="G13" s="65">
        <v>42.1</v>
      </c>
      <c r="H13" s="65">
        <v>94.724999999999994</v>
      </c>
      <c r="I13" s="66">
        <v>1.29E-2</v>
      </c>
      <c r="J13" s="66">
        <v>0.47749999999999998</v>
      </c>
      <c r="K13" s="66">
        <v>1E-4</v>
      </c>
    </row>
    <row r="14" spans="1:59">
      <c r="A14" t="s">
        <v>1187</v>
      </c>
      <c r="B14" t="s">
        <v>1188</v>
      </c>
      <c r="C14" t="s">
        <v>99</v>
      </c>
      <c r="D14" t="s">
        <v>1018</v>
      </c>
      <c r="E14" t="s">
        <v>101</v>
      </c>
      <c r="F14" s="65">
        <v>235000</v>
      </c>
      <c r="G14" s="65">
        <v>44.1</v>
      </c>
      <c r="H14" s="65">
        <v>103.63500000000001</v>
      </c>
      <c r="I14" s="66">
        <v>1.34E-2</v>
      </c>
      <c r="J14" s="66">
        <v>0.52249999999999996</v>
      </c>
      <c r="K14" s="66">
        <v>1E-4</v>
      </c>
    </row>
    <row r="15" spans="1:59">
      <c r="A15" s="67" t="s">
        <v>227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s="67" t="s">
        <v>1189</v>
      </c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s="14"/>
      <c r="D17" t="s">
        <v>222</v>
      </c>
      <c r="E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103" t="s">
        <v>229</v>
      </c>
      <c r="C18" s="14"/>
      <c r="D18" s="14"/>
    </row>
    <row r="19" spans="1:11">
      <c r="A19" s="103" t="s">
        <v>299</v>
      </c>
      <c r="C19" s="14"/>
      <c r="D19" s="14"/>
    </row>
    <row r="20" spans="1:11">
      <c r="A20" s="103" t="s">
        <v>300</v>
      </c>
      <c r="C20" s="14"/>
      <c r="D20" s="14"/>
    </row>
    <row r="21" spans="1:11">
      <c r="A21" s="103" t="s">
        <v>301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PublishingStartDate xmlns="http://schemas.microsoft.com/sharepoint/v3" xsi:nil="true"/>
    <PublishingExpirationDat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0648A1AC-467E-4EF6-8542-438516ABD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B60CBE-76D4-46C8-B4DB-77B1681DAE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450DBE-B76F-463D-B25B-C6F528F0579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520042177_b12937_0320</dc:title>
  <dc:creator>Yuli</dc:creator>
  <cp:lastModifiedBy>User</cp:lastModifiedBy>
  <dcterms:created xsi:type="dcterms:W3CDTF">2015-11-10T09:34:27Z</dcterms:created>
  <dcterms:modified xsi:type="dcterms:W3CDTF">2022-02-07T15:54:05Z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