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 firstSheet="17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קונצרני'!$B$11:$U$161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O118" i="6" l="1"/>
  <c r="N118" i="6"/>
  <c r="O117" i="6"/>
  <c r="N117" i="6"/>
  <c r="O116" i="6"/>
  <c r="N116" i="6"/>
  <c r="O115" i="6"/>
  <c r="N115" i="6"/>
  <c r="O114" i="6"/>
  <c r="N114" i="6"/>
  <c r="O113" i="6"/>
  <c r="N113" i="6"/>
  <c r="O112" i="6"/>
  <c r="N112" i="6"/>
  <c r="O111" i="6"/>
  <c r="N111" i="6"/>
  <c r="O110" i="6"/>
  <c r="N110" i="6"/>
  <c r="O109" i="6"/>
  <c r="N109" i="6"/>
  <c r="O108" i="6"/>
  <c r="N108" i="6"/>
  <c r="O107" i="6"/>
  <c r="N107" i="6"/>
  <c r="O106" i="6"/>
  <c r="N106" i="6"/>
  <c r="O105" i="6"/>
  <c r="N105" i="6"/>
  <c r="O104" i="6"/>
  <c r="N104" i="6"/>
  <c r="O103" i="6"/>
  <c r="N103" i="6"/>
  <c r="O102" i="6"/>
  <c r="N102" i="6"/>
  <c r="O101" i="6"/>
  <c r="N101" i="6"/>
  <c r="O100" i="6"/>
  <c r="N100" i="6"/>
  <c r="O99" i="6"/>
  <c r="N99" i="6"/>
  <c r="O98" i="6"/>
  <c r="N98" i="6"/>
  <c r="O97" i="6"/>
  <c r="N97" i="6"/>
  <c r="O96" i="6"/>
  <c r="N96" i="6"/>
  <c r="O95" i="6"/>
  <c r="N95" i="6"/>
  <c r="O94" i="6"/>
  <c r="N94" i="6"/>
  <c r="O93" i="6"/>
  <c r="N93" i="6"/>
  <c r="O92" i="6"/>
  <c r="N92" i="6"/>
  <c r="O91" i="6"/>
  <c r="N91" i="6"/>
  <c r="O90" i="6"/>
  <c r="N90" i="6"/>
  <c r="O89" i="6"/>
  <c r="N89" i="6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O75" i="6"/>
  <c r="N75" i="6"/>
  <c r="O74" i="6"/>
  <c r="N74" i="6"/>
  <c r="O73" i="6"/>
  <c r="N73" i="6"/>
  <c r="O72" i="6"/>
  <c r="N72" i="6"/>
  <c r="O71" i="6"/>
  <c r="N71" i="6"/>
  <c r="O70" i="6"/>
  <c r="N70" i="6"/>
  <c r="O69" i="6"/>
  <c r="N69" i="6"/>
  <c r="O68" i="6"/>
  <c r="N68" i="6"/>
  <c r="O67" i="6"/>
  <c r="N67" i="6"/>
  <c r="O66" i="6"/>
  <c r="N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N47" i="6"/>
  <c r="O46" i="6"/>
  <c r="N46" i="6"/>
  <c r="O45" i="6"/>
  <c r="N45" i="6"/>
  <c r="O44" i="6"/>
  <c r="N44" i="6"/>
  <c r="O43" i="6"/>
  <c r="N43" i="6"/>
  <c r="O42" i="6"/>
  <c r="N42" i="6"/>
  <c r="O41" i="6"/>
  <c r="N41" i="6"/>
  <c r="O40" i="6"/>
  <c r="N40" i="6"/>
  <c r="O39" i="6"/>
  <c r="N39" i="6"/>
  <c r="O38" i="6"/>
  <c r="N38" i="6"/>
  <c r="O37" i="6"/>
  <c r="N37" i="6"/>
  <c r="O36" i="6"/>
  <c r="N36" i="6"/>
  <c r="O35" i="6"/>
  <c r="N35" i="6"/>
  <c r="O34" i="6"/>
  <c r="N34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U155" i="5"/>
  <c r="T155" i="5"/>
  <c r="U154" i="5"/>
  <c r="T154" i="5"/>
  <c r="U153" i="5"/>
  <c r="T153" i="5"/>
  <c r="U152" i="5"/>
  <c r="T152" i="5"/>
  <c r="U151" i="5"/>
  <c r="T151" i="5"/>
  <c r="U150" i="5"/>
  <c r="T150" i="5"/>
  <c r="U149" i="5"/>
  <c r="T149" i="5"/>
  <c r="U148" i="5"/>
  <c r="T148" i="5"/>
  <c r="U147" i="5"/>
  <c r="T147" i="5"/>
  <c r="U146" i="5"/>
  <c r="T146" i="5"/>
  <c r="U145" i="5"/>
  <c r="T145" i="5"/>
  <c r="U144" i="5"/>
  <c r="T144" i="5"/>
  <c r="U143" i="5"/>
  <c r="T143" i="5"/>
  <c r="U142" i="5"/>
  <c r="T142" i="5"/>
  <c r="U141" i="5"/>
  <c r="T141" i="5"/>
  <c r="U140" i="5"/>
  <c r="T140" i="5"/>
  <c r="U139" i="5"/>
  <c r="T139" i="5"/>
  <c r="U138" i="5"/>
  <c r="T138" i="5"/>
  <c r="U137" i="5"/>
  <c r="T137" i="5"/>
  <c r="U136" i="5"/>
  <c r="T136" i="5"/>
  <c r="U135" i="5"/>
  <c r="T135" i="5"/>
  <c r="U134" i="5"/>
  <c r="T134" i="5"/>
  <c r="U133" i="5"/>
  <c r="T133" i="5"/>
  <c r="U132" i="5"/>
  <c r="T132" i="5"/>
  <c r="U131" i="5"/>
  <c r="T131" i="5"/>
  <c r="U130" i="5"/>
  <c r="T130" i="5"/>
  <c r="U129" i="5"/>
  <c r="T129" i="5"/>
  <c r="U128" i="5"/>
  <c r="T128" i="5"/>
  <c r="U127" i="5"/>
  <c r="T127" i="5"/>
  <c r="U126" i="5"/>
  <c r="T126" i="5"/>
  <c r="U125" i="5"/>
  <c r="T125" i="5"/>
  <c r="U124" i="5"/>
  <c r="T124" i="5"/>
  <c r="U123" i="5"/>
  <c r="T123" i="5"/>
  <c r="U122" i="5"/>
  <c r="T122" i="5"/>
  <c r="U121" i="5"/>
  <c r="T121" i="5"/>
  <c r="U120" i="5"/>
  <c r="T120" i="5"/>
  <c r="U119" i="5"/>
  <c r="T119" i="5"/>
  <c r="U118" i="5"/>
  <c r="T118" i="5"/>
  <c r="U117" i="5"/>
  <c r="T117" i="5"/>
  <c r="U116" i="5"/>
  <c r="T116" i="5"/>
  <c r="U115" i="5"/>
  <c r="T115" i="5"/>
  <c r="U114" i="5"/>
  <c r="T114" i="5"/>
  <c r="U113" i="5"/>
  <c r="T113" i="5"/>
  <c r="U112" i="5"/>
  <c r="T112" i="5"/>
  <c r="U111" i="5"/>
  <c r="T111" i="5"/>
  <c r="U110" i="5"/>
  <c r="T110" i="5"/>
  <c r="U109" i="5"/>
  <c r="T109" i="5"/>
  <c r="U108" i="5"/>
  <c r="T108" i="5"/>
  <c r="U107" i="5"/>
  <c r="T107" i="5"/>
  <c r="U106" i="5"/>
  <c r="T106" i="5"/>
  <c r="U105" i="5"/>
  <c r="T105" i="5"/>
  <c r="U104" i="5"/>
  <c r="T104" i="5"/>
  <c r="U103" i="5"/>
  <c r="T103" i="5"/>
  <c r="U102" i="5"/>
  <c r="T102" i="5"/>
  <c r="U101" i="5"/>
  <c r="T101" i="5"/>
  <c r="U100" i="5"/>
  <c r="T100" i="5"/>
  <c r="U99" i="5"/>
  <c r="T99" i="5"/>
  <c r="U98" i="5"/>
  <c r="T98" i="5"/>
  <c r="U97" i="5"/>
  <c r="T97" i="5"/>
  <c r="U96" i="5"/>
  <c r="T96" i="5"/>
  <c r="U95" i="5"/>
  <c r="T95" i="5"/>
  <c r="U94" i="5"/>
  <c r="T94" i="5"/>
  <c r="U93" i="5"/>
  <c r="T93" i="5"/>
  <c r="U92" i="5"/>
  <c r="T92" i="5"/>
  <c r="U91" i="5"/>
  <c r="T91" i="5"/>
  <c r="U90" i="5"/>
  <c r="T90" i="5"/>
  <c r="U89" i="5"/>
  <c r="T89" i="5"/>
  <c r="U88" i="5"/>
  <c r="T88" i="5"/>
  <c r="U87" i="5"/>
  <c r="T87" i="5"/>
  <c r="U86" i="5"/>
  <c r="T86" i="5"/>
  <c r="U85" i="5"/>
  <c r="T85" i="5"/>
  <c r="U84" i="5"/>
  <c r="T84" i="5"/>
  <c r="U83" i="5"/>
  <c r="T83" i="5"/>
  <c r="U82" i="5"/>
  <c r="T82" i="5"/>
  <c r="U81" i="5"/>
  <c r="T81" i="5"/>
  <c r="U80" i="5"/>
  <c r="T80" i="5"/>
  <c r="U79" i="5"/>
  <c r="T79" i="5"/>
  <c r="U78" i="5"/>
  <c r="T78" i="5"/>
  <c r="U77" i="5"/>
  <c r="T77" i="5"/>
  <c r="U76" i="5"/>
  <c r="T76" i="5"/>
  <c r="U75" i="5"/>
  <c r="T75" i="5"/>
  <c r="U74" i="5"/>
  <c r="T74" i="5"/>
  <c r="U73" i="5"/>
  <c r="T73" i="5"/>
  <c r="U72" i="5"/>
  <c r="T72" i="5"/>
  <c r="U71" i="5"/>
  <c r="T71" i="5"/>
  <c r="U70" i="5"/>
  <c r="T70" i="5"/>
  <c r="U69" i="5"/>
  <c r="T69" i="5"/>
  <c r="U68" i="5"/>
  <c r="T68" i="5"/>
  <c r="U67" i="5"/>
  <c r="T67" i="5"/>
  <c r="U66" i="5"/>
  <c r="T66" i="5"/>
  <c r="U65" i="5"/>
  <c r="T65" i="5"/>
  <c r="U64" i="5"/>
  <c r="T64" i="5"/>
  <c r="U63" i="5"/>
  <c r="T63" i="5"/>
  <c r="U62" i="5"/>
  <c r="T62" i="5"/>
  <c r="U61" i="5"/>
  <c r="T61" i="5"/>
  <c r="U60" i="5"/>
  <c r="T60" i="5"/>
  <c r="U59" i="5"/>
  <c r="T59" i="5"/>
  <c r="U58" i="5"/>
  <c r="T58" i="5"/>
  <c r="U57" i="5"/>
  <c r="T57" i="5"/>
  <c r="U56" i="5"/>
  <c r="T56" i="5"/>
  <c r="U55" i="5"/>
  <c r="T55" i="5"/>
  <c r="U54" i="5"/>
  <c r="T54" i="5"/>
  <c r="U53" i="5"/>
  <c r="T53" i="5"/>
  <c r="U52" i="5"/>
  <c r="T52" i="5"/>
  <c r="U51" i="5"/>
  <c r="T51" i="5"/>
  <c r="U50" i="5"/>
  <c r="T50" i="5"/>
  <c r="U49" i="5"/>
  <c r="T49" i="5"/>
  <c r="U48" i="5"/>
  <c r="T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U12" i="5"/>
  <c r="T12" i="5"/>
  <c r="U11" i="5"/>
  <c r="T11" i="5"/>
  <c r="R61" i="5"/>
  <c r="P61" i="5" s="1"/>
  <c r="R126" i="5"/>
  <c r="P126" i="5" s="1"/>
  <c r="J34" i="6"/>
  <c r="L34" i="6"/>
  <c r="R56" i="5"/>
  <c r="P56" i="5" s="1"/>
  <c r="R55" i="5"/>
  <c r="P55" i="5" s="1"/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<sst xmlns="http://schemas.openxmlformats.org/spreadsheetml/2006/main" count="4775" uniqueCount="1282">
  <si>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</si>
  <si>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</si>
  <si>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</si>
  <si>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</si>
  <si>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</si>
  <si>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</si>
  <si>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</si>
  <si>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</si>
  <si>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</si>
  <si>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</si>
  <si>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</si>
  <si>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</si>
  <si>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</si>
  <si>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</si>
  <si>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</si>
  <si>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</si>
  <si>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</si>
  <si>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</si>
  <si>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</si>
  <si>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</si>
  <si>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</si>
  <si>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</si>
  <si>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</si>
  <si>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</si>
  <si>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</si>
  <si>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</si>
  <si>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</si>
  <si>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</si>
  <si>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</si>
  <si>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</si>
  <si>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</si>
  <si>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</si>
  <si>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</si>
  <si>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</si>
  <si>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</si>
  <si>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</si>
  <si>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</si>
  <si>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</si>
  <si>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</si>
  <si>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</si>
  <si>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</si>
  <si>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</si>
  <si>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</si>
  <si>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</si>
  <si>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</si>
  <si>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</si>
  <si>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</si>
  <si>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</si>
  <si>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</si>
  <si>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</si>
  <si>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</si>
  <si>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</si>
  <si>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</si>
  <si>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</si>
  <si>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</si>
  <si>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</si>
  <si>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</si>
  <si>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</si>
  <si>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</si>
  <si>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</si>
  <si>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</si>
  <si>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</si>
  <si>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</si>
  <si>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</si>
  <si>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</si>
  <si>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</si>
  <si>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</si>
  <si>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</si>
  <si>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</si>
  <si>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</si>
  <si>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</si>
  <si>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</si>
  <si>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</si>
  <si>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</si>
  <si>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</si>
  <si>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</si>
  <si>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</si>
  <si>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</si>
  <si>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</si>
  <si>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</si>
  <si>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</si>
  <si>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</si>
  <si>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</si>
  <si>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</si>
  <si>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</si>
  <si>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</si>
  <si>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</si>
  <si>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</si>
  <si>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</si>
  <si>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</si>
  <si>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</si>
  <si>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</si>
  <si>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</si>
  <si>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</si>
  <si>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</si>
  <si>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</si>
  <si>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</si>
  <si>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</si>
  <si>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</si>
  <si>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</si>
  <si>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</si>
  <si>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</si>
  <si>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</si>
  <si>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</si>
  <si>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</si>
  <si>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</si>
  <si>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</si>
  <si>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</si>
  <si>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</si>
  <si>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</si>
  <si>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</si>
  <si>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</si>
  <si>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</si>
  <si>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</si>
  <si>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</si>
  <si>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</si>
  <si>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</si>
  <si>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</si>
  <si>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</si>
  <si>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</si>
  <si>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</si>
  <si>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</si>
  <si>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</si>
  <si>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</si>
  <si>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</si>
  <si>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</si>
  <si>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</si>
  <si>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</si>
  <si>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</si>
  <si>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</si>
  <si>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</si>
  <si>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</si>
  <si>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</si>
  <si>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</si>
  <si>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</si>
  <si>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</si>
  <si>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</si>
  <si>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</si>
  <si>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</si>
  <si>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</si>
  <si>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</si>
  <si>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</si>
  <si>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</si>
  <si>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</si>
  <si>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</si>
  <si>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</si>
  <si>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</si>
  <si>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</si>
  <si>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</si>
  <si>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</si>
  <si>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</si>
  <si>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</si>
  <si>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</si>
  <si>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</si>
  <si>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</si>
  <si>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</si>
  <si>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</si>
  <si>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</si>
  <si>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</si>
  <si>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</si>
  <si>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</si>
  <si>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</si>
  <si>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</si>
  <si>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</si>
  <si>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</si>
  <si>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</si>
  <si>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</si>
  <si>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</si>
  <si>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</si>
  <si>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</si>
  <si>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</si>
  <si>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</si>
  <si>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</si>
  <si>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</si>
  <si>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</si>
  <si>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</si>
  <si>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</si>
  <si>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</si>
  <si>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</si>
  <si>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</si>
  <si>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</si>
  <si>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</si>
  <si>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</si>
  <si>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</si>
  <si>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</si>
  <si>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</si>
  <si>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</si>
  <si>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</si>
  <si>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</si>
  <si>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</si>
  <si>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</si>
  <si>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</si>
  <si>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</si>
  <si>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</si>
  <si>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</si>
  <si>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</si>
  <si>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</si>
  <si>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</si>
  <si>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מור כללי</t>
  </si>
  <si>
    <t>בהתאם לשיטה שיושמה בדוח הכספי *</t>
  </si>
  <si>
    <t>פרנק שווצרי</t>
  </si>
  <si>
    <t>כתר דני</t>
  </si>
  <si>
    <t>יין יפני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</si>
  <si>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</si>
  <si>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</si>
  <si>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</si>
  <si>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</si>
  <si>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</si>
  <si>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</si>
  <si>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</si>
  <si>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</si>
  <si>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</si>
  <si>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</si>
  <si>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</si>
  <si>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</si>
  <si>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</si>
  <si>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הונג קונג-353- בנק מזרחי</t>
  </si>
  <si>
    <t>353- 20- בנק מזרחי</t>
  </si>
  <si>
    <t>דולר סינגפורי-345- בנק מזרחי</t>
  </si>
  <si>
    <t>345- 20- בנק מזרחי</t>
  </si>
  <si>
    <t>ין יפני- 248- בנק מזרחי</t>
  </si>
  <si>
    <t>248- 20- בנק מזרחי</t>
  </si>
  <si>
    <t>כתר דני - 78- בנק מזרחי</t>
  </si>
  <si>
    <t>78- 20-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</si>
  <si>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</si>
  <si>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</si>
  <si>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</si>
  <si>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</si>
  <si>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</si>
  <si>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</si>
  <si>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</si>
  <si>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</si>
  <si>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</si>
  <si>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</si>
  <si>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</si>
  <si>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</si>
  <si>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</si>
  <si>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</si>
  <si>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</si>
  <si>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</si>
  <si>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</si>
  <si>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</si>
  <si>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14/09/22</t>
  </si>
  <si>
    <t>ממשל צמודה 1025- האוצר - ממשלתית צמודה</t>
  </si>
  <si>
    <t>1135912</t>
  </si>
  <si>
    <t>21/06/23</t>
  </si>
  <si>
    <t>סה"כ לא צמודות</t>
  </si>
  <si>
    <t>סה"כ מלווה קצר מועד</t>
  </si>
  <si>
    <t>מ.ק.מ.  214- בנק ישראל- מק"מ</t>
  </si>
  <si>
    <t>8240210</t>
  </si>
  <si>
    <t>08/02/23</t>
  </si>
  <si>
    <t>מ.ק.מ. 114- בנק ישראל- מק"מ</t>
  </si>
  <si>
    <t>8240111</t>
  </si>
  <si>
    <t>18/01/23</t>
  </si>
  <si>
    <t>מ.ק.מ. 314- בנק ישראל- מק"מ</t>
  </si>
  <si>
    <t>8240319</t>
  </si>
  <si>
    <t>03/04/23</t>
  </si>
  <si>
    <t>מ.ק.מ. 414- בנק ישראל- מק"מ</t>
  </si>
  <si>
    <t>8240418</t>
  </si>
  <si>
    <t>04/04/23</t>
  </si>
  <si>
    <t>מ.ק.מ. 614- בנק ישראל- מק"מ</t>
  </si>
  <si>
    <t>8240616</t>
  </si>
  <si>
    <t>06/06/23</t>
  </si>
  <si>
    <t>סה"כ שחר</t>
  </si>
  <si>
    <t>ממשל שקלית 0330- האוצר - ממשלתית שקלית</t>
  </si>
  <si>
    <t>1160985</t>
  </si>
  <si>
    <t>25/10/22</t>
  </si>
  <si>
    <t>ממשל שקלית 0537- האוצר - ממשלתית שקלית</t>
  </si>
  <si>
    <t>1166180</t>
  </si>
  <si>
    <t>12/02/23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</si>
  <si>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</si>
  <si>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</si>
  <si>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</si>
  <si>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</si>
  <si>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</si>
  <si>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05/04/22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</si>
  <si>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</si>
  <si>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</si>
  <si>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</si>
  <si>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</si>
  <si>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</si>
  <si>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</si>
  <si>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</si>
  <si>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</si>
  <si>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</si>
  <si>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</si>
  <si>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</si>
  <si>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יא- בינלאומי הנפקות</t>
  </si>
  <si>
    <t>1167048</t>
  </si>
  <si>
    <t>513141879</t>
  </si>
  <si>
    <t>בנקים</t>
  </si>
  <si>
    <t>23/06/20</t>
  </si>
  <si>
    <t>דיסק מנ אגח טו- דיסקונט מנפיקים</t>
  </si>
  <si>
    <t>7480304</t>
  </si>
  <si>
    <t>520029935</t>
  </si>
  <si>
    <t>18/01/22</t>
  </si>
  <si>
    <t>מז טפ הנ אגח 62- מזרחי טפחות הנפ</t>
  </si>
  <si>
    <t>2310498</t>
  </si>
  <si>
    <t>520032046</t>
  </si>
  <si>
    <t>21/10/21</t>
  </si>
  <si>
    <t>מז טפ הנ אגח 64- מזרחי טפחות הנפ</t>
  </si>
  <si>
    <t>2310555</t>
  </si>
  <si>
    <t>11/04/22</t>
  </si>
  <si>
    <t>מז טפ הנפק   46- מזרחי טפחות הנפ</t>
  </si>
  <si>
    <t>2310225</t>
  </si>
  <si>
    <t>30/12/21</t>
  </si>
  <si>
    <t>מז טפ הנפק 51- מזרחי טפחות הנפ</t>
  </si>
  <si>
    <t>2310324</t>
  </si>
  <si>
    <t>17/02/21</t>
  </si>
  <si>
    <t>נמלי ישראל אג"ח ב- נמלי ישראל</t>
  </si>
  <si>
    <t>1145572</t>
  </si>
  <si>
    <t>513569780</t>
  </si>
  <si>
    <t>נדלן מניב בישראל</t>
  </si>
  <si>
    <t>13/02/22</t>
  </si>
  <si>
    <t>פועלים  אגח 200- פועלים</t>
  </si>
  <si>
    <t>6620496</t>
  </si>
  <si>
    <t>520000118</t>
  </si>
  <si>
    <t>06/01/22</t>
  </si>
  <si>
    <t>פועלים  אגח 201- פועלים</t>
  </si>
  <si>
    <t>1191345</t>
  </si>
  <si>
    <t>29/11/22</t>
  </si>
  <si>
    <t>פועלים הנ אגח35- פועלים הנפקות</t>
  </si>
  <si>
    <t>1940618</t>
  </si>
  <si>
    <t>520032640</t>
  </si>
  <si>
    <t>16/01/22</t>
  </si>
  <si>
    <t>פועלים הנפ אג32- פועלים הנפקות</t>
  </si>
  <si>
    <t>1940535</t>
  </si>
  <si>
    <t>09/02/21</t>
  </si>
  <si>
    <t>פועלים הנפקות  אג"ח 36- פועלים הנפקות</t>
  </si>
  <si>
    <t>1940659</t>
  </si>
  <si>
    <t>26/04/22</t>
  </si>
  <si>
    <t>עזריאלי אג"ח ה- עזריאלי קבוצה</t>
  </si>
  <si>
    <t>1156603</t>
  </si>
  <si>
    <t>510960719</t>
  </si>
  <si>
    <t>Aa1.il</t>
  </si>
  <si>
    <t>03/11/20</t>
  </si>
  <si>
    <t>עזריאלי אג2- עזריאלי קבוצה</t>
  </si>
  <si>
    <t>1134436</t>
  </si>
  <si>
    <t>ilAA+</t>
  </si>
  <si>
    <t>31/12/20</t>
  </si>
  <si>
    <t>עזריאלי אגח ח- עזריאלי קבוצה</t>
  </si>
  <si>
    <t>1178680</t>
  </si>
  <si>
    <t>31/03/22</t>
  </si>
  <si>
    <t>אמות  אגח ח- אמות</t>
  </si>
  <si>
    <t>1172782</t>
  </si>
  <si>
    <t>520026683</t>
  </si>
  <si>
    <t>ilAA</t>
  </si>
  <si>
    <t>ארפורט סיטי אג"ח 5- איירפורט סיטי</t>
  </si>
  <si>
    <t>1133487</t>
  </si>
  <si>
    <t>511659401</t>
  </si>
  <si>
    <t>17/01/22</t>
  </si>
  <si>
    <t>ביג אגח טז</t>
  </si>
  <si>
    <t>1168442</t>
  </si>
  <si>
    <t>513623314</t>
  </si>
  <si>
    <t>07/09/20</t>
  </si>
  <si>
    <t>ביג אגח יז</t>
  </si>
  <si>
    <t>1168459</t>
  </si>
  <si>
    <t>06/10/20</t>
  </si>
  <si>
    <t>גב ים אג"ח 6- גב ים</t>
  </si>
  <si>
    <t>7590128</t>
  </si>
  <si>
    <t>520001736</t>
  </si>
  <si>
    <t>Aa2.il</t>
  </si>
  <si>
    <t>05/10/20</t>
  </si>
  <si>
    <t>לאומי התח נד404- לאומי</t>
  </si>
  <si>
    <t>6040471</t>
  </si>
  <si>
    <t>520018078</t>
  </si>
  <si>
    <t>24/01/23</t>
  </si>
  <si>
    <t>מבני תעשיה אגח יט</t>
  </si>
  <si>
    <t>2260487</t>
  </si>
  <si>
    <t>520024126</t>
  </si>
  <si>
    <t>10/09/20</t>
  </si>
  <si>
    <t>מבני תעשיה אגח כג- מבנה</t>
  </si>
  <si>
    <t>2260545</t>
  </si>
  <si>
    <t>17/09/20</t>
  </si>
  <si>
    <t>מליסרון  אגח יד</t>
  </si>
  <si>
    <t>3230232</t>
  </si>
  <si>
    <t>520037789</t>
  </si>
  <si>
    <t>28/07/20</t>
  </si>
  <si>
    <t>מליסרון  אגח יט</t>
  </si>
  <si>
    <t>3230398</t>
  </si>
  <si>
    <t>18/08/20</t>
  </si>
  <si>
    <t>מליסרון  אגח16- מליסרון</t>
  </si>
  <si>
    <t>3230265</t>
  </si>
  <si>
    <t>30/08/20</t>
  </si>
  <si>
    <t>מליסרון אג10- מליסרון</t>
  </si>
  <si>
    <t>3230190</t>
  </si>
  <si>
    <t>12/08/20</t>
  </si>
  <si>
    <t>פועלים הנפ הת כ- פועלים הנפקות</t>
  </si>
  <si>
    <t>1940691</t>
  </si>
  <si>
    <t>11/01/23</t>
  </si>
  <si>
    <t>רבוע נדלן אגח ז- רבוע כחול נדל"ן</t>
  </si>
  <si>
    <t>1140615</t>
  </si>
  <si>
    <t>513765859</t>
  </si>
  <si>
    <t>05/08/20</t>
  </si>
  <si>
    <t>ריט 1     אגח ו</t>
  </si>
  <si>
    <t>1138544</t>
  </si>
  <si>
    <t>513821488</t>
  </si>
  <si>
    <t>21/04/20</t>
  </si>
  <si>
    <t>ריט אג"ח 4- 1 ריט</t>
  </si>
  <si>
    <t>1129899</t>
  </si>
  <si>
    <t>03/06/20</t>
  </si>
  <si>
    <t>אדמה אגח  2</t>
  </si>
  <si>
    <t>1110915</t>
  </si>
  <si>
    <t>520043605</t>
  </si>
  <si>
    <t>כימיה, גומי ופלסטיק</t>
  </si>
  <si>
    <t>ilAA-</t>
  </si>
  <si>
    <t>בזק אגח 14- בזק</t>
  </si>
  <si>
    <t>2300317</t>
  </si>
  <si>
    <t>520031931</t>
  </si>
  <si>
    <t>23/12/21</t>
  </si>
  <si>
    <t>ביג אגח ז- ביג</t>
  </si>
  <si>
    <t>1136084</t>
  </si>
  <si>
    <t>15/09/22</t>
  </si>
  <si>
    <t>סלע נדלן  אגח ד- סלע קפיטל נדל"ן</t>
  </si>
  <si>
    <t>1167147</t>
  </si>
  <si>
    <t>513992529</t>
  </si>
  <si>
    <t>Aa3.il</t>
  </si>
  <si>
    <t>אלדן תחבו אגח ח- אלדן תחבורה</t>
  </si>
  <si>
    <t>1192442</t>
  </si>
  <si>
    <t>510454333</t>
  </si>
  <si>
    <t>שרותים</t>
  </si>
  <si>
    <t>ilA+</t>
  </si>
  <si>
    <t>12/01/23</t>
  </si>
  <si>
    <t>ג'נרישן קפ אגח ב- ג'נריישן קפיטל</t>
  </si>
  <si>
    <t>1177526</t>
  </si>
  <si>
    <t>515846558</t>
  </si>
  <si>
    <t>השקעה ואחזקות</t>
  </si>
  <si>
    <t>21/06/21</t>
  </si>
  <si>
    <t>ג'נרישן קפ אגחג- ג'נריישן קפיטל</t>
  </si>
  <si>
    <t>1184555</t>
  </si>
  <si>
    <t>20/02/22</t>
  </si>
  <si>
    <t>מימון ישיר אג ב- מימון ישיר קב</t>
  </si>
  <si>
    <t>1168145</t>
  </si>
  <si>
    <t>513893123</t>
  </si>
  <si>
    <t>אשראי חוץ בנקאי</t>
  </si>
  <si>
    <t>A1.il</t>
  </si>
  <si>
    <t>מימון ישיר אגח ד- מימון ישיר קב</t>
  </si>
  <si>
    <t>1175660</t>
  </si>
  <si>
    <t>מימון ישיר אגח ה- מימון ישיר קב</t>
  </si>
  <si>
    <t>1182831</t>
  </si>
  <si>
    <t>מימון ישיר אגח ו- מימון ישיר קב</t>
  </si>
  <si>
    <t>אפי נכסים אגחיד- אפי נכסים</t>
  </si>
  <si>
    <t>1184530</t>
  </si>
  <si>
    <t>510560188</t>
  </si>
  <si>
    <t>נדלן מניב בחו"ל</t>
  </si>
  <si>
    <t>A2.il</t>
  </si>
  <si>
    <t>אפריקה נכס אגחח- אפי נכסים</t>
  </si>
  <si>
    <t>1142231</t>
  </si>
  <si>
    <t>25/10/20</t>
  </si>
  <si>
    <t>נכסים ובנ אגח י- נכסים ובנין</t>
  </si>
  <si>
    <t>1193630</t>
  </si>
  <si>
    <t>520025438</t>
  </si>
  <si>
    <t>ilA</t>
  </si>
  <si>
    <t>19/02/23</t>
  </si>
  <si>
    <t>אאורה אגח יז- אאורה</t>
  </si>
  <si>
    <t>1193580</t>
  </si>
  <si>
    <t>520038274</t>
  </si>
  <si>
    <t>בנייה</t>
  </si>
  <si>
    <t>A3.il</t>
  </si>
  <si>
    <t>אסאר אקורד אגח ב- אס.אר אקורד</t>
  </si>
  <si>
    <t>520038670</t>
  </si>
  <si>
    <t>20/02/23</t>
  </si>
  <si>
    <t>דליה אגח א- דליה אנרגיה</t>
  </si>
  <si>
    <t>1184951</t>
  </si>
  <si>
    <t>516269248</t>
  </si>
  <si>
    <t>אנרגיה</t>
  </si>
  <si>
    <t>03/04/22</t>
  </si>
  <si>
    <t>ירושלים הנפ נד17- ירושלים הנפקות</t>
  </si>
  <si>
    <t>1176312</t>
  </si>
  <si>
    <t>513682146</t>
  </si>
  <si>
    <t>ilA-</t>
  </si>
  <si>
    <t>19/09/22</t>
  </si>
  <si>
    <t>מגוריט    אגח ד- מגוריט</t>
  </si>
  <si>
    <t>1185834</t>
  </si>
  <si>
    <t>515434074</t>
  </si>
  <si>
    <t>12/04/22</t>
  </si>
  <si>
    <t>מגוריט אגח ב- מגוריט</t>
  </si>
  <si>
    <t>1168350</t>
  </si>
  <si>
    <t>31/08/20</t>
  </si>
  <si>
    <t>מגוריט אגח ג- מגוריט</t>
  </si>
  <si>
    <t>1175975</t>
  </si>
  <si>
    <t>21/12/21</t>
  </si>
  <si>
    <t>רני צים   אגח ב- רני צים</t>
  </si>
  <si>
    <t>1171834</t>
  </si>
  <si>
    <t>514353671</t>
  </si>
  <si>
    <t>20/01/21</t>
  </si>
  <si>
    <t>דיסקונט הש אג6- דיסקונט השקעות</t>
  </si>
  <si>
    <t>6390207</t>
  </si>
  <si>
    <t>520023896</t>
  </si>
  <si>
    <t>ilBBB</t>
  </si>
  <si>
    <t>15/11/20</t>
  </si>
  <si>
    <t>ארי נדלן אגח א- ארי נדלן</t>
  </si>
  <si>
    <t>3660156</t>
  </si>
  <si>
    <t>520038332</t>
  </si>
  <si>
    <t>לא מדורג</t>
  </si>
  <si>
    <t>15/05/22</t>
  </si>
  <si>
    <t>דוראל  אגח א- דוראל אנרגיה</t>
  </si>
  <si>
    <t>1179134</t>
  </si>
  <si>
    <t>515364891</t>
  </si>
  <si>
    <t>אנרגיה מתחדשת</t>
  </si>
  <si>
    <t>12/10/21</t>
  </si>
  <si>
    <t>מניבים ריט אגח ג- מניבים ריט</t>
  </si>
  <si>
    <t>1177658</t>
  </si>
  <si>
    <t>515327120</t>
  </si>
  <si>
    <t>22/06/21</t>
  </si>
  <si>
    <t>נופר אנרג אגח א- נופר אנרג'י</t>
  </si>
  <si>
    <t>1179340</t>
  </si>
  <si>
    <t>514599943</t>
  </si>
  <si>
    <t>07/03/22</t>
  </si>
  <si>
    <t>סולאיר אגח א- סולאיר</t>
  </si>
  <si>
    <t>1183730</t>
  </si>
  <si>
    <t>516046307</t>
  </si>
  <si>
    <t>20/01/22</t>
  </si>
  <si>
    <t>תנופורט  אגח ב- תנופורט</t>
  </si>
  <si>
    <t>1189919</t>
  </si>
  <si>
    <t>511519829</t>
  </si>
  <si>
    <t>22/09/22</t>
  </si>
  <si>
    <t>דיסקונט מנפיקים אג"ח יג</t>
  </si>
  <si>
    <t>7480155</t>
  </si>
  <si>
    <t>לאומי   אגח 178- לאומי</t>
  </si>
  <si>
    <t>6040323</t>
  </si>
  <si>
    <t>לאומי אג"ח 180- לאומי</t>
  </si>
  <si>
    <t>6040422</t>
  </si>
  <si>
    <t>29/07/20</t>
  </si>
  <si>
    <t>לאומי אגח 184- לאומי</t>
  </si>
  <si>
    <t>6040604</t>
  </si>
  <si>
    <t>מז טפ הנ אגח 63- מזרחי טפחות הנפ</t>
  </si>
  <si>
    <t>2310548</t>
  </si>
  <si>
    <t>מז טפ הנפ אגח 60- מזרחי טפחות הנפ</t>
  </si>
  <si>
    <t>2310456</t>
  </si>
  <si>
    <t>Aaa.il</t>
  </si>
  <si>
    <t>12/12/21</t>
  </si>
  <si>
    <t>מזרחי  טפ הנפק   40</t>
  </si>
  <si>
    <t>2310167</t>
  </si>
  <si>
    <t>14/02/22</t>
  </si>
  <si>
    <t>פועלים  אגח 100- פועלים</t>
  </si>
  <si>
    <t>6620488</t>
  </si>
  <si>
    <t>אקויטל אגח 3- אקויטל</t>
  </si>
  <si>
    <t>7550148</t>
  </si>
  <si>
    <t>520030859</t>
  </si>
  <si>
    <t>15/10/20</t>
  </si>
  <si>
    <t>מליסרון אגח טו</t>
  </si>
  <si>
    <t>3230240</t>
  </si>
  <si>
    <t>אלוני חץ אג10- אלוני חץ</t>
  </si>
  <si>
    <t>3900362</t>
  </si>
  <si>
    <t>520038506</t>
  </si>
  <si>
    <t>21/10/20</t>
  </si>
  <si>
    <t>אלוני חץ אגח יג- אלוני חץ</t>
  </si>
  <si>
    <t>1189406</t>
  </si>
  <si>
    <t>16/11/22</t>
  </si>
  <si>
    <t>בזק אגח 13- בזק</t>
  </si>
  <si>
    <t>2300309</t>
  </si>
  <si>
    <t>כללביט  אגח יב- כללביט</t>
  </si>
  <si>
    <t>1179928</t>
  </si>
  <si>
    <t>513754069</t>
  </si>
  <si>
    <t>ביטוח</t>
  </si>
  <si>
    <t>18/10/22</t>
  </si>
  <si>
    <t>נמקו      אגח א- נמקו ריאלטי</t>
  </si>
  <si>
    <t>1139575</t>
  </si>
  <si>
    <t>1905761</t>
  </si>
  <si>
    <t>פורמולה אג"ח ג'- פורמולה מערכות</t>
  </si>
  <si>
    <t>2560209</t>
  </si>
  <si>
    <t>520036690</t>
  </si>
  <si>
    <t>שרותי מידע</t>
  </si>
  <si>
    <t>23/07/20</t>
  </si>
  <si>
    <t>פסיפיק אגח ב- פסיפיק אוק</t>
  </si>
  <si>
    <t>1163062</t>
  </si>
  <si>
    <t>1900288</t>
  </si>
  <si>
    <t>02/05/22</t>
  </si>
  <si>
    <t>קרסו אגח א- קרסו מוטורס</t>
  </si>
  <si>
    <t>1136464</t>
  </si>
  <si>
    <t>514065283</t>
  </si>
  <si>
    <t>מסחר</t>
  </si>
  <si>
    <t>08/01/23</t>
  </si>
  <si>
    <t>אלון רבוע אגח ו- אלון רבוע כחול</t>
  </si>
  <si>
    <t>1169127</t>
  </si>
  <si>
    <t>520042847</t>
  </si>
  <si>
    <t>06/01/21</t>
  </si>
  <si>
    <t>בזן   אגח יב- בתי זיקוק</t>
  </si>
  <si>
    <t>2590578</t>
  </si>
  <si>
    <t>520036658</t>
  </si>
  <si>
    <t>22/08/21</t>
  </si>
  <si>
    <t>אנרג'יקס אג ב</t>
  </si>
  <si>
    <t>1168483</t>
  </si>
  <si>
    <t>513901371</t>
  </si>
  <si>
    <t>אפי נכסים אגח י- אפי נכסים</t>
  </si>
  <si>
    <t>1160878</t>
  </si>
  <si>
    <t>04/11/20</t>
  </si>
  <si>
    <t>אפי נכסים אגח יב- אפי נכסים</t>
  </si>
  <si>
    <t>1173764</t>
  </si>
  <si>
    <t>09/03/21</t>
  </si>
  <si>
    <t>דה לסר אגח ח- דה לסר</t>
  </si>
  <si>
    <t>1193192</t>
  </si>
  <si>
    <t>1427976</t>
  </si>
  <si>
    <t>31/01/23</t>
  </si>
  <si>
    <t>יצוא אגח א</t>
  </si>
  <si>
    <t>7040082</t>
  </si>
  <si>
    <t>520025156</t>
  </si>
  <si>
    <t>סטרוברי אג"ח 1- סטרוברי</t>
  </si>
  <si>
    <t>1136951</t>
  </si>
  <si>
    <t>1863501</t>
  </si>
  <si>
    <t>פתאל אירו אגח ד- פתאל אירופה</t>
  </si>
  <si>
    <t>1168038</t>
  </si>
  <si>
    <t>515328250</t>
  </si>
  <si>
    <t>11/08/20</t>
  </si>
  <si>
    <t>קופרליין  אגח ג- קופרליין</t>
  </si>
  <si>
    <t>1167881</t>
  </si>
  <si>
    <t>1865427</t>
  </si>
  <si>
    <t>01/09/20</t>
  </si>
  <si>
    <t>אאורה אגח טו- אאורה</t>
  </si>
  <si>
    <t>3730504</t>
  </si>
  <si>
    <t>26/11/20</t>
  </si>
  <si>
    <t>אאורה אגח טז- אאורה</t>
  </si>
  <si>
    <t>3730579</t>
  </si>
  <si>
    <t>30/11/22</t>
  </si>
  <si>
    <t>אסאר אקורד אגח א- אס.אר אקורד</t>
  </si>
  <si>
    <t>4220349</t>
  </si>
  <si>
    <t>11/05/21</t>
  </si>
  <si>
    <t>אקסטל  אגח ג- אקסטל לימיטד</t>
  </si>
  <si>
    <t>1175041</t>
  </si>
  <si>
    <t>1811308</t>
  </si>
  <si>
    <t>08/06/21</t>
  </si>
  <si>
    <t>מכלול אגח א- מכלול מימון</t>
  </si>
  <si>
    <t>1187277</t>
  </si>
  <si>
    <t>515763845</t>
  </si>
  <si>
    <t>02/11/22</t>
  </si>
  <si>
    <t>מלרן אגח2- מלרן פרוייקטים</t>
  </si>
  <si>
    <t>1170323</t>
  </si>
  <si>
    <t>514097591</t>
  </si>
  <si>
    <t>29/06/21</t>
  </si>
  <si>
    <t>מניף אגח א- מניף-פיננסים</t>
  </si>
  <si>
    <t>1185883</t>
  </si>
  <si>
    <t>512764408</t>
  </si>
  <si>
    <t>01/12/22</t>
  </si>
  <si>
    <t>נאוויטס פטרו אגח ב- נאוויטס פטרו</t>
  </si>
  <si>
    <t>1169614</t>
  </si>
  <si>
    <t>550263107</t>
  </si>
  <si>
    <t>חיפושי נפט וגז</t>
  </si>
  <si>
    <t>21/03/23</t>
  </si>
  <si>
    <t>שלמה נדלן אגח ד- שלמה נדלן</t>
  </si>
  <si>
    <t>1157668</t>
  </si>
  <si>
    <t>513957472</t>
  </si>
  <si>
    <t>28/10/21</t>
  </si>
  <si>
    <t>חג'ג'    אגח יא- חג'ג' נדלן</t>
  </si>
  <si>
    <t>8230328</t>
  </si>
  <si>
    <t>520033309</t>
  </si>
  <si>
    <t>ilBBB+</t>
  </si>
  <si>
    <t>27/12/21</t>
  </si>
  <si>
    <t>חג'ג' אג"ח 8- חג'ג' נדלן</t>
  </si>
  <si>
    <t>8230229</t>
  </si>
  <si>
    <t>שוהם ביזנס אגח ד- שוהם ביזנס</t>
  </si>
  <si>
    <t>1182047</t>
  </si>
  <si>
    <t>520043860</t>
  </si>
  <si>
    <t>Baa1.il</t>
  </si>
  <si>
    <t>04/04/22</t>
  </si>
  <si>
    <t>לוזון קבוצה אג10</t>
  </si>
  <si>
    <t>4730206</t>
  </si>
  <si>
    <t>520039660</t>
  </si>
  <si>
    <t>Baa2.il</t>
  </si>
  <si>
    <t>01/11/20</t>
  </si>
  <si>
    <t>אמ אר אר אגח ב- אמ אר אר</t>
  </si>
  <si>
    <t>1184696</t>
  </si>
  <si>
    <t>1983001</t>
  </si>
  <si>
    <t>23/02/22</t>
  </si>
  <si>
    <t>אם.אר.פי  אגח ד- אם.אר.פי השקעות</t>
  </si>
  <si>
    <t>1190172</t>
  </si>
  <si>
    <t>520044421</t>
  </si>
  <si>
    <t>02/10/22</t>
  </si>
  <si>
    <t>אמפא יובל אגח א- אמפא יובלים</t>
  </si>
  <si>
    <t>1193515</t>
  </si>
  <si>
    <t>516286432</t>
  </si>
  <si>
    <t>13/02/23</t>
  </si>
  <si>
    <t>בי קומיונק אגח ו- בי קומיונקיישנס</t>
  </si>
  <si>
    <t>1178151</t>
  </si>
  <si>
    <t>512832742</t>
  </si>
  <si>
    <t>25/06/23</t>
  </si>
  <si>
    <t>גיבוי אחזקות אגח 2- גיבוי אחזקות</t>
  </si>
  <si>
    <t>4480190</t>
  </si>
  <si>
    <t>520039314</t>
  </si>
  <si>
    <t>24/11/21</t>
  </si>
  <si>
    <t>גיבוי אחזקות אגח א- גיבוי אחזקות</t>
  </si>
  <si>
    <t>4480133</t>
  </si>
  <si>
    <t>17/06/21</t>
  </si>
  <si>
    <t>דלק קב   אגח לה- דלק קבוצה</t>
  </si>
  <si>
    <t>1177849</t>
  </si>
  <si>
    <t>520044322</t>
  </si>
  <si>
    <t>10/11/21</t>
  </si>
  <si>
    <t>דלק קב אגח לו- דלק קבוצה</t>
  </si>
  <si>
    <t>1181122</t>
  </si>
  <si>
    <t>13/12/21</t>
  </si>
  <si>
    <t>חג'ג'    אגח יג- חג'ג' נדלן</t>
  </si>
  <si>
    <t>1190040</t>
  </si>
  <si>
    <t>28/09/22</t>
  </si>
  <si>
    <t>חנן מור  אגח יא- חנן מור</t>
  </si>
  <si>
    <t>513605519</t>
  </si>
  <si>
    <t>14/02/23</t>
  </si>
  <si>
    <t>ישראל קנדה אגח ז- ישראל קנדה</t>
  </si>
  <si>
    <t>4340212</t>
  </si>
  <si>
    <t>520039298</t>
  </si>
  <si>
    <t>02/01/22</t>
  </si>
  <si>
    <t>ספיר קור אג 19- ספיר קורפ</t>
  </si>
  <si>
    <t>1188648</t>
  </si>
  <si>
    <t>520038340</t>
  </si>
  <si>
    <t>07/06/23</t>
  </si>
  <si>
    <t>ספיר קור אג18- ספיר קורפ</t>
  </si>
  <si>
    <t>3650140</t>
  </si>
  <si>
    <t>07/12/21</t>
  </si>
  <si>
    <t>עמרם אברהם אגח א- עמרם</t>
  </si>
  <si>
    <t>1188044</t>
  </si>
  <si>
    <t>513201582</t>
  </si>
  <si>
    <t>פסגות קב  אגח ג- פסגות קבוצה</t>
  </si>
  <si>
    <t>1194026</t>
  </si>
  <si>
    <t>520033804</t>
  </si>
  <si>
    <t>שרותים פיננסים</t>
  </si>
  <si>
    <t>08/03/23</t>
  </si>
  <si>
    <t>רוטשטיין אגח יא- רוטשטיין</t>
  </si>
  <si>
    <t>1197177</t>
  </si>
  <si>
    <t>520039959</t>
  </si>
  <si>
    <t>27/06/23</t>
  </si>
  <si>
    <t>רותם שני  אגח א- רותם שני</t>
  </si>
  <si>
    <t>1173996</t>
  </si>
  <si>
    <t>512287517</t>
  </si>
  <si>
    <t>10/03/21</t>
  </si>
  <si>
    <t>סיאון     אגח א- סיאון</t>
  </si>
  <si>
    <t>1194018</t>
  </si>
  <si>
    <t>2409</t>
  </si>
  <si>
    <t>27/02/23</t>
  </si>
  <si>
    <t>נאוויטס פט אג ד- נאוויטס פטרו</t>
  </si>
  <si>
    <t>1181627</t>
  </si>
  <si>
    <t>סה"כ אחר</t>
  </si>
  <si>
    <t>TEVA  4.75 09/05/2027- טבע</t>
  </si>
  <si>
    <t>US88167AAP66</t>
  </si>
  <si>
    <t>בלומברג</t>
  </si>
  <si>
    <t>520013954</t>
  </si>
  <si>
    <t>Pharma &amp; Biotechnology</t>
  </si>
  <si>
    <t>BB-</t>
  </si>
  <si>
    <t>S&amp;P</t>
  </si>
  <si>
    <t>02/11/21</t>
  </si>
  <si>
    <t>TEVA  5.125 09/05/2029- טבע</t>
  </si>
  <si>
    <t>US88167AAQ40</t>
  </si>
  <si>
    <t>TEVA 3.75 09/05/2027- טבע</t>
  </si>
  <si>
    <t>XS2406607098</t>
  </si>
  <si>
    <t>TEVA 4.375 09/05/2030- טבע</t>
  </si>
  <si>
    <t>XS2406607171</t>
  </si>
  <si>
    <t>DORLEV 7.494 30/12/23- DELEK OVERRIDING ROYALTY LEVIATHAN</t>
  </si>
  <si>
    <t>IL0011691354</t>
  </si>
  <si>
    <t>514798826</t>
  </si>
  <si>
    <t>Energy</t>
  </si>
  <si>
    <t>B+</t>
  </si>
  <si>
    <t>Fitch</t>
  </si>
  <si>
    <t>33/JPM 4.912 25/7- JP MORGAN</t>
  </si>
  <si>
    <t>US46647PDH64</t>
  </si>
  <si>
    <t>4809</t>
  </si>
  <si>
    <t>Banks</t>
  </si>
  <si>
    <t>A-</t>
  </si>
  <si>
    <t>22/02/23</t>
  </si>
  <si>
    <t>BAC 4.827 22/07/26- Bank of  America</t>
  </si>
  <si>
    <t>US06051GLA57</t>
  </si>
  <si>
    <t>2180</t>
  </si>
  <si>
    <t>27/10/22</t>
  </si>
  <si>
    <t>VW 4.75 13/11/28- VOLKSWAGEN</t>
  </si>
  <si>
    <t>US928668AU66</t>
  </si>
  <si>
    <t>4255</t>
  </si>
  <si>
    <t>Automobiles &amp; Components</t>
  </si>
  <si>
    <t>BBB+</t>
  </si>
  <si>
    <t>24/10/22</t>
  </si>
  <si>
    <t>15/01/26 FSK 3.4- FS KKR</t>
  </si>
  <si>
    <t>US302635AG21</t>
  </si>
  <si>
    <t>5143</t>
  </si>
  <si>
    <t>Diversified Financials</t>
  </si>
  <si>
    <t>Baa3</t>
  </si>
  <si>
    <t>Moodys</t>
  </si>
  <si>
    <t>03/12/20</t>
  </si>
  <si>
    <t>PSEC 3.364 15.11.26</t>
  </si>
  <si>
    <t>US74348TAV44</t>
  </si>
  <si>
    <t>5268</t>
  </si>
  <si>
    <t>BBB-</t>
  </si>
  <si>
    <t>25/05/21</t>
  </si>
  <si>
    <t>PSEC 3.706 22/01/26</t>
  </si>
  <si>
    <t>US74348TAU60</t>
  </si>
  <si>
    <t>12/02/21</t>
  </si>
  <si>
    <t>SMTPLN 2 31/01/25- SUMMIT PROPERTIES</t>
  </si>
  <si>
    <t>XS1757821688</t>
  </si>
  <si>
    <t>5374</t>
  </si>
  <si>
    <t>Other</t>
  </si>
  <si>
    <t>Ba1</t>
  </si>
  <si>
    <t>19/05/23</t>
  </si>
  <si>
    <t>ENOGLN 6.50 30.04.2027- Energean</t>
  </si>
  <si>
    <t>USG3044DAA49</t>
  </si>
  <si>
    <t>5144</t>
  </si>
  <si>
    <t>IAECN 9 15/07/26- ITHACA ENERGY NORTH</t>
  </si>
  <si>
    <t>USG49774AB18</t>
  </si>
  <si>
    <t>5327</t>
  </si>
  <si>
    <t>B3</t>
  </si>
  <si>
    <t>סה"כ תל אביב 35</t>
  </si>
  <si>
    <t>אנלייט אנרגיה- אנלייט אנרגיה</t>
  </si>
  <si>
    <t>720011</t>
  </si>
  <si>
    <t>520041146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</si>
  <si>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</si>
  <si>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</si>
  <si>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</si>
  <si>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</si>
  <si>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</si>
  <si>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</si>
  <si>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</si>
  <si>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</si>
  <si>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</si>
  <si>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</si>
  <si>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</si>
  <si>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</si>
  <si>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</si>
  <si>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</si>
  <si>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</si>
  <si>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</si>
  <si>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</si>
  <si>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</si>
  <si>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</si>
  <si>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</si>
  <si>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</si>
  <si>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</si>
  <si>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</si>
  <si>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</si>
  <si>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</si>
  <si>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איי.סי.אל- איי.סי.אל</t>
  </si>
  <si>
    <t>281014</t>
  </si>
  <si>
    <t>520027830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</si>
  <si>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</si>
  <si>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</si>
  <si>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</si>
  <si>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</si>
  <si>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</si>
  <si>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</si>
  <si>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</si>
  <si>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</si>
  <si>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</si>
  <si>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</si>
  <si>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</si>
  <si>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</si>
  <si>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</si>
  <si>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</si>
  <si>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</si>
  <si>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</si>
  <si>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</si>
  <si>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בזק- בזק</t>
  </si>
  <si>
    <t>230011</t>
  </si>
  <si>
    <t>סה"כ תל אביב 90</t>
  </si>
  <si>
    <t>משק אנרגיה- משק אנרגיה</t>
  </si>
  <si>
    <t>516167343</t>
  </si>
  <si>
    <t>פז נפט- פז נפט</t>
  </si>
  <si>
    <t>1100007</t>
  </si>
  <si>
    <t>510216054</t>
  </si>
  <si>
    <t>נופר אנרג'י- נופר אנרג'י</t>
  </si>
  <si>
    <t>1170877</t>
  </si>
  <si>
    <t>מימון ישיר- מימון ישיר קב</t>
  </si>
  <si>
    <t>1168186</t>
  </si>
  <si>
    <t>מנורה    1- מנורה מב החזקות</t>
  </si>
  <si>
    <t>566018</t>
  </si>
  <si>
    <t>520007469</t>
  </si>
  <si>
    <t>חג'ג' נדל"ן- חג'ג' נדלן</t>
  </si>
  <si>
    <t>823013</t>
  </si>
  <si>
    <t>דיפלומט אחזקות- דיפלומט</t>
  </si>
  <si>
    <t>1173491</t>
  </si>
  <si>
    <t>510400740</t>
  </si>
  <si>
    <t>סקופ- סקופ</t>
  </si>
  <si>
    <t>288019</t>
  </si>
  <si>
    <t>520037425</t>
  </si>
  <si>
    <t>תדיראן הולדינגס- תדיראן גרופ</t>
  </si>
  <si>
    <t>258012</t>
  </si>
  <si>
    <t>520036732</t>
  </si>
  <si>
    <t>ריט 1- 1 ריט</t>
  </si>
  <si>
    <t>1098920</t>
  </si>
  <si>
    <t>נכסים בנין- נכסים ובנין</t>
  </si>
  <si>
    <t>699017</t>
  </si>
  <si>
    <t>סלע נדל"ן- סלע קפיטל נדל"ן</t>
  </si>
  <si>
    <t>1109644</t>
  </si>
  <si>
    <t>אלקטרה צריכה- אלקטרה צריכה</t>
  </si>
  <si>
    <t>5010129</t>
  </si>
  <si>
    <t>520039967</t>
  </si>
  <si>
    <t>רשתות שיווק</t>
  </si>
  <si>
    <t>יוחננוף- יוחננוף</t>
  </si>
  <si>
    <t>1161264</t>
  </si>
  <si>
    <t>511344186</t>
  </si>
  <si>
    <t>פוקס- פוקס</t>
  </si>
  <si>
    <t>1087022</t>
  </si>
  <si>
    <t>512157603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</si>
  <si>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</si>
  <si>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</si>
  <si>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</si>
  <si>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</si>
  <si>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</si>
  <si>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</si>
  <si>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וואן תוכנה- וואן טכנולוגיות</t>
  </si>
  <si>
    <t>161018</t>
  </si>
  <si>
    <t>520034695</t>
  </si>
  <si>
    <t>פורמולה- פורמולה מערכות</t>
  </si>
  <si>
    <t>256016</t>
  </si>
  <si>
    <t>סה"כ מניות היתר</t>
  </si>
  <si>
    <t>אקוואריוס מנועים- אקוואריוס</t>
  </si>
  <si>
    <t>1170240</t>
  </si>
  <si>
    <t>515114429</t>
  </si>
  <si>
    <t>אלקטרוניקה ואופטיקה</t>
  </si>
  <si>
    <t>בליץ- בליץ</t>
  </si>
  <si>
    <t>424010</t>
  </si>
  <si>
    <t>520038779</t>
  </si>
  <si>
    <t>נור- נור אינק</t>
  </si>
  <si>
    <t>1175728</t>
  </si>
  <si>
    <t>515926475</t>
  </si>
  <si>
    <t>נקסט ויז'ן- נקסט ויז'ן</t>
  </si>
  <si>
    <t>1176593</t>
  </si>
  <si>
    <t>514259019</t>
  </si>
  <si>
    <t>סונוביה- סונוביה</t>
  </si>
  <si>
    <t>1170539</t>
  </si>
  <si>
    <t>514997741</t>
  </si>
  <si>
    <t>מלרן- מלרן פרוייקטים</t>
  </si>
  <si>
    <t>1170950</t>
  </si>
  <si>
    <t>מניף- מניף-פיננסים</t>
  </si>
  <si>
    <t>1170893</t>
  </si>
  <si>
    <t>חג'ג' אירופה- חג'ג' אירופה</t>
  </si>
  <si>
    <t>1143635</t>
  </si>
  <si>
    <t>515682292</t>
  </si>
  <si>
    <t>רוטשטיין- רוטשטיין</t>
  </si>
  <si>
    <t>539015</t>
  </si>
  <si>
    <t>איי ספאק 1- איי ספאק</t>
  </si>
  <si>
    <t>1179589</t>
  </si>
  <si>
    <t>516247772</t>
  </si>
  <si>
    <t>יוניקורן טכנולוגיות - יוניקורן טכנו</t>
  </si>
  <si>
    <t>1168657</t>
  </si>
  <si>
    <t>540294428</t>
  </si>
  <si>
    <t>השקעות בהיי טק</t>
  </si>
  <si>
    <t>אלמדה יהש- אלמדה ונצ'רס</t>
  </si>
  <si>
    <t>1168962</t>
  </si>
  <si>
    <t>540296795</t>
  </si>
  <si>
    <t>השקעות במדעי החיים</t>
  </si>
  <si>
    <t>סנו- סנו</t>
  </si>
  <si>
    <t>813014</t>
  </si>
  <si>
    <t>520032988</t>
  </si>
  <si>
    <t>אפיטומי מדיקל- אפיטומי</t>
  </si>
  <si>
    <t>1182591</t>
  </si>
  <si>
    <t>513721803</t>
  </si>
  <si>
    <t>מכשור רפואי</t>
  </si>
  <si>
    <t>אריקה כרמל- אריקה בי-קיור</t>
  </si>
  <si>
    <t>1178912</t>
  </si>
  <si>
    <t>514034123</t>
  </si>
  <si>
    <t>ישרוטל- ישרוטל</t>
  </si>
  <si>
    <t>1080985</t>
  </si>
  <si>
    <t>520042482</t>
  </si>
  <si>
    <t>מלונאות ותיירות</t>
  </si>
  <si>
    <t>בכורי שדה- 'בכורי שדה אחז</t>
  </si>
  <si>
    <t>1172618</t>
  </si>
  <si>
    <t>512402538</t>
  </si>
  <si>
    <t>בית שמש- בית שמש</t>
  </si>
  <si>
    <t>1081561</t>
  </si>
  <si>
    <t>520043480</t>
  </si>
  <si>
    <t>מתכת ומוצרי בניה</t>
  </si>
  <si>
    <t>חמת- חמת</t>
  </si>
  <si>
    <t>384016</t>
  </si>
  <si>
    <t>520038530</t>
  </si>
  <si>
    <t>בית בכפר- בית בכפר</t>
  </si>
  <si>
    <t>1183656</t>
  </si>
  <si>
    <t>511605719</t>
  </si>
  <si>
    <t>רני צים- רני צים</t>
  </si>
  <si>
    <t>1143619</t>
  </si>
  <si>
    <t>טופ גאם- טופ גאם</t>
  </si>
  <si>
    <t>1179142</t>
  </si>
  <si>
    <t>513561399</t>
  </si>
  <si>
    <t>פודטק</t>
  </si>
  <si>
    <t>סבוריט- סבוריט</t>
  </si>
  <si>
    <t>1169978</t>
  </si>
  <si>
    <t>515933950</t>
  </si>
  <si>
    <t>זוז פאוור- זוז פאוור</t>
  </si>
  <si>
    <t>1174184</t>
  </si>
  <si>
    <t>514881564</t>
  </si>
  <si>
    <t>הייקון מערכות- הייקון מערכות</t>
  </si>
  <si>
    <t>1169945</t>
  </si>
  <si>
    <t>514347160</t>
  </si>
  <si>
    <t>רובוטיקה ותלת מימד</t>
  </si>
  <si>
    <t>מאסיבית- מאסיבית</t>
  </si>
  <si>
    <t>1172972</t>
  </si>
  <si>
    <t>514919810</t>
  </si>
  <si>
    <t>טרמינל איקס- טרמינל איקס</t>
  </si>
  <si>
    <t>1178714</t>
  </si>
  <si>
    <t>515722536</t>
  </si>
  <si>
    <t>אייס קמעונאות- מולטי ריטייל</t>
  </si>
  <si>
    <t>1171669</t>
  </si>
  <si>
    <t>515546224</t>
  </si>
  <si>
    <t>אוריין- אוריין</t>
  </si>
  <si>
    <t>1103506</t>
  </si>
  <si>
    <t>511068256</t>
  </si>
  <si>
    <t>אי.טי.ג'י.איי- אי.טי.ג'י.איי</t>
  </si>
  <si>
    <t>1176114</t>
  </si>
  <si>
    <t>513764399</t>
  </si>
  <si>
    <t>שגריר- שגריר רכב</t>
  </si>
  <si>
    <t>1138379</t>
  </si>
  <si>
    <t>515158665</t>
  </si>
  <si>
    <t>מגדלור- מגדלור</t>
  </si>
  <si>
    <t>1182567</t>
  </si>
  <si>
    <t>515514263</t>
  </si>
  <si>
    <t>יוזרוואי- יוזרוואי</t>
  </si>
  <si>
    <t>1183748</t>
  </si>
  <si>
    <t>516218989</t>
  </si>
  <si>
    <t>פוםוום- פוםוום</t>
  </si>
  <si>
    <t>1173434</t>
  </si>
  <si>
    <t>515236735</t>
  </si>
  <si>
    <t>קוויקליזארד- קוויקליזארד</t>
  </si>
  <si>
    <t>1172840</t>
  </si>
  <si>
    <t>514439785</t>
  </si>
  <si>
    <t>שמיים- שמיים אימפרוב</t>
  </si>
  <si>
    <t>1176239</t>
  </si>
  <si>
    <t>515181014</t>
  </si>
  <si>
    <t>סה"כ call 001 אופציות</t>
  </si>
  <si>
    <t>G WILLI FOOD INTERNATIONAL</t>
  </si>
  <si>
    <t>IL0010828585</t>
  </si>
  <si>
    <t>NASDAQ</t>
  </si>
  <si>
    <t>520043209</t>
  </si>
  <si>
    <t>Food &amp; Staples Retailing</t>
  </si>
  <si>
    <t>Steakholder Foods (Meat-Teck 3D) - ADR- Steakholder Foods (MEATECH)</t>
  </si>
  <si>
    <t>US5834351026</t>
  </si>
  <si>
    <t>520041955</t>
  </si>
  <si>
    <t>Food Beverage &amp; Tobacco</t>
  </si>
  <si>
    <t>S H L Telemedicine Ltd</t>
  </si>
  <si>
    <t>IL0010855885</t>
  </si>
  <si>
    <t>5261</t>
  </si>
  <si>
    <t>Health Care Equip &amp; Services</t>
  </si>
  <si>
    <t>NICE SYSTEMS LTD</t>
  </si>
  <si>
    <t>US6536561086</t>
  </si>
  <si>
    <t>NYSE</t>
  </si>
  <si>
    <t>520036872</t>
  </si>
  <si>
    <t>Software &amp; Services</t>
  </si>
  <si>
    <t>SCOUTCAM- SCOUTCAM</t>
  </si>
  <si>
    <t>US81063V2043</t>
  </si>
  <si>
    <t>5287</t>
  </si>
  <si>
    <t>Technology Hardware &amp; Equip</t>
  </si>
  <si>
    <t>SOLAREDGE</t>
  </si>
  <si>
    <t>US83417M1045</t>
  </si>
  <si>
    <t>4744</t>
  </si>
  <si>
    <t>ORMAT TECHNOLOGIES-ORA</t>
  </si>
  <si>
    <t>US6866881021</t>
  </si>
  <si>
    <t>880326081</t>
  </si>
  <si>
    <t>Utilities</t>
  </si>
  <si>
    <t>LEONARDO DRS- LEONARDO DRS</t>
  </si>
  <si>
    <t>US52661A1088</t>
  </si>
  <si>
    <t>253583</t>
  </si>
  <si>
    <t>AEROSPACE &amp; DEFENSE</t>
  </si>
  <si>
    <t>BANK OF AMERICA - BAC- Bank of  America</t>
  </si>
  <si>
    <t>US0605051046</t>
  </si>
  <si>
    <t>JPM - JP  MORGAN</t>
  </si>
  <si>
    <t>US46625H1005</t>
  </si>
  <si>
    <t>NEOEN FP</t>
  </si>
  <si>
    <t>FR0011675362</t>
  </si>
  <si>
    <t>5175</t>
  </si>
  <si>
    <t>ORSTED A/S</t>
  </si>
  <si>
    <t>DK0060094928</t>
  </si>
  <si>
    <t>5232</t>
  </si>
  <si>
    <t>RWE GR</t>
  </si>
  <si>
    <t>DE0007037129</t>
  </si>
  <si>
    <t>5242</t>
  </si>
  <si>
    <t>RWE GY</t>
  </si>
  <si>
    <t>DARIOHEALTH</t>
  </si>
  <si>
    <t>US23725P2092</t>
  </si>
  <si>
    <t>5233</t>
  </si>
  <si>
    <t>GOOG GOOGLE C Class- GOOGLE</t>
  </si>
  <si>
    <t>US02079K1079</t>
  </si>
  <si>
    <t>960</t>
  </si>
  <si>
    <t>Media</t>
  </si>
  <si>
    <t>PFIZER INC-PFE- PFIZER</t>
  </si>
  <si>
    <t>US7170811035</t>
  </si>
  <si>
    <t>1190</t>
  </si>
  <si>
    <t>PARK PLAZA  HOTEL</t>
  </si>
  <si>
    <t>GG00B1Z5FH87</t>
  </si>
  <si>
    <t>LSE</t>
  </si>
  <si>
    <t>5123</t>
  </si>
  <si>
    <t>Real Estate</t>
  </si>
  <si>
    <t>PRIME US REIT</t>
  </si>
  <si>
    <t>SGXC75818630</t>
  </si>
  <si>
    <t>5197</t>
  </si>
  <si>
    <t>SOITEC FP</t>
  </si>
  <si>
    <t>FR0013227113</t>
  </si>
  <si>
    <t>5250</t>
  </si>
  <si>
    <t>Semiconductors &amp; Semicon Equip</t>
  </si>
  <si>
    <t>TSM - TAIWAN SEMICONDUCTOR- TSMC-TAIWAN SEMICONDUCTOR</t>
  </si>
  <si>
    <t>us8740391003</t>
  </si>
  <si>
    <t>5088</t>
  </si>
  <si>
    <t>MSFT -  MICROSOFT- MICROSOFT</t>
  </si>
  <si>
    <t>us5949181045</t>
  </si>
  <si>
    <t>5083</t>
  </si>
  <si>
    <t>AAPL - Apple</t>
  </si>
  <si>
    <t>US0378331005</t>
  </si>
  <si>
    <t>930</t>
  </si>
  <si>
    <t>ENEL SPA</t>
  </si>
  <si>
    <t>IT0003128367</t>
  </si>
  <si>
    <t>5039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</si>
  <si>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</si>
  <si>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</si>
  <si>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</si>
  <si>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</si>
  <si>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</si>
  <si>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</si>
  <si>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VOO US_VANGUARD S&amp;P 500</t>
  </si>
  <si>
    <t>US9229083632</t>
  </si>
  <si>
    <t>4922</t>
  </si>
  <si>
    <t>מניות</t>
  </si>
  <si>
    <t>סה"כ שמחקות מדדים אחרים</t>
  </si>
  <si>
    <t>סה"כ אג"ח ממשלתי</t>
  </si>
  <si>
    <t>סה"כ אגח קונצרני</t>
  </si>
  <si>
    <t>S&amp;P 500 (4D) PTF- פסגות קרנות נאמנות</t>
  </si>
  <si>
    <t>5127469</t>
  </si>
  <si>
    <t>513765339</t>
  </si>
  <si>
    <t>סה"כ כתבי אופציות בישראל</t>
  </si>
  <si>
    <t>אייספאק 1  אפ 1_10/12/2023- איי ספאק</t>
  </si>
  <si>
    <t>1179613</t>
  </si>
  <si>
    <t>יוניקורן טכ אפ2 10/9/23- יוניקורן טכנו</t>
  </si>
  <si>
    <t>1168673</t>
  </si>
  <si>
    <t>אלמדה  אופציה 2 10/10/23</t>
  </si>
  <si>
    <t>1168988</t>
  </si>
  <si>
    <t>בית בכפר אופציה 1 30/01/25- בית בכפר</t>
  </si>
  <si>
    <t>1183664</t>
  </si>
  <si>
    <t>צ'קראטק אפ 3 20.03.25- זוז פאוור</t>
  </si>
  <si>
    <t>1185321</t>
  </si>
  <si>
    <t>אידומו  אפ 1_ 10/12/2023- אידומו</t>
  </si>
  <si>
    <t>1176353</t>
  </si>
  <si>
    <t>טראקנט אופציה 1 02/03/25- טראקנט</t>
  </si>
  <si>
    <t>1174101</t>
  </si>
  <si>
    <t>פיימנט אופציה 1 15/10/24- פיימנט</t>
  </si>
  <si>
    <t>1180884</t>
  </si>
  <si>
    <t>קונטיניואל אפ 1 12/12/24- קונטיניואל</t>
  </si>
  <si>
    <t>1182278</t>
  </si>
  <si>
    <t>שמיים  אפ_1 01/06/2025- שמיים אימפרוב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</si>
  <si>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</si>
  <si>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</si>
  <si>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</si>
  <si>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</si>
  <si>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</si>
  <si>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</si>
  <si>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</si>
  <si>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DJIA  MINI-DMU3-15/09/23</t>
  </si>
  <si>
    <t>BBG019LXGX21</t>
  </si>
  <si>
    <t>FUT VAL EUR HSBC - רוו"ה מחוזים</t>
  </si>
  <si>
    <t>333740</t>
  </si>
  <si>
    <t>FUT VAL USD - רוו"ה מחוזים</t>
  </si>
  <si>
    <t>415349</t>
  </si>
  <si>
    <t>MINI NASDAQ100-NQU3- 15/09/23</t>
  </si>
  <si>
    <t>BBG0183YHVX0</t>
  </si>
  <si>
    <t>MSCI EM - MESU3 - 15/09/2023</t>
  </si>
  <si>
    <t>BBG00XH5MJD7</t>
  </si>
  <si>
    <t>S&amp;P500 E-MINI -ESU3-15/09/23</t>
  </si>
  <si>
    <t>BBG011CK2XH5</t>
  </si>
  <si>
    <t>STOXX 600- SXOU3-15/09/23</t>
  </si>
  <si>
    <t>DE000C6XKB28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</si>
  <si>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</si>
  <si>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</si>
  <si>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</si>
  <si>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</si>
  <si>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</si>
  <si>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</si>
  <si>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</si>
  <si>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</si>
  <si>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</si>
  <si>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</si>
  <si>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</si>
  <si>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</si>
  <si>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</si>
  <si>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</si>
  <si>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נעמ 2 - לא סחיר- גמא ניהול</t>
  </si>
  <si>
    <t>1184209</t>
  </si>
  <si>
    <t>512711789</t>
  </si>
  <si>
    <t>נאוי נעמ פרטי-1/2/24- נאוי</t>
  </si>
  <si>
    <t>96048</t>
  </si>
  <si>
    <t>520036070</t>
  </si>
  <si>
    <t>27/04/22</t>
  </si>
  <si>
    <t>אספן נעמ 1-לא סחיר- אספן גרופ</t>
  </si>
  <si>
    <t>3130374</t>
  </si>
  <si>
    <t>520037540</t>
  </si>
  <si>
    <t>מנרב-נעמ פרטי 3/9/23- מנרב</t>
  </si>
  <si>
    <t>96050</t>
  </si>
  <si>
    <t>520034505</t>
  </si>
  <si>
    <t>02/06/22</t>
  </si>
  <si>
    <t>אדמה נע"מ 2 - לא סחיר- אדמה</t>
  </si>
  <si>
    <t>1161983</t>
  </si>
  <si>
    <t>14/06/23</t>
  </si>
  <si>
    <t>סה"כ תעודות חוב מסחריות של חברות ישראליות</t>
  </si>
  <si>
    <t>סה"כ תעודות חוב מסחריות של חברות זרות</t>
  </si>
  <si>
    <t>רפאל אג3מ- רפאל</t>
  </si>
  <si>
    <t>1140276</t>
  </si>
  <si>
    <t>520042185</t>
  </si>
  <si>
    <t>04/05/21</t>
  </si>
  <si>
    <t>תשת אנרג אגא-רמ</t>
  </si>
  <si>
    <t>1168087</t>
  </si>
  <si>
    <t>520027293</t>
  </si>
  <si>
    <t>17/08/20</t>
  </si>
  <si>
    <t>רפאל  אג4מ- רפאל</t>
  </si>
  <si>
    <t>1140284</t>
  </si>
  <si>
    <t>רפאל   אג5מ</t>
  </si>
  <si>
    <t>1140292</t>
  </si>
  <si>
    <t>אורמת אגח 4 - רמ</t>
  </si>
  <si>
    <t>1167212</t>
  </si>
  <si>
    <t>01/07/20</t>
  </si>
  <si>
    <t>עוגן אגח א - רמ- עוגן</t>
  </si>
  <si>
    <t>1196831</t>
  </si>
  <si>
    <t>516556545</t>
  </si>
  <si>
    <t>18/06/23</t>
  </si>
  <si>
    <t>לידר  אגח ח- רמ- לידר השקעות</t>
  </si>
  <si>
    <t>3180361</t>
  </si>
  <si>
    <t>520037664</t>
  </si>
  <si>
    <t>28/02/21</t>
  </si>
  <si>
    <t>ביטוח ישיר אג"ח 11</t>
  </si>
  <si>
    <t>1138825</t>
  </si>
  <si>
    <t>520044439</t>
  </si>
  <si>
    <t>27/04/20</t>
  </si>
  <si>
    <t>י.ח.ק אגח ב -רמ- י.ח.ק להשקעות</t>
  </si>
  <si>
    <t>1181783</t>
  </si>
  <si>
    <t>550016091</t>
  </si>
  <si>
    <t>15/11/21</t>
  </si>
  <si>
    <t>פז זיקוק אג2-רמ- פז בית זיקוק אשדוד</t>
  </si>
  <si>
    <t>1192673</t>
  </si>
  <si>
    <t>513775163</t>
  </si>
  <si>
    <t>25/01/23</t>
  </si>
  <si>
    <t>פסגות ק.אג ב-רמ- פסגות קבוצה</t>
  </si>
  <si>
    <t>5990171</t>
  </si>
  <si>
    <t>18/08/21</t>
  </si>
  <si>
    <t>גרופ 11- 11 גרופ</t>
  </si>
  <si>
    <t>1181106</t>
  </si>
  <si>
    <t>1992</t>
  </si>
  <si>
    <t>וויו גרופ TASE UP- גרופ(VEEV) וויו</t>
  </si>
  <si>
    <t>1171107</t>
  </si>
  <si>
    <t>1837</t>
  </si>
  <si>
    <t>סה"כ קרנות הון סיכון</t>
  </si>
  <si>
    <t>סה"כ קרנות גידור</t>
  </si>
  <si>
    <t>סה"כ קרנות נדל"ן</t>
  </si>
  <si>
    <t>סה"כ קרנות השקעה אחרות</t>
  </si>
  <si>
    <t>Klirmark Opportunity Fund IV- Klirmark Opportunity</t>
  </si>
  <si>
    <t>74252</t>
  </si>
  <si>
    <t>08/06/23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</si>
  <si>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</si>
  <si>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</si>
  <si>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</si>
  <si>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</si>
  <si>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קרן Dover Street XI הרבור וסט- Dover Street XI Feeder Fund</t>
  </si>
  <si>
    <t>74253</t>
  </si>
  <si>
    <t>22/06/23</t>
  </si>
  <si>
    <t>סה"כ כתבי אופציה בישראל</t>
  </si>
  <si>
    <t>Protalix Biotherapeutics Inc</t>
  </si>
  <si>
    <t>US74365A3095</t>
  </si>
  <si>
    <t>18/03/20</t>
  </si>
  <si>
    <t>בליץ אופציה לא סחירה 01/06/24- בליץ</t>
  </si>
  <si>
    <t>42401011</t>
  </si>
  <si>
    <t>האב (איאלדי ALD) אופציה לא סחירה 15/02/24- האב אבטחת מידע</t>
  </si>
  <si>
    <t>10840031</t>
  </si>
  <si>
    <t>17/02/20</t>
  </si>
  <si>
    <t>שגריר- אופציה לא סחירה 08/06/25- שגריר רכב</t>
  </si>
  <si>
    <t>113837912</t>
  </si>
  <si>
    <t>27/06/22</t>
  </si>
  <si>
    <t>סה"כ מט"ח/מט"ח</t>
  </si>
  <si>
    <t>סה"כ כנגד חסכון עמיתים/מבוטחים</t>
  </si>
  <si>
    <t>לא</t>
  </si>
  <si>
    <t>1319</t>
  </si>
  <si>
    <t>AA+</t>
  </si>
  <si>
    <t>21/05/23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</si>
  <si>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</si>
  <si>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</si>
  <si>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</si>
  <si>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</si>
  <si>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</si>
  <si>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</si>
  <si>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</si>
  <si>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</si>
  <si>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</si>
  <si>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</si>
  <si>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</si>
  <si>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</si>
  <si>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</si>
  <si>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</si>
  <si>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</si>
  <si>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</si>
  <si>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HKD HSBC - בטחונות</t>
  </si>
  <si>
    <t>327106</t>
  </si>
  <si>
    <t>בטחונות-MONEY JPY HSBC</t>
  </si>
  <si>
    <t>327072</t>
  </si>
  <si>
    <t>MONEY EUR HSBC - בטחונות</t>
  </si>
  <si>
    <t>327064</t>
  </si>
  <si>
    <t>MONEY USD HSBC - בטחונות</t>
  </si>
  <si>
    <t>415323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</si>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</sst>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5" borderId="0" xfId="0" applyFill="1"/>
    <xf numFmtId="4" fontId="0" fillId="5" borderId="0" xfId="0" applyNumberFormat="1" applyFont="1" applyFill="1"/>
    <xf numFmtId="166" fontId="0" fillId="5" borderId="0" xfId="0" applyNumberFormat="1" applyFont="1" applyFill="1"/>
    <xf numFmtId="0" fontId="2" fillId="5" borderId="0" xfId="0" applyFont="1" applyFill="1" applyAlignment="1">
      <alignment horizontal="center"/>
    </xf>
    <xf numFmtId="0" fontId="0" fillId="6" borderId="0" xfId="0" applyFill="1"/>
    <xf numFmtId="4" fontId="0" fillId="6" borderId="0" xfId="0" applyNumberFormat="1" applyFont="1" applyFill="1"/>
    <xf numFmtId="166" fontId="0" fillId="6" borderId="0" xfId="0" applyNumberFormat="1" applyFont="1" applyFill="1"/>
    <xf numFmtId="0" fontId="2" fillId="6" borderId="0" xfId="0" applyFont="1" applyFill="1" applyAlignment="1">
      <alignment horizontal="center"/>
    </xf>
    <xf numFmtId="0" fontId="0" fillId="7" borderId="0" xfId="0" applyFill="1"/>
    <xf numFmtId="4" fontId="0" fillId="7" borderId="0" xfId="0" applyNumberFormat="1" applyFont="1" applyFill="1"/>
    <xf numFmtId="166" fontId="0" fillId="7" borderId="0" xfId="0" applyNumberFormat="1" applyFont="1" applyFill="1"/>
    <xf numFmtId="0" fontId="2" fillId="7" borderId="0" xfId="0" applyFont="1" applyFill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4"/>
  <sheetViews>
    <sheetView rightToLeft="1" topLeftCell="A28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94" t="s">
        <v>4</v>
      </c>
      <c r="C6" s="95"/>
      <c r="D6" s="96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141212.26258387757</v>
      </c>
      <c r="D11" s="76">
        <f>C11/$C$42</f>
        <v>0.11914001527364473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408956.11020729999</v>
      </c>
      <c r="D13" s="78">
        <f t="shared" ref="D13:D22" si="0">C13/$C$42</f>
        <v>0.34503403829683305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281462.16069150995</v>
      </c>
      <c r="D15" s="78">
        <f t="shared" si="0"/>
        <v>0.2374680888908022</v>
      </c>
    </row>
    <row r="16" spans="1:36">
      <c r="A16" s="10" t="s">
        <v>13</v>
      </c>
      <c r="B16" s="70" t="s">
        <v>19</v>
      </c>
      <c r="C16" s="77">
        <v>182335.10578773395</v>
      </c>
      <c r="D16" s="78">
        <f t="shared" si="0"/>
        <v>0.15383513365610818</v>
      </c>
    </row>
    <row r="17" spans="1:4">
      <c r="A17" s="10" t="s">
        <v>13</v>
      </c>
      <c r="B17" s="70" t="s">
        <v>195</v>
      </c>
      <c r="C17" s="77">
        <v>30226.506460000001</v>
      </c>
      <c r="D17" s="78">
        <f t="shared" si="0"/>
        <v>2.5501938538618631E-2</v>
      </c>
    </row>
    <row r="18" spans="1:4">
      <c r="A18" s="10" t="s">
        <v>13</v>
      </c>
      <c r="B18" s="70" t="s">
        <v>20</v>
      </c>
      <c r="C18" s="77">
        <v>17599.691999999999</v>
      </c>
      <c r="D18" s="78">
        <f t="shared" si="0"/>
        <v>1.4848764089775592E-2</v>
      </c>
    </row>
    <row r="19" spans="1:4">
      <c r="A19" s="10" t="s">
        <v>13</v>
      </c>
      <c r="B19" s="70" t="s">
        <v>21</v>
      </c>
      <c r="C19" s="77">
        <v>495.07483999999999</v>
      </c>
      <c r="D19" s="78">
        <f t="shared" si="0"/>
        <v>4.1769194062847223E-4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3075.3737649508403</v>
      </c>
      <c r="D21" s="78">
        <f t="shared" si="0"/>
        <v>2.5946760615833506E-3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22453.32704</v>
      </c>
      <c r="D25" s="78">
        <f t="shared" si="1"/>
        <v>1.8943749484226162E-2</v>
      </c>
    </row>
    <row r="26" spans="1:4">
      <c r="A26" s="10" t="s">
        <v>13</v>
      </c>
      <c r="B26" s="70" t="s">
        <v>18</v>
      </c>
      <c r="C26" s="77">
        <v>33561.192173654003</v>
      </c>
      <c r="D26" s="78">
        <f t="shared" si="1"/>
        <v>2.831539467612338E-2</v>
      </c>
    </row>
    <row r="27" spans="1:4">
      <c r="A27" s="10" t="s">
        <v>13</v>
      </c>
      <c r="B27" s="70" t="s">
        <v>28</v>
      </c>
      <c r="C27" s="77">
        <v>11962.23625</v>
      </c>
      <c r="D27" s="78">
        <f t="shared" si="1"/>
        <v>1.0092473440013147E-2</v>
      </c>
    </row>
    <row r="28" spans="1:4">
      <c r="A28" s="10" t="s">
        <v>13</v>
      </c>
      <c r="B28" s="70" t="s">
        <v>29</v>
      </c>
      <c r="C28" s="77">
        <v>1638.6</v>
      </c>
      <c r="D28" s="78">
        <f t="shared" si="1"/>
        <v>1.3824778773120737E-3</v>
      </c>
    </row>
    <row r="29" spans="1:4">
      <c r="A29" s="10" t="s">
        <v>13</v>
      </c>
      <c r="B29" s="70" t="s">
        <v>30</v>
      </c>
      <c r="C29" s="77">
        <v>110.64202647755</v>
      </c>
      <c r="D29" s="78">
        <f t="shared" si="1"/>
        <v>9.3348073908330033E-5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28025.889599999999</v>
      </c>
      <c r="D33" s="78">
        <f t="shared" si="1"/>
        <v>2.3645290103741317E-2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22148.916054017998</v>
      </c>
      <c r="D37" s="78">
        <f t="shared" si="1"/>
        <v>1.8686919596681385E-2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1185263.0894795218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4.1134000000000004</v>
      </c>
    </row>
    <row r="48" spans="1:4">
      <c r="C48" t="s">
        <v>201</v>
      </c>
      <c r="D48">
        <v>0.53959999999999997</v>
      </c>
    </row>
    <row r="49" spans="3:4">
      <c r="C49" t="s">
        <v>110</v>
      </c>
      <c r="D49">
        <v>4.0185000000000004</v>
      </c>
    </row>
    <row r="50" spans="3:4">
      <c r="C50" t="s">
        <v>202</v>
      </c>
      <c r="D50">
        <v>2.5582000000000001E-2</v>
      </c>
    </row>
    <row r="51" spans="3:4">
      <c r="C51" t="s">
        <v>123</v>
      </c>
      <c r="D51">
        <v>2.7277</v>
      </c>
    </row>
    <row r="52" spans="3:4">
      <c r="C52" t="s">
        <v>203</v>
      </c>
      <c r="D52">
        <v>0.47220000000000001</v>
      </c>
    </row>
    <row r="53" spans="3:4">
      <c r="C53" t="s">
        <v>106</v>
      </c>
      <c r="D53">
        <v>3.7</v>
      </c>
    </row>
    <row r="54" spans="3:4">
      <c r="C54" t="s">
        <v>113</v>
      </c>
      <c r="D54">
        <v>4.6707000000000001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1129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1130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1131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729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1129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229</v>
      </c>
      <c r="C23" t="s">
        <v>229</v>
      </c>
      <c r="D23" s="16"/>
      <c r="E23" t="s">
        <v>229</v>
      </c>
      <c r="F23" t="s">
        <v>229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1132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s="16"/>
      <c r="E25" t="s">
        <v>229</v>
      </c>
      <c r="F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1131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s="16"/>
      <c r="E27" t="s">
        <v>229</v>
      </c>
      <c r="F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1133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729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236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837103.45</v>
      </c>
      <c r="H11" s="25"/>
      <c r="I11" s="75">
        <v>3075.3737649508403</v>
      </c>
      <c r="J11" s="76">
        <v>1</v>
      </c>
      <c r="K11" s="76">
        <v>2.5999999999999999E-3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837103.45</v>
      </c>
      <c r="H14" s="19"/>
      <c r="I14" s="81">
        <v>3075.3737649508403</v>
      </c>
      <c r="J14" s="80">
        <v>1</v>
      </c>
      <c r="K14" s="80">
        <v>2.5999999999999999E-3</v>
      </c>
      <c r="BF14" s="16" t="s">
        <v>126</v>
      </c>
    </row>
    <row r="15" spans="1:60">
      <c r="B15" t="s">
        <v>1134</v>
      </c>
      <c r="C15" t="s">
        <v>1135</v>
      </c>
      <c r="D15" t="s">
        <v>123</v>
      </c>
      <c r="E15" t="s">
        <v>784</v>
      </c>
      <c r="F15" t="s">
        <v>106</v>
      </c>
      <c r="G15" s="77">
        <v>5</v>
      </c>
      <c r="H15" s="77">
        <v>3.4643E-2</v>
      </c>
      <c r="I15" s="77">
        <v>6.4089550000000002E-6</v>
      </c>
      <c r="J15" s="78">
        <v>0</v>
      </c>
      <c r="K15" s="78">
        <v>0</v>
      </c>
      <c r="BF15" s="16" t="s">
        <v>127</v>
      </c>
    </row>
    <row r="16" spans="1:60">
      <c r="B16" t="s">
        <v>1136</v>
      </c>
      <c r="C16" t="s">
        <v>1137</v>
      </c>
      <c r="D16" t="s">
        <v>123</v>
      </c>
      <c r="E16" t="s">
        <v>784</v>
      </c>
      <c r="F16" t="s">
        <v>110</v>
      </c>
      <c r="G16" s="77">
        <v>-60621.599999999999</v>
      </c>
      <c r="H16" s="77">
        <v>100</v>
      </c>
      <c r="I16" s="77">
        <v>-243.6078996</v>
      </c>
      <c r="J16" s="78">
        <v>-7.9200000000000007E-2</v>
      </c>
      <c r="K16" s="78">
        <v>-2.0000000000000001E-4</v>
      </c>
      <c r="BF16" s="16" t="s">
        <v>128</v>
      </c>
    </row>
    <row r="17" spans="2:58">
      <c r="B17" t="s">
        <v>1138</v>
      </c>
      <c r="C17" t="s">
        <v>1139</v>
      </c>
      <c r="D17" t="s">
        <v>123</v>
      </c>
      <c r="E17" t="s">
        <v>784</v>
      </c>
      <c r="F17" t="s">
        <v>106</v>
      </c>
      <c r="G17" s="77">
        <v>897022.05</v>
      </c>
      <c r="H17" s="77">
        <v>100</v>
      </c>
      <c r="I17" s="77">
        <v>3318.981585</v>
      </c>
      <c r="J17" s="78">
        <v>1.0791999999999999</v>
      </c>
      <c r="K17" s="78">
        <v>2.8E-3</v>
      </c>
      <c r="BF17" s="16" t="s">
        <v>129</v>
      </c>
    </row>
    <row r="18" spans="2:58">
      <c r="B18" t="s">
        <v>1140</v>
      </c>
      <c r="C18" t="s">
        <v>1141</v>
      </c>
      <c r="D18" t="s">
        <v>123</v>
      </c>
      <c r="E18" t="s">
        <v>784</v>
      </c>
      <c r="F18" t="s">
        <v>106</v>
      </c>
      <c r="G18" s="77">
        <v>46</v>
      </c>
      <c r="H18" s="77">
        <v>1.5337E-2</v>
      </c>
      <c r="I18" s="77">
        <v>2.6103574000000001E-5</v>
      </c>
      <c r="J18" s="78">
        <v>0</v>
      </c>
      <c r="K18" s="78">
        <v>0</v>
      </c>
      <c r="BF18" s="16" t="s">
        <v>130</v>
      </c>
    </row>
    <row r="19" spans="2:58">
      <c r="B19" t="s">
        <v>1142</v>
      </c>
      <c r="C19" t="s">
        <v>1143</v>
      </c>
      <c r="D19" t="s">
        <v>123</v>
      </c>
      <c r="E19" t="s">
        <v>784</v>
      </c>
      <c r="F19" t="s">
        <v>106</v>
      </c>
      <c r="G19" s="77">
        <v>118</v>
      </c>
      <c r="H19" s="77">
        <v>9.9789999999999992E-4</v>
      </c>
      <c r="I19" s="77">
        <v>4.3568313999999999E-6</v>
      </c>
      <c r="J19" s="78">
        <v>0</v>
      </c>
      <c r="K19" s="78">
        <v>0</v>
      </c>
      <c r="BF19" s="16" t="s">
        <v>131</v>
      </c>
    </row>
    <row r="20" spans="2:58">
      <c r="B20" t="s">
        <v>1144</v>
      </c>
      <c r="C20" t="s">
        <v>1145</v>
      </c>
      <c r="D20" t="s">
        <v>123</v>
      </c>
      <c r="E20" t="s">
        <v>784</v>
      </c>
      <c r="F20" t="s">
        <v>106</v>
      </c>
      <c r="G20" s="77">
        <v>222</v>
      </c>
      <c r="H20" s="77">
        <v>4.4882500000000001E-3</v>
      </c>
      <c r="I20" s="77">
        <v>3.68664855E-5</v>
      </c>
      <c r="J20" s="78">
        <v>0</v>
      </c>
      <c r="K20" s="78">
        <v>0</v>
      </c>
      <c r="BF20" s="16" t="s">
        <v>132</v>
      </c>
    </row>
    <row r="21" spans="2:58">
      <c r="B21" t="s">
        <v>1146</v>
      </c>
      <c r="C21" t="s">
        <v>1147</v>
      </c>
      <c r="D21" t="s">
        <v>123</v>
      </c>
      <c r="E21" t="s">
        <v>784</v>
      </c>
      <c r="F21" t="s">
        <v>110</v>
      </c>
      <c r="G21" s="77">
        <v>312</v>
      </c>
      <c r="H21" s="77">
        <v>4.638E-4</v>
      </c>
      <c r="I21" s="77">
        <v>5.8149945359999999E-6</v>
      </c>
      <c r="J21" s="78">
        <v>0</v>
      </c>
      <c r="K21" s="78">
        <v>0</v>
      </c>
      <c r="BF21" s="16" t="s">
        <v>123</v>
      </c>
    </row>
    <row r="22" spans="2:58">
      <c r="B22" t="s">
        <v>236</v>
      </c>
      <c r="C22" s="19"/>
      <c r="D22" s="19"/>
      <c r="E22" s="19"/>
      <c r="F22" s="19"/>
      <c r="G22" s="19"/>
      <c r="H22" s="19"/>
    </row>
    <row r="23" spans="2:58">
      <c r="B23" t="s">
        <v>279</v>
      </c>
      <c r="C23" s="19"/>
      <c r="D23" s="19"/>
      <c r="E23" s="19"/>
      <c r="F23" s="19"/>
      <c r="G23" s="19"/>
      <c r="H23" s="19"/>
    </row>
    <row r="24" spans="2:58">
      <c r="B24" t="s">
        <v>280</v>
      </c>
      <c r="C24" s="19"/>
      <c r="D24" s="19"/>
      <c r="E24" s="19"/>
      <c r="F24" s="19"/>
      <c r="G24" s="19"/>
      <c r="H24" s="19"/>
    </row>
    <row r="25" spans="2:58">
      <c r="B25" t="s">
        <v>281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1148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229</v>
      </c>
      <c r="C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1149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229</v>
      </c>
      <c r="C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1150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1151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1152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1153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1154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1148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1149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1150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1151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1152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1153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1154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279</v>
      </c>
    </row>
    <row r="42" spans="2:17">
      <c r="B42" t="s">
        <v>280</v>
      </c>
    </row>
    <row r="43" spans="2:17">
      <c r="B43" t="s">
        <v>281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1155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229</v>
      </c>
      <c r="C14" t="s">
        <v>229</v>
      </c>
      <c r="D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1156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229</v>
      </c>
      <c r="C16" t="s">
        <v>229</v>
      </c>
      <c r="D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1157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1158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729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229</v>
      </c>
      <c r="C22" t="s">
        <v>229</v>
      </c>
      <c r="D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G25" s="77">
        <v>0</v>
      </c>
      <c r="H25" t="s">
        <v>229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1159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229</v>
      </c>
      <c r="C27" t="s">
        <v>229</v>
      </c>
      <c r="D27" t="s">
        <v>229</v>
      </c>
      <c r="G27" s="77">
        <v>0</v>
      </c>
      <c r="H27" t="s">
        <v>229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279</v>
      </c>
    </row>
    <row r="29" spans="2:16">
      <c r="B29" t="s">
        <v>280</v>
      </c>
    </row>
    <row r="30" spans="2:16">
      <c r="B30" t="s">
        <v>281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5">
        <v>0.16</v>
      </c>
      <c r="K11" s="7"/>
      <c r="L11" s="7"/>
      <c r="M11" s="76">
        <v>1.4E-3</v>
      </c>
      <c r="N11" s="75">
        <v>20062000</v>
      </c>
      <c r="O11" s="7"/>
      <c r="P11" s="75">
        <v>22453.32704</v>
      </c>
      <c r="Q11" s="7"/>
      <c r="R11" s="76">
        <v>1</v>
      </c>
      <c r="S11" s="76">
        <v>1.89E-2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0.16</v>
      </c>
      <c r="M12" s="80">
        <v>1.4E-3</v>
      </c>
      <c r="N12" s="81">
        <v>20062000</v>
      </c>
      <c r="P12" s="81">
        <v>22453.32704</v>
      </c>
      <c r="R12" s="80">
        <v>1</v>
      </c>
      <c r="S12" s="80">
        <v>1.89E-2</v>
      </c>
    </row>
    <row r="13" spans="2:65">
      <c r="B13" s="79" t="s">
        <v>1160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1161</v>
      </c>
      <c r="D15" s="16"/>
      <c r="E15" s="16"/>
      <c r="F15" s="16"/>
      <c r="J15" s="81">
        <v>0</v>
      </c>
      <c r="M15" s="80">
        <v>0</v>
      </c>
      <c r="N15" s="81">
        <v>19354000</v>
      </c>
      <c r="P15" s="81">
        <v>19818.271400000001</v>
      </c>
      <c r="R15" s="80">
        <v>0.88260000000000005</v>
      </c>
      <c r="S15" s="80">
        <v>1.67E-2</v>
      </c>
    </row>
    <row r="16" spans="2:65">
      <c r="B16" t="s">
        <v>1162</v>
      </c>
      <c r="C16" t="s">
        <v>1163</v>
      </c>
      <c r="D16" t="s">
        <v>123</v>
      </c>
      <c r="E16" t="s">
        <v>1164</v>
      </c>
      <c r="F16" t="s">
        <v>713</v>
      </c>
      <c r="G16" t="s">
        <v>416</v>
      </c>
      <c r="H16" t="s">
        <v>150</v>
      </c>
      <c r="I16" t="s">
        <v>508</v>
      </c>
      <c r="K16" t="s">
        <v>102</v>
      </c>
      <c r="L16" s="78">
        <v>5.6500000000000002E-2</v>
      </c>
      <c r="M16" s="78">
        <v>0</v>
      </c>
      <c r="N16" s="77">
        <v>3000000</v>
      </c>
      <c r="O16" s="77">
        <v>100.87</v>
      </c>
      <c r="P16" s="77">
        <v>3026.1</v>
      </c>
      <c r="Q16" s="78">
        <v>0</v>
      </c>
      <c r="R16" s="78">
        <v>0.1348</v>
      </c>
      <c r="S16" s="78">
        <v>2.5000000000000001E-3</v>
      </c>
    </row>
    <row r="17" spans="2:19">
      <c r="B17" t="s">
        <v>1165</v>
      </c>
      <c r="C17" t="s">
        <v>1166</v>
      </c>
      <c r="D17" t="s">
        <v>123</v>
      </c>
      <c r="E17" t="s">
        <v>1167</v>
      </c>
      <c r="F17" t="s">
        <v>434</v>
      </c>
      <c r="G17" t="s">
        <v>452</v>
      </c>
      <c r="H17" t="s">
        <v>210</v>
      </c>
      <c r="I17" t="s">
        <v>1168</v>
      </c>
      <c r="K17" t="s">
        <v>102</v>
      </c>
      <c r="L17" s="78">
        <v>5.9499999999999997E-2</v>
      </c>
      <c r="M17" s="78">
        <v>0</v>
      </c>
      <c r="N17" s="77">
        <v>7500000</v>
      </c>
      <c r="O17" s="77">
        <v>104.57</v>
      </c>
      <c r="P17" s="77">
        <v>7842.75</v>
      </c>
      <c r="Q17" s="78">
        <v>0</v>
      </c>
      <c r="R17" s="78">
        <v>0.3493</v>
      </c>
      <c r="S17" s="78">
        <v>6.6E-3</v>
      </c>
    </row>
    <row r="18" spans="2:19">
      <c r="B18" t="s">
        <v>1169</v>
      </c>
      <c r="C18" t="s">
        <v>1170</v>
      </c>
      <c r="D18" t="s">
        <v>123</v>
      </c>
      <c r="E18" t="s">
        <v>1171</v>
      </c>
      <c r="F18" t="s">
        <v>444</v>
      </c>
      <c r="G18" t="s">
        <v>470</v>
      </c>
      <c r="H18" t="s">
        <v>210</v>
      </c>
      <c r="I18" t="s">
        <v>594</v>
      </c>
      <c r="K18" t="s">
        <v>102</v>
      </c>
      <c r="L18" s="78">
        <v>7.4999999999999997E-2</v>
      </c>
      <c r="M18" s="78">
        <v>0</v>
      </c>
      <c r="N18" s="77">
        <v>1854000</v>
      </c>
      <c r="O18" s="77">
        <v>103.41</v>
      </c>
      <c r="P18" s="77">
        <v>1917.2213999999999</v>
      </c>
      <c r="Q18" s="78">
        <v>0</v>
      </c>
      <c r="R18" s="78">
        <v>8.5400000000000004E-2</v>
      </c>
      <c r="S18" s="78">
        <v>1.6000000000000001E-3</v>
      </c>
    </row>
    <row r="19" spans="2:19">
      <c r="B19" t="s">
        <v>1172</v>
      </c>
      <c r="C19" t="s">
        <v>1173</v>
      </c>
      <c r="D19" t="s">
        <v>123</v>
      </c>
      <c r="E19" t="s">
        <v>1174</v>
      </c>
      <c r="F19" t="s">
        <v>457</v>
      </c>
      <c r="G19" t="s">
        <v>229</v>
      </c>
      <c r="H19" t="s">
        <v>494</v>
      </c>
      <c r="I19" t="s">
        <v>1175</v>
      </c>
      <c r="K19" t="s">
        <v>102</v>
      </c>
      <c r="L19" s="78">
        <v>6.0999999999999999E-2</v>
      </c>
      <c r="M19" s="78">
        <v>0</v>
      </c>
      <c r="N19" s="77">
        <v>7000000</v>
      </c>
      <c r="O19" s="77">
        <v>100.46</v>
      </c>
      <c r="P19" s="77">
        <v>7032.2</v>
      </c>
      <c r="Q19" s="78">
        <v>0</v>
      </c>
      <c r="R19" s="78">
        <v>0.31319999999999998</v>
      </c>
      <c r="S19" s="78">
        <v>5.8999999999999999E-3</v>
      </c>
    </row>
    <row r="20" spans="2:19">
      <c r="B20" s="79" t="s">
        <v>284</v>
      </c>
      <c r="D20" s="16"/>
      <c r="E20" s="16"/>
      <c r="F20" s="16"/>
      <c r="J20" s="81">
        <v>1.38</v>
      </c>
      <c r="M20" s="80">
        <v>1.17E-2</v>
      </c>
      <c r="N20" s="81">
        <v>708000</v>
      </c>
      <c r="P20" s="81">
        <v>2635.05564</v>
      </c>
      <c r="R20" s="80">
        <v>0.1174</v>
      </c>
      <c r="S20" s="80">
        <v>2.2000000000000001E-3</v>
      </c>
    </row>
    <row r="21" spans="2:19">
      <c r="B21" t="s">
        <v>1176</v>
      </c>
      <c r="C21" t="s">
        <v>1177</v>
      </c>
      <c r="D21" t="s">
        <v>123</v>
      </c>
      <c r="E21" t="s">
        <v>403</v>
      </c>
      <c r="F21" t="s">
        <v>404</v>
      </c>
      <c r="G21" t="s">
        <v>405</v>
      </c>
      <c r="H21" t="s">
        <v>210</v>
      </c>
      <c r="I21" t="s">
        <v>1178</v>
      </c>
      <c r="J21" s="77">
        <v>1.38</v>
      </c>
      <c r="K21" t="s">
        <v>106</v>
      </c>
      <c r="L21" s="78">
        <v>1.55E-2</v>
      </c>
      <c r="M21" s="78">
        <v>1.17E-2</v>
      </c>
      <c r="N21" s="77">
        <v>708000</v>
      </c>
      <c r="O21" s="77">
        <v>100.59</v>
      </c>
      <c r="P21" s="77">
        <v>2635.05564</v>
      </c>
      <c r="Q21" s="78">
        <v>0</v>
      </c>
      <c r="R21" s="78">
        <v>0.1174</v>
      </c>
      <c r="S21" s="78">
        <v>2.2000000000000001E-3</v>
      </c>
    </row>
    <row r="22" spans="2:19">
      <c r="B22" s="79" t="s">
        <v>729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234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s="79" t="s">
        <v>1179</v>
      </c>
      <c r="D25" s="16"/>
      <c r="E25" s="16"/>
      <c r="F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229</v>
      </c>
      <c r="C26" t="s">
        <v>229</v>
      </c>
      <c r="D26" s="16"/>
      <c r="E26" s="16"/>
      <c r="F26" t="s">
        <v>229</v>
      </c>
      <c r="G26" t="s">
        <v>229</v>
      </c>
      <c r="J26" s="77">
        <v>0</v>
      </c>
      <c r="K26" t="s">
        <v>229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1180</v>
      </c>
      <c r="D27" s="16"/>
      <c r="E27" s="16"/>
      <c r="F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229</v>
      </c>
      <c r="C28" t="s">
        <v>229</v>
      </c>
      <c r="D28" s="16"/>
      <c r="E28" s="16"/>
      <c r="F28" t="s">
        <v>229</v>
      </c>
      <c r="G28" t="s">
        <v>229</v>
      </c>
      <c r="J28" s="77">
        <v>0</v>
      </c>
      <c r="K28" t="s">
        <v>229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t="s">
        <v>236</v>
      </c>
      <c r="D29" s="16"/>
      <c r="E29" s="16"/>
      <c r="F29" s="16"/>
    </row>
    <row r="30" spans="2:19">
      <c r="B30" t="s">
        <v>279</v>
      </c>
      <c r="D30" s="16"/>
      <c r="E30" s="16"/>
      <c r="F30" s="16"/>
    </row>
    <row r="31" spans="2:19">
      <c r="B31" t="s">
        <v>280</v>
      </c>
      <c r="D31" s="16"/>
      <c r="E31" s="16"/>
      <c r="F31" s="16"/>
    </row>
    <row r="32" spans="2:19">
      <c r="B32" t="s">
        <v>281</v>
      </c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3.8</v>
      </c>
      <c r="K11" s="7"/>
      <c r="L11" s="7"/>
      <c r="M11" s="76">
        <v>5.7700000000000001E-2</v>
      </c>
      <c r="N11" s="75">
        <v>34107324.079999998</v>
      </c>
      <c r="O11" s="7"/>
      <c r="P11" s="75">
        <v>33561.192173654003</v>
      </c>
      <c r="Q11" s="7"/>
      <c r="R11" s="76">
        <v>1</v>
      </c>
      <c r="S11" s="76">
        <v>2.8299999999999999E-2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3.8</v>
      </c>
      <c r="M12" s="80">
        <v>5.7700000000000001E-2</v>
      </c>
      <c r="N12" s="81">
        <v>34107324.079999998</v>
      </c>
      <c r="P12" s="81">
        <v>33561.192173654003</v>
      </c>
      <c r="R12" s="80">
        <v>1</v>
      </c>
      <c r="S12" s="80">
        <v>2.8299999999999999E-2</v>
      </c>
    </row>
    <row r="13" spans="2:81">
      <c r="B13" s="79" t="s">
        <v>1160</v>
      </c>
      <c r="C13" s="16"/>
      <c r="D13" s="16"/>
      <c r="E13" s="16"/>
      <c r="J13" s="81">
        <v>6.46</v>
      </c>
      <c r="M13" s="80">
        <v>2.0799999999999999E-2</v>
      </c>
      <c r="N13" s="81">
        <v>6068866.46</v>
      </c>
      <c r="P13" s="81">
        <v>6493.6944078180004</v>
      </c>
      <c r="R13" s="80">
        <v>0.19350000000000001</v>
      </c>
      <c r="S13" s="80">
        <v>5.4999999999999997E-3</v>
      </c>
    </row>
    <row r="14" spans="2:81">
      <c r="B14" t="s">
        <v>1181</v>
      </c>
      <c r="C14" t="s">
        <v>1182</v>
      </c>
      <c r="D14" t="s">
        <v>123</v>
      </c>
      <c r="E14" t="s">
        <v>1183</v>
      </c>
      <c r="F14" t="s">
        <v>809</v>
      </c>
      <c r="G14" t="s">
        <v>530</v>
      </c>
      <c r="H14" t="s">
        <v>150</v>
      </c>
      <c r="I14" t="s">
        <v>1184</v>
      </c>
      <c r="J14" s="77">
        <v>5.29</v>
      </c>
      <c r="K14" t="s">
        <v>102</v>
      </c>
      <c r="L14" s="78">
        <v>2.1399999999999999E-2</v>
      </c>
      <c r="M14" s="78">
        <v>1.9599999999999999E-2</v>
      </c>
      <c r="N14" s="77">
        <v>3445472.26</v>
      </c>
      <c r="O14" s="77">
        <v>113.83</v>
      </c>
      <c r="P14" s="77">
        <v>3921.9810735579999</v>
      </c>
      <c r="Q14" s="78">
        <v>8.0999999999999996E-3</v>
      </c>
      <c r="R14" s="78">
        <v>0.1169</v>
      </c>
      <c r="S14" s="78">
        <v>3.3E-3</v>
      </c>
    </row>
    <row r="15" spans="2:81">
      <c r="B15" t="s">
        <v>1185</v>
      </c>
      <c r="C15" t="s">
        <v>1186</v>
      </c>
      <c r="D15" t="s">
        <v>123</v>
      </c>
      <c r="E15" t="s">
        <v>1187</v>
      </c>
      <c r="F15" t="s">
        <v>465</v>
      </c>
      <c r="G15" t="s">
        <v>530</v>
      </c>
      <c r="H15" t="s">
        <v>150</v>
      </c>
      <c r="I15" t="s">
        <v>1188</v>
      </c>
      <c r="J15" s="77">
        <v>8.24</v>
      </c>
      <c r="K15" t="s">
        <v>102</v>
      </c>
      <c r="L15" s="78">
        <v>8.3000000000000001E-3</v>
      </c>
      <c r="M15" s="78">
        <v>2.2700000000000001E-2</v>
      </c>
      <c r="N15" s="77">
        <v>2623394.2000000002</v>
      </c>
      <c r="O15" s="77">
        <v>98.03</v>
      </c>
      <c r="P15" s="77">
        <v>2571.71333426</v>
      </c>
      <c r="Q15" s="78">
        <v>7.7000000000000002E-3</v>
      </c>
      <c r="R15" s="78">
        <v>7.6600000000000001E-2</v>
      </c>
      <c r="S15" s="78">
        <v>2.2000000000000001E-3</v>
      </c>
    </row>
    <row r="16" spans="2:81">
      <c r="B16" s="79" t="s">
        <v>1161</v>
      </c>
      <c r="C16" s="16"/>
      <c r="D16" s="16"/>
      <c r="E16" s="16"/>
      <c r="J16" s="81">
        <v>3.16</v>
      </c>
      <c r="M16" s="80">
        <v>6.6500000000000004E-2</v>
      </c>
      <c r="N16" s="81">
        <v>28038457.620000001</v>
      </c>
      <c r="P16" s="81">
        <v>27067.497765836</v>
      </c>
      <c r="R16" s="80">
        <v>0.80649999999999999</v>
      </c>
      <c r="S16" s="80">
        <v>2.2800000000000001E-2</v>
      </c>
    </row>
    <row r="17" spans="2:19">
      <c r="B17" t="s">
        <v>1189</v>
      </c>
      <c r="C17" t="s">
        <v>1190</v>
      </c>
      <c r="D17" t="s">
        <v>123</v>
      </c>
      <c r="E17" t="s">
        <v>1183</v>
      </c>
      <c r="F17" t="s">
        <v>809</v>
      </c>
      <c r="G17" t="s">
        <v>530</v>
      </c>
      <c r="H17" t="s">
        <v>150</v>
      </c>
      <c r="I17" t="s">
        <v>1184</v>
      </c>
      <c r="J17" s="77">
        <v>4.83</v>
      </c>
      <c r="K17" t="s">
        <v>102</v>
      </c>
      <c r="L17" s="78">
        <v>3.7400000000000003E-2</v>
      </c>
      <c r="M17" s="78">
        <v>5.0500000000000003E-2</v>
      </c>
      <c r="N17" s="77">
        <v>7287015.2199999997</v>
      </c>
      <c r="O17" s="77">
        <v>95.21</v>
      </c>
      <c r="P17" s="77">
        <v>6937.9671909620001</v>
      </c>
      <c r="Q17" s="78">
        <v>1.0699999999999999E-2</v>
      </c>
      <c r="R17" s="78">
        <v>0.20669999999999999</v>
      </c>
      <c r="S17" s="78">
        <v>5.7999999999999996E-3</v>
      </c>
    </row>
    <row r="18" spans="2:19">
      <c r="B18" t="s">
        <v>1191</v>
      </c>
      <c r="C18" t="s">
        <v>1192</v>
      </c>
      <c r="D18" t="s">
        <v>123</v>
      </c>
      <c r="E18" t="s">
        <v>1183</v>
      </c>
      <c r="F18" t="s">
        <v>809</v>
      </c>
      <c r="G18" t="s">
        <v>530</v>
      </c>
      <c r="H18" t="s">
        <v>150</v>
      </c>
      <c r="I18" t="s">
        <v>1184</v>
      </c>
      <c r="J18" s="77">
        <v>1.65</v>
      </c>
      <c r="K18" t="s">
        <v>102</v>
      </c>
      <c r="L18" s="78">
        <v>2.5000000000000001E-2</v>
      </c>
      <c r="M18" s="78">
        <v>5.0099999999999999E-2</v>
      </c>
      <c r="N18" s="77">
        <v>5098571.83</v>
      </c>
      <c r="O18" s="77">
        <v>96.86</v>
      </c>
      <c r="P18" s="77">
        <v>4938.4766745380002</v>
      </c>
      <c r="Q18" s="78">
        <v>1.2500000000000001E-2</v>
      </c>
      <c r="R18" s="78">
        <v>0.14710000000000001</v>
      </c>
      <c r="S18" s="78">
        <v>4.1999999999999997E-3</v>
      </c>
    </row>
    <row r="19" spans="2:19">
      <c r="B19" t="s">
        <v>1193</v>
      </c>
      <c r="C19" t="s">
        <v>1194</v>
      </c>
      <c r="D19" t="s">
        <v>123</v>
      </c>
      <c r="E19" t="s">
        <v>1037</v>
      </c>
      <c r="F19" t="s">
        <v>499</v>
      </c>
      <c r="G19" t="s">
        <v>405</v>
      </c>
      <c r="H19" t="s">
        <v>210</v>
      </c>
      <c r="I19" t="s">
        <v>1195</v>
      </c>
      <c r="J19" s="77">
        <v>3.94</v>
      </c>
      <c r="K19" t="s">
        <v>102</v>
      </c>
      <c r="L19" s="78">
        <v>3.3500000000000002E-2</v>
      </c>
      <c r="M19" s="78">
        <v>6.6400000000000001E-2</v>
      </c>
      <c r="N19" s="77">
        <v>547893.6</v>
      </c>
      <c r="O19" s="77">
        <v>88.33</v>
      </c>
      <c r="P19" s="77">
        <v>483.95441688</v>
      </c>
      <c r="Q19" s="78">
        <v>6.9999999999999999E-4</v>
      </c>
      <c r="R19" s="78">
        <v>1.44E-2</v>
      </c>
      <c r="S19" s="78">
        <v>4.0000000000000002E-4</v>
      </c>
    </row>
    <row r="20" spans="2:19">
      <c r="B20" t="s">
        <v>1196</v>
      </c>
      <c r="C20" t="s">
        <v>1197</v>
      </c>
      <c r="D20" t="s">
        <v>123</v>
      </c>
      <c r="E20" t="s">
        <v>1198</v>
      </c>
      <c r="F20" t="s">
        <v>713</v>
      </c>
      <c r="G20" t="s">
        <v>416</v>
      </c>
      <c r="H20" t="s">
        <v>150</v>
      </c>
      <c r="I20" t="s">
        <v>1199</v>
      </c>
      <c r="J20" s="77">
        <v>1.42</v>
      </c>
      <c r="K20" t="s">
        <v>102</v>
      </c>
      <c r="L20" s="78">
        <v>6.7500000000000004E-2</v>
      </c>
      <c r="M20" s="78">
        <v>7.1099999999999997E-2</v>
      </c>
      <c r="N20" s="77">
        <v>1419000</v>
      </c>
      <c r="O20" s="77">
        <v>100.31</v>
      </c>
      <c r="P20" s="77">
        <v>1423.3988999999999</v>
      </c>
      <c r="Q20" s="78">
        <v>1.6500000000000001E-2</v>
      </c>
      <c r="R20" s="78">
        <v>4.24E-2</v>
      </c>
      <c r="S20" s="78">
        <v>1.1999999999999999E-3</v>
      </c>
    </row>
    <row r="21" spans="2:19">
      <c r="B21" t="s">
        <v>1200</v>
      </c>
      <c r="C21" t="s">
        <v>1201</v>
      </c>
      <c r="D21" t="s">
        <v>123</v>
      </c>
      <c r="E21" t="s">
        <v>1202</v>
      </c>
      <c r="F21" t="s">
        <v>426</v>
      </c>
      <c r="G21" t="s">
        <v>435</v>
      </c>
      <c r="H21" t="s">
        <v>150</v>
      </c>
      <c r="I21" t="s">
        <v>1203</v>
      </c>
      <c r="J21" s="77">
        <v>2.46</v>
      </c>
      <c r="K21" t="s">
        <v>102</v>
      </c>
      <c r="L21" s="78">
        <v>2.1000000000000001E-2</v>
      </c>
      <c r="M21" s="78">
        <v>7.0199999999999999E-2</v>
      </c>
      <c r="N21" s="77">
        <v>3214287</v>
      </c>
      <c r="O21" s="77">
        <v>89.56</v>
      </c>
      <c r="P21" s="77">
        <v>2878.7154372</v>
      </c>
      <c r="Q21" s="78">
        <v>4.7600000000000003E-2</v>
      </c>
      <c r="R21" s="78">
        <v>8.5800000000000001E-2</v>
      </c>
      <c r="S21" s="78">
        <v>2.3999999999999998E-3</v>
      </c>
    </row>
    <row r="22" spans="2:19">
      <c r="B22" t="s">
        <v>1204</v>
      </c>
      <c r="C22" t="s">
        <v>1205</v>
      </c>
      <c r="D22" t="s">
        <v>123</v>
      </c>
      <c r="E22" t="s">
        <v>1206</v>
      </c>
      <c r="F22" t="s">
        <v>426</v>
      </c>
      <c r="G22" t="s">
        <v>445</v>
      </c>
      <c r="H22" t="s">
        <v>150</v>
      </c>
      <c r="I22" t="s">
        <v>1207</v>
      </c>
      <c r="J22" s="77">
        <v>3.22</v>
      </c>
      <c r="K22" t="s">
        <v>102</v>
      </c>
      <c r="L22" s="78">
        <v>4.5999999999999999E-2</v>
      </c>
      <c r="M22" s="78">
        <v>5.8500000000000003E-2</v>
      </c>
      <c r="N22" s="77">
        <v>460975.62</v>
      </c>
      <c r="O22" s="77">
        <v>96.38</v>
      </c>
      <c r="P22" s="77">
        <v>444.28830255600002</v>
      </c>
      <c r="Q22" s="78">
        <v>1E-3</v>
      </c>
      <c r="R22" s="78">
        <v>1.32E-2</v>
      </c>
      <c r="S22" s="78">
        <v>4.0000000000000002E-4</v>
      </c>
    </row>
    <row r="23" spans="2:19">
      <c r="B23" t="s">
        <v>1208</v>
      </c>
      <c r="C23" t="s">
        <v>1209</v>
      </c>
      <c r="D23" t="s">
        <v>123</v>
      </c>
      <c r="E23" t="s">
        <v>1210</v>
      </c>
      <c r="F23" t="s">
        <v>426</v>
      </c>
      <c r="G23" t="s">
        <v>452</v>
      </c>
      <c r="H23" t="s">
        <v>210</v>
      </c>
      <c r="I23" t="s">
        <v>1211</v>
      </c>
      <c r="J23" s="77">
        <v>2.73</v>
      </c>
      <c r="K23" t="s">
        <v>102</v>
      </c>
      <c r="L23" s="78">
        <v>2.86E-2</v>
      </c>
      <c r="M23" s="78">
        <v>7.2700000000000001E-2</v>
      </c>
      <c r="N23" s="77">
        <v>1285714.3500000001</v>
      </c>
      <c r="O23" s="77">
        <v>90.2</v>
      </c>
      <c r="P23" s="77">
        <v>1159.7143437</v>
      </c>
      <c r="Q23" s="78">
        <v>9.4000000000000004E-3</v>
      </c>
      <c r="R23" s="78">
        <v>3.4599999999999999E-2</v>
      </c>
      <c r="S23" s="78">
        <v>1E-3</v>
      </c>
    </row>
    <row r="24" spans="2:19">
      <c r="B24" t="s">
        <v>1212</v>
      </c>
      <c r="C24" t="s">
        <v>1213</v>
      </c>
      <c r="D24" t="s">
        <v>123</v>
      </c>
      <c r="E24" t="s">
        <v>1214</v>
      </c>
      <c r="F24" t="s">
        <v>465</v>
      </c>
      <c r="G24" t="s">
        <v>458</v>
      </c>
      <c r="H24" t="s">
        <v>150</v>
      </c>
      <c r="I24" t="s">
        <v>1215</v>
      </c>
      <c r="J24" s="77">
        <v>3.56</v>
      </c>
      <c r="K24" t="s">
        <v>102</v>
      </c>
      <c r="L24" s="78">
        <v>7.4999999999999997E-2</v>
      </c>
      <c r="M24" s="78">
        <v>8.2400000000000001E-2</v>
      </c>
      <c r="N24" s="77">
        <v>7725000</v>
      </c>
      <c r="O24" s="77">
        <v>101.17</v>
      </c>
      <c r="P24" s="77">
        <v>7815.3824999999997</v>
      </c>
      <c r="Q24" s="78">
        <v>1.3299999999999999E-2</v>
      </c>
      <c r="R24" s="78">
        <v>0.2329</v>
      </c>
      <c r="S24" s="78">
        <v>6.6E-3</v>
      </c>
    </row>
    <row r="25" spans="2:19">
      <c r="B25" t="s">
        <v>1216</v>
      </c>
      <c r="C25" t="s">
        <v>1217</v>
      </c>
      <c r="D25" t="s">
        <v>123</v>
      </c>
      <c r="E25" t="s">
        <v>712</v>
      </c>
      <c r="F25" t="s">
        <v>713</v>
      </c>
      <c r="G25" t="s">
        <v>229</v>
      </c>
      <c r="H25" t="s">
        <v>494</v>
      </c>
      <c r="I25" t="s">
        <v>1218</v>
      </c>
      <c r="J25" s="77">
        <v>0.41</v>
      </c>
      <c r="K25" t="s">
        <v>102</v>
      </c>
      <c r="L25" s="78">
        <v>4.1500000000000002E-2</v>
      </c>
      <c r="M25" s="78">
        <v>0.11609999999999999</v>
      </c>
      <c r="N25" s="77">
        <v>1000000</v>
      </c>
      <c r="O25" s="77">
        <v>98.56</v>
      </c>
      <c r="P25" s="77">
        <v>985.6</v>
      </c>
      <c r="Q25" s="78">
        <v>1.2500000000000001E-2</v>
      </c>
      <c r="R25" s="78">
        <v>2.9399999999999999E-2</v>
      </c>
      <c r="S25" s="78">
        <v>8.0000000000000004E-4</v>
      </c>
    </row>
    <row r="26" spans="2:19">
      <c r="B26" s="79" t="s">
        <v>284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229</v>
      </c>
      <c r="C27" t="s">
        <v>229</v>
      </c>
      <c r="D27" s="16"/>
      <c r="E27" s="16"/>
      <c r="F27" t="s">
        <v>229</v>
      </c>
      <c r="G27" t="s">
        <v>229</v>
      </c>
      <c r="J27" s="77">
        <v>0</v>
      </c>
      <c r="K27" t="s">
        <v>229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729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J29" s="77">
        <v>0</v>
      </c>
      <c r="K29" t="s">
        <v>229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234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s="79" t="s">
        <v>285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229</v>
      </c>
      <c r="C32" t="s">
        <v>229</v>
      </c>
      <c r="D32" s="16"/>
      <c r="E32" s="16"/>
      <c r="F32" t="s">
        <v>229</v>
      </c>
      <c r="G32" t="s">
        <v>229</v>
      </c>
      <c r="J32" s="77">
        <v>0</v>
      </c>
      <c r="K32" t="s">
        <v>229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286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229</v>
      </c>
      <c r="C34" t="s">
        <v>229</v>
      </c>
      <c r="D34" s="16"/>
      <c r="E34" s="16"/>
      <c r="F34" t="s">
        <v>229</v>
      </c>
      <c r="G34" t="s">
        <v>229</v>
      </c>
      <c r="J34" s="77">
        <v>0</v>
      </c>
      <c r="K34" t="s">
        <v>229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t="s">
        <v>236</v>
      </c>
      <c r="C35" s="16"/>
      <c r="D35" s="16"/>
      <c r="E35" s="16"/>
    </row>
    <row r="36" spans="2:19">
      <c r="B36" t="s">
        <v>279</v>
      </c>
      <c r="C36" s="16"/>
      <c r="D36" s="16"/>
      <c r="E36" s="16"/>
    </row>
    <row r="37" spans="2:19">
      <c r="B37" t="s">
        <v>280</v>
      </c>
      <c r="C37" s="16"/>
      <c r="D37" s="16"/>
      <c r="E37" s="16"/>
    </row>
    <row r="38" spans="2:19">
      <c r="B38" t="s">
        <v>281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2423838</v>
      </c>
      <c r="I11" s="7"/>
      <c r="J11" s="75">
        <v>11962.23625</v>
      </c>
      <c r="K11" s="7"/>
      <c r="L11" s="76">
        <v>1</v>
      </c>
      <c r="M11" s="76">
        <v>1.01E-2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2423838</v>
      </c>
      <c r="J12" s="81">
        <v>11962.23625</v>
      </c>
      <c r="L12" s="80">
        <v>1</v>
      </c>
      <c r="M12" s="80">
        <v>1.01E-2</v>
      </c>
    </row>
    <row r="13" spans="2:98">
      <c r="B13" t="s">
        <v>1219</v>
      </c>
      <c r="C13" t="s">
        <v>1220</v>
      </c>
      <c r="D13" t="s">
        <v>123</v>
      </c>
      <c r="E13" t="s">
        <v>1221</v>
      </c>
      <c r="F13" t="s">
        <v>928</v>
      </c>
      <c r="G13" t="s">
        <v>102</v>
      </c>
      <c r="H13" s="77">
        <v>575</v>
      </c>
      <c r="I13" s="77">
        <v>500000</v>
      </c>
      <c r="J13" s="77">
        <v>2875</v>
      </c>
      <c r="K13" s="78">
        <v>1.1599999999999999E-2</v>
      </c>
      <c r="L13" s="78">
        <v>0.24030000000000001</v>
      </c>
      <c r="M13" s="78">
        <v>2.3999999999999998E-3</v>
      </c>
    </row>
    <row r="14" spans="2:98">
      <c r="B14" t="s">
        <v>1222</v>
      </c>
      <c r="C14" t="s">
        <v>1223</v>
      </c>
      <c r="D14" t="s">
        <v>123</v>
      </c>
      <c r="E14" t="s">
        <v>1224</v>
      </c>
      <c r="F14" t="s">
        <v>975</v>
      </c>
      <c r="G14" t="s">
        <v>102</v>
      </c>
      <c r="H14" s="77">
        <v>2423263</v>
      </c>
      <c r="I14" s="77">
        <v>375</v>
      </c>
      <c r="J14" s="77">
        <v>9087.2362499999999</v>
      </c>
      <c r="K14" s="78">
        <v>1.6299999999999999E-2</v>
      </c>
      <c r="L14" s="78">
        <v>0.75970000000000004</v>
      </c>
      <c r="M14" s="78">
        <v>7.6E-3</v>
      </c>
    </row>
    <row r="15" spans="2:98">
      <c r="B15" s="79" t="s">
        <v>234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s="79" t="s">
        <v>285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229</v>
      </c>
      <c r="C17" t="s">
        <v>229</v>
      </c>
      <c r="D17" s="16"/>
      <c r="E17" s="16"/>
      <c r="F17" t="s">
        <v>229</v>
      </c>
      <c r="G17" t="s">
        <v>229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286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229</v>
      </c>
      <c r="C19" t="s">
        <v>229</v>
      </c>
      <c r="D19" s="16"/>
      <c r="E19" s="16"/>
      <c r="F19" t="s">
        <v>229</v>
      </c>
      <c r="G19" t="s">
        <v>229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236</v>
      </c>
      <c r="C20" s="16"/>
      <c r="D20" s="16"/>
      <c r="E20" s="16"/>
    </row>
    <row r="21" spans="2:13">
      <c r="B21" t="s">
        <v>279</v>
      </c>
      <c r="C21" s="16"/>
      <c r="D21" s="16"/>
      <c r="E21" s="16"/>
    </row>
    <row r="22" spans="2:13">
      <c r="B22" t="s">
        <v>280</v>
      </c>
      <c r="C22" s="16"/>
      <c r="D22" s="16"/>
      <c r="E22" s="16"/>
    </row>
    <row r="23" spans="2:13">
      <c r="B23" t="s">
        <v>281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I21" sqref="I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1428000</v>
      </c>
      <c r="G11" s="7"/>
      <c r="H11" s="75">
        <v>1638.6</v>
      </c>
      <c r="I11" s="7"/>
      <c r="J11" s="76">
        <v>1</v>
      </c>
      <c r="K11" s="76">
        <v>1.4E-3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1350000</v>
      </c>
      <c r="H12" s="81">
        <v>1350</v>
      </c>
      <c r="J12" s="80">
        <v>0.82389999999999997</v>
      </c>
      <c r="K12" s="80">
        <v>1.1000000000000001E-3</v>
      </c>
    </row>
    <row r="13" spans="2:55">
      <c r="B13" s="79" t="s">
        <v>1225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229</v>
      </c>
      <c r="C14" t="s">
        <v>229</v>
      </c>
      <c r="D14" t="s">
        <v>229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1226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229</v>
      </c>
      <c r="C16" t="s">
        <v>229</v>
      </c>
      <c r="D16" t="s">
        <v>229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1227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229</v>
      </c>
      <c r="C18" t="s">
        <v>229</v>
      </c>
      <c r="D18" t="s">
        <v>229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1228</v>
      </c>
      <c r="C19" s="16"/>
      <c r="F19" s="81">
        <v>1350000</v>
      </c>
      <c r="H19" s="81">
        <v>1350</v>
      </c>
      <c r="J19" s="80">
        <v>0.82389999999999997</v>
      </c>
      <c r="K19" s="80">
        <v>1.1000000000000001E-3</v>
      </c>
    </row>
    <row r="20" spans="2:11">
      <c r="B20" t="s">
        <v>1229</v>
      </c>
      <c r="C20" t="s">
        <v>1230</v>
      </c>
      <c r="D20" t="s">
        <v>102</v>
      </c>
      <c r="E20" t="s">
        <v>1231</v>
      </c>
      <c r="F20" s="77">
        <v>1350000</v>
      </c>
      <c r="G20" s="77">
        <v>100</v>
      </c>
      <c r="H20" s="77">
        <v>1350</v>
      </c>
      <c r="I20" s="78">
        <v>2.07E-2</v>
      </c>
      <c r="J20" s="78">
        <v>0.82389999999999997</v>
      </c>
      <c r="K20" s="78">
        <v>1.1000000000000001E-3</v>
      </c>
    </row>
    <row r="21" spans="2:11">
      <c r="B21" s="79" t="s">
        <v>234</v>
      </c>
      <c r="C21" s="16"/>
      <c r="F21" s="81">
        <v>78000</v>
      </c>
      <c r="H21" s="81">
        <v>288.60000000000002</v>
      </c>
      <c r="J21" s="80">
        <v>0.17610000000000001</v>
      </c>
      <c r="K21" s="80">
        <v>2.0000000000000001E-4</v>
      </c>
    </row>
    <row r="22" spans="2:11">
      <c r="B22" s="79" t="s">
        <v>1232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229</v>
      </c>
      <c r="C23" t="s">
        <v>229</v>
      </c>
      <c r="D23" t="s">
        <v>229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1233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229</v>
      </c>
      <c r="C25" t="s">
        <v>229</v>
      </c>
      <c r="D25" t="s">
        <v>229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1234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229</v>
      </c>
      <c r="C27" t="s">
        <v>229</v>
      </c>
      <c r="D27" t="s">
        <v>229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1235</v>
      </c>
      <c r="C28" s="16"/>
      <c r="F28" s="81">
        <v>78000</v>
      </c>
      <c r="H28" s="81">
        <v>288.60000000000002</v>
      </c>
      <c r="J28" s="80">
        <v>0.17610000000000001</v>
      </c>
      <c r="K28" s="80">
        <v>2.0000000000000001E-4</v>
      </c>
    </row>
    <row r="29" spans="2:11">
      <c r="B29" t="s">
        <v>1236</v>
      </c>
      <c r="C29" t="s">
        <v>1237</v>
      </c>
      <c r="D29" t="s">
        <v>106</v>
      </c>
      <c r="E29" t="s">
        <v>1238</v>
      </c>
      <c r="F29" s="77">
        <v>78000</v>
      </c>
      <c r="G29" s="77">
        <v>100</v>
      </c>
      <c r="H29" s="77">
        <v>288.60000000000002</v>
      </c>
      <c r="I29" s="78">
        <v>0</v>
      </c>
      <c r="J29" s="78">
        <v>0.17610000000000001</v>
      </c>
      <c r="K29" s="78">
        <v>2.0000000000000001E-4</v>
      </c>
    </row>
    <row r="30" spans="2:11">
      <c r="B30" t="s">
        <v>236</v>
      </c>
      <c r="C30" s="16"/>
    </row>
    <row r="31" spans="2:11">
      <c r="B31" t="s">
        <v>279</v>
      </c>
      <c r="C31" s="16"/>
    </row>
    <row r="32" spans="2:11">
      <c r="B32" t="s">
        <v>280</v>
      </c>
      <c r="C32" s="16"/>
    </row>
    <row r="33" spans="2:3">
      <c r="B33" t="s">
        <v>281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277755</v>
      </c>
      <c r="H11" s="7"/>
      <c r="I11" s="75">
        <v>110.64202647755</v>
      </c>
      <c r="J11" s="7"/>
      <c r="K11" s="76">
        <v>1</v>
      </c>
      <c r="L11" s="76">
        <v>1E-4</v>
      </c>
      <c r="M11" s="16"/>
      <c r="N11" s="16"/>
      <c r="O11" s="16"/>
      <c r="P11" s="16"/>
      <c r="BG11" s="16"/>
    </row>
    <row r="12" spans="2:59">
      <c r="B12" s="79" t="s">
        <v>1239</v>
      </c>
      <c r="C12" s="16"/>
      <c r="D12" s="16"/>
      <c r="G12" s="81">
        <v>277755</v>
      </c>
      <c r="I12" s="81">
        <v>110.64202647755</v>
      </c>
      <c r="K12" s="80">
        <v>1</v>
      </c>
      <c r="L12" s="80">
        <v>1E-4</v>
      </c>
    </row>
    <row r="13" spans="2:59">
      <c r="B13" t="s">
        <v>1240</v>
      </c>
      <c r="C13" t="s">
        <v>1241</v>
      </c>
      <c r="D13" t="s">
        <v>734</v>
      </c>
      <c r="E13" t="s">
        <v>106</v>
      </c>
      <c r="F13" t="s">
        <v>1242</v>
      </c>
      <c r="G13" s="77">
        <v>130000</v>
      </c>
      <c r="H13" s="77">
        <v>23.002500000000001</v>
      </c>
      <c r="I13" s="77">
        <v>110.642025</v>
      </c>
      <c r="J13" s="78">
        <v>0</v>
      </c>
      <c r="K13" s="78">
        <v>1</v>
      </c>
      <c r="L13" s="78">
        <v>1E-4</v>
      </c>
    </row>
    <row r="14" spans="2:59">
      <c r="B14" t="s">
        <v>1243</v>
      </c>
      <c r="C14" t="s">
        <v>1244</v>
      </c>
      <c r="D14" t="s">
        <v>900</v>
      </c>
      <c r="E14" t="s">
        <v>102</v>
      </c>
      <c r="F14" t="s">
        <v>621</v>
      </c>
      <c r="G14" s="77">
        <v>35519</v>
      </c>
      <c r="H14" s="77">
        <v>9.9999999999999995E-7</v>
      </c>
      <c r="I14" s="77">
        <v>3.5518999999999999E-7</v>
      </c>
      <c r="J14" s="78">
        <v>0</v>
      </c>
      <c r="K14" s="78">
        <v>0</v>
      </c>
      <c r="L14" s="78">
        <v>0</v>
      </c>
    </row>
    <row r="15" spans="2:59">
      <c r="B15" t="s">
        <v>1245</v>
      </c>
      <c r="C15" t="s">
        <v>1246</v>
      </c>
      <c r="D15" t="s">
        <v>563</v>
      </c>
      <c r="E15" t="s">
        <v>102</v>
      </c>
      <c r="F15" t="s">
        <v>1247</v>
      </c>
      <c r="G15" s="77">
        <v>72236</v>
      </c>
      <c r="H15" s="77">
        <v>9.9999999999999995E-7</v>
      </c>
      <c r="I15" s="77">
        <v>7.2236000000000002E-7</v>
      </c>
      <c r="J15" s="78">
        <v>0</v>
      </c>
      <c r="K15" s="78">
        <v>0</v>
      </c>
      <c r="L15" s="78">
        <v>0</v>
      </c>
    </row>
    <row r="16" spans="2:59">
      <c r="B16" t="s">
        <v>1248</v>
      </c>
      <c r="C16" t="s">
        <v>1249</v>
      </c>
      <c r="D16" t="s">
        <v>420</v>
      </c>
      <c r="E16" t="s">
        <v>102</v>
      </c>
      <c r="F16" t="s">
        <v>1250</v>
      </c>
      <c r="G16" s="77">
        <v>40000</v>
      </c>
      <c r="H16" s="77">
        <v>9.9999999999999995E-7</v>
      </c>
      <c r="I16" s="77">
        <v>3.9999999999999998E-7</v>
      </c>
      <c r="J16" s="78">
        <v>0</v>
      </c>
      <c r="K16" s="78">
        <v>0</v>
      </c>
      <c r="L16" s="78">
        <v>0</v>
      </c>
    </row>
    <row r="17" spans="2:12">
      <c r="B17" s="79" t="s">
        <v>1128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t="s">
        <v>236</v>
      </c>
      <c r="C19" s="16"/>
      <c r="D19" s="16"/>
    </row>
    <row r="20" spans="2:12">
      <c r="B20" t="s">
        <v>279</v>
      </c>
      <c r="C20" s="16"/>
      <c r="D20" s="16"/>
    </row>
    <row r="21" spans="2:12">
      <c r="B21" t="s">
        <v>280</v>
      </c>
      <c r="C21" s="16"/>
      <c r="D21" s="16"/>
    </row>
    <row r="22" spans="2:12">
      <c r="B22" t="s">
        <v>281</v>
      </c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1129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1130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1251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1131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729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1129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1132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1131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1133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729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279</v>
      </c>
      <c r="C35" s="16"/>
      <c r="D35" s="16"/>
    </row>
    <row r="36" spans="2:12">
      <c r="B36" t="s">
        <v>280</v>
      </c>
      <c r="C36" s="16"/>
      <c r="D36" s="16"/>
    </row>
    <row r="37" spans="2:12">
      <c r="B37" t="s">
        <v>281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7" sqref="B1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141212.26258387757</v>
      </c>
      <c r="K11" s="76">
        <f>J11/$J$11</f>
        <v>1</v>
      </c>
      <c r="L11" s="76">
        <f>J11/'סכום נכסי הקרן'!$C$42</f>
        <v>0.11914001527364473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141212.26258387757</v>
      </c>
      <c r="K12" s="80">
        <f t="shared" ref="K12:K38" si="0">J12/$J$11</f>
        <v>1</v>
      </c>
      <c r="L12" s="80">
        <f>J12/'סכום נכסי הקרן'!$C$42</f>
        <v>0.11914001527364473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53987.833910000038</v>
      </c>
      <c r="K13" s="80">
        <f t="shared" si="0"/>
        <v>0.38231689601271152</v>
      </c>
      <c r="L13" s="80">
        <f>J13/'סכום נכסי הקרן'!$C$42</f>
        <v>4.5549240830326895E-2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f>56620.55287-2632.71895999996</f>
        <v>53987.833910000038</v>
      </c>
      <c r="K14" s="78">
        <f t="shared" si="0"/>
        <v>0.38231689601271152</v>
      </c>
      <c r="L14" s="78">
        <f>J14/'סכום נכסי הקרן'!$C$42</f>
        <v>4.5549240830326895E-2</v>
      </c>
    </row>
    <row r="15" spans="2:13">
      <c r="B15" s="79" t="s">
        <v>211</v>
      </c>
      <c r="C15" s="26"/>
      <c r="D15" s="27"/>
      <c r="E15" s="27"/>
      <c r="F15" s="27"/>
      <c r="G15" s="27"/>
      <c r="H15" s="27"/>
      <c r="I15" s="80">
        <v>0</v>
      </c>
      <c r="J15" s="81">
        <v>87224.428673877526</v>
      </c>
      <c r="K15" s="80">
        <f t="shared" si="0"/>
        <v>0.61768310398728843</v>
      </c>
      <c r="L15" s="80">
        <f>J15/'סכום נכסי הקרן'!$C$42</f>
        <v>7.3590774443317825E-2</v>
      </c>
    </row>
    <row r="16" spans="2:13">
      <c r="B16" t="s">
        <v>212</v>
      </c>
      <c r="C16" t="s">
        <v>213</v>
      </c>
      <c r="D16" t="s">
        <v>208</v>
      </c>
      <c r="E16" t="s">
        <v>209</v>
      </c>
      <c r="F16" t="s">
        <v>210</v>
      </c>
      <c r="G16" t="s">
        <v>110</v>
      </c>
      <c r="H16" s="78">
        <v>0</v>
      </c>
      <c r="I16" s="78">
        <v>0</v>
      </c>
      <c r="J16" s="77">
        <v>9130.8775325850002</v>
      </c>
      <c r="K16" s="78">
        <f t="shared" si="0"/>
        <v>6.466065599056188E-2</v>
      </c>
      <c r="L16" s="78">
        <f>J16/'סכום נכסי הקרן'!$C$42</f>
        <v>7.7036715423194294E-3</v>
      </c>
    </row>
    <row r="17" spans="2:12">
      <c r="B17" t="s">
        <v>214</v>
      </c>
      <c r="C17" t="s">
        <v>215</v>
      </c>
      <c r="D17" t="s">
        <v>208</v>
      </c>
      <c r="E17" t="s">
        <v>209</v>
      </c>
      <c r="F17" t="s">
        <v>210</v>
      </c>
      <c r="G17" t="s">
        <v>106</v>
      </c>
      <c r="H17" s="78">
        <v>0</v>
      </c>
      <c r="I17" s="78">
        <v>0</v>
      </c>
      <c r="J17" s="77">
        <v>77694.464319000006</v>
      </c>
      <c r="K17" s="78">
        <f t="shared" si="0"/>
        <v>0.55019629950940607</v>
      </c>
      <c r="L17" s="78">
        <f>J17/'סכום נכסי הקרן'!$C$42</f>
        <v>6.5550395527053454E-2</v>
      </c>
    </row>
    <row r="18" spans="2:12">
      <c r="B18" t="s">
        <v>216</v>
      </c>
      <c r="C18" t="s">
        <v>217</v>
      </c>
      <c r="D18" t="s">
        <v>208</v>
      </c>
      <c r="E18" t="s">
        <v>209</v>
      </c>
      <c r="F18" t="s">
        <v>210</v>
      </c>
      <c r="G18" t="s">
        <v>203</v>
      </c>
      <c r="H18" s="78">
        <v>0</v>
      </c>
      <c r="I18" s="78">
        <v>0</v>
      </c>
      <c r="J18" s="77">
        <v>2.2306255799999999</v>
      </c>
      <c r="K18" s="78">
        <f t="shared" si="0"/>
        <v>1.5796259752406757E-5</v>
      </c>
      <c r="L18" s="78">
        <f>J18/'סכום נכסי הקרן'!$C$42</f>
        <v>1.8819666281682006E-6</v>
      </c>
    </row>
    <row r="19" spans="2:12">
      <c r="B19" t="s">
        <v>218</v>
      </c>
      <c r="C19" t="s">
        <v>219</v>
      </c>
      <c r="D19" t="s">
        <v>208</v>
      </c>
      <c r="E19" t="s">
        <v>209</v>
      </c>
      <c r="F19" t="s">
        <v>210</v>
      </c>
      <c r="G19" t="s">
        <v>123</v>
      </c>
      <c r="H19" s="78">
        <v>0</v>
      </c>
      <c r="I19" s="78">
        <v>0</v>
      </c>
      <c r="J19" s="77">
        <v>103.70879062</v>
      </c>
      <c r="K19" s="78">
        <f t="shared" si="0"/>
        <v>7.3441773909966798E-4</v>
      </c>
      <c r="L19" s="78">
        <f>J19/'סכום נכסי הקרן'!$C$42</f>
        <v>8.7498540653570072E-5</v>
      </c>
    </row>
    <row r="20" spans="2:12">
      <c r="B20" t="s">
        <v>220</v>
      </c>
      <c r="C20" t="s">
        <v>221</v>
      </c>
      <c r="D20" t="s">
        <v>208</v>
      </c>
      <c r="E20" t="s">
        <v>209</v>
      </c>
      <c r="F20" t="s">
        <v>210</v>
      </c>
      <c r="G20" t="s">
        <v>202</v>
      </c>
      <c r="H20" s="78">
        <v>0</v>
      </c>
      <c r="I20" s="78">
        <v>0</v>
      </c>
      <c r="J20" s="77">
        <v>4.1497293845199996</v>
      </c>
      <c r="K20" s="78">
        <f t="shared" si="0"/>
        <v>2.9386466221764092E-5</v>
      </c>
      <c r="L20" s="78">
        <f>J20/'סכום נכסי הקרן'!$C$42</f>
        <v>3.5011040344994189E-6</v>
      </c>
    </row>
    <row r="21" spans="2:12">
      <c r="B21" t="s">
        <v>222</v>
      </c>
      <c r="C21" t="s">
        <v>223</v>
      </c>
      <c r="D21" t="s">
        <v>208</v>
      </c>
      <c r="E21" t="s">
        <v>209</v>
      </c>
      <c r="F21" t="s">
        <v>210</v>
      </c>
      <c r="G21" t="s">
        <v>201</v>
      </c>
      <c r="H21" s="78">
        <v>0</v>
      </c>
      <c r="I21" s="78">
        <v>0</v>
      </c>
      <c r="J21" s="77">
        <v>58.170903500000001</v>
      </c>
      <c r="K21" s="78">
        <f t="shared" si="0"/>
        <v>4.1193946216567075E-4</v>
      </c>
      <c r="L21" s="78">
        <f>J21/'סכום נכסי הקרן'!$C$42</f>
        <v>4.9078473814235012E-5</v>
      </c>
    </row>
    <row r="22" spans="2:12">
      <c r="B22" t="s">
        <v>224</v>
      </c>
      <c r="C22" t="s">
        <v>225</v>
      </c>
      <c r="D22" t="s">
        <v>208</v>
      </c>
      <c r="E22" t="s">
        <v>209</v>
      </c>
      <c r="F22" t="s">
        <v>210</v>
      </c>
      <c r="G22" t="s">
        <v>113</v>
      </c>
      <c r="H22" s="78">
        <v>0</v>
      </c>
      <c r="I22" s="78">
        <v>0</v>
      </c>
      <c r="J22" s="77">
        <v>188.923649676</v>
      </c>
      <c r="K22" s="78">
        <f t="shared" si="0"/>
        <v>1.3378699995248834E-3</v>
      </c>
      <c r="L22" s="78">
        <f>J22/'סכום נכסי הקרן'!$C$42</f>
        <v>1.5939385217754568E-4</v>
      </c>
    </row>
    <row r="23" spans="2:12">
      <c r="B23" t="s">
        <v>226</v>
      </c>
      <c r="C23" t="s">
        <v>227</v>
      </c>
      <c r="D23" t="s">
        <v>208</v>
      </c>
      <c r="E23" t="s">
        <v>209</v>
      </c>
      <c r="F23" t="s">
        <v>210</v>
      </c>
      <c r="G23" t="s">
        <v>200</v>
      </c>
      <c r="H23" s="78">
        <v>0</v>
      </c>
      <c r="I23" s="78">
        <v>0</v>
      </c>
      <c r="J23" s="77">
        <v>41.903123532000002</v>
      </c>
      <c r="K23" s="78">
        <f t="shared" si="0"/>
        <v>2.9673856055603025E-4</v>
      </c>
      <c r="L23" s="78">
        <f>J23/'סכום נכסי הקרן'!$C$42</f>
        <v>3.5353436636924796E-5</v>
      </c>
    </row>
    <row r="24" spans="2:12">
      <c r="B24" s="79" t="s">
        <v>228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231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232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229</v>
      </c>
      <c r="C31" t="s">
        <v>229</v>
      </c>
      <c r="D31" s="16"/>
      <c r="E31" t="s">
        <v>229</v>
      </c>
      <c r="G31" t="s">
        <v>229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233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229</v>
      </c>
      <c r="C33" t="s">
        <v>229</v>
      </c>
      <c r="D33" s="16"/>
      <c r="E33" t="s">
        <v>229</v>
      </c>
      <c r="G33" t="s">
        <v>229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s="79" t="s">
        <v>235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229</v>
      </c>
      <c r="C36" t="s">
        <v>229</v>
      </c>
      <c r="D36" s="16"/>
      <c r="E36" t="s">
        <v>229</v>
      </c>
      <c r="G36" t="s">
        <v>229</v>
      </c>
      <c r="H36" s="78">
        <v>0</v>
      </c>
      <c r="I36" s="78">
        <v>0</v>
      </c>
      <c r="J36" s="77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s="79" t="s">
        <v>233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229</v>
      </c>
      <c r="C38" t="s">
        <v>229</v>
      </c>
      <c r="D38" s="16"/>
      <c r="E38" t="s">
        <v>229</v>
      </c>
      <c r="G38" t="s">
        <v>229</v>
      </c>
      <c r="H38" s="78">
        <v>0</v>
      </c>
      <c r="I38" s="78">
        <v>0</v>
      </c>
      <c r="J38" s="77">
        <v>0</v>
      </c>
      <c r="K38" s="78">
        <f t="shared" si="0"/>
        <v>0</v>
      </c>
      <c r="L38" s="78">
        <f>J38/'סכום נכסי הקרן'!$C$42</f>
        <v>0</v>
      </c>
    </row>
    <row r="39" spans="2:12">
      <c r="B39" t="s">
        <v>236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204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1129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1130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1251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1131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229</v>
      </c>
      <c r="C20" t="s">
        <v>229</v>
      </c>
      <c r="D20" t="s">
        <v>229</v>
      </c>
      <c r="E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729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229</v>
      </c>
      <c r="C22" t="s">
        <v>229</v>
      </c>
      <c r="D22" t="s">
        <v>229</v>
      </c>
      <c r="E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234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1129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1132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229</v>
      </c>
      <c r="C27" t="s">
        <v>229</v>
      </c>
      <c r="D27" t="s">
        <v>229</v>
      </c>
      <c r="E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1131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729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236</v>
      </c>
      <c r="C32" s="16"/>
      <c r="D32" s="16"/>
    </row>
    <row r="33" spans="2:4">
      <c r="B33" t="s">
        <v>279</v>
      </c>
      <c r="C33" s="16"/>
      <c r="D33" s="16"/>
    </row>
    <row r="34" spans="2:4">
      <c r="B34" t="s">
        <v>280</v>
      </c>
      <c r="C34" s="16"/>
      <c r="D34" s="16"/>
    </row>
    <row r="35" spans="2:4">
      <c r="B35" t="s">
        <v>281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1148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1149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1150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1151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D19" s="16"/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1152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1153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1154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1148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1149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D30" s="16"/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1150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1151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D33" s="16"/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1152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D35" s="16"/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1153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D37" s="16"/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1154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D39" s="16"/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279</v>
      </c>
      <c r="D41" s="16"/>
    </row>
    <row r="42" spans="2:17">
      <c r="B42" t="s">
        <v>280</v>
      </c>
      <c r="D42" s="16"/>
    </row>
    <row r="43" spans="2:17">
      <c r="B43" t="s">
        <v>281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3.66</v>
      </c>
      <c r="J11" s="18"/>
      <c r="K11" s="18"/>
      <c r="L11" s="18"/>
      <c r="M11" s="76">
        <v>0</v>
      </c>
      <c r="N11" s="75">
        <v>21604050.081</v>
      </c>
      <c r="O11" s="7"/>
      <c r="P11" s="75">
        <v>28025.889599999999</v>
      </c>
      <c r="Q11" s="76">
        <v>1</v>
      </c>
      <c r="R11" s="76">
        <v>2.3599999999999999E-2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3.66</v>
      </c>
      <c r="M12" s="80">
        <v>0</v>
      </c>
      <c r="N12" s="81">
        <v>21604050.081</v>
      </c>
      <c r="P12" s="81">
        <v>28025.889599999999</v>
      </c>
      <c r="Q12" s="80">
        <v>1</v>
      </c>
      <c r="R12" s="80">
        <v>2.3599999999999999E-2</v>
      </c>
    </row>
    <row r="13" spans="2:60">
      <c r="B13" s="79" t="s">
        <v>1252</v>
      </c>
      <c r="I13" s="81">
        <v>3.66</v>
      </c>
      <c r="M13" s="80">
        <v>0</v>
      </c>
      <c r="N13" s="81">
        <v>21604050.081</v>
      </c>
      <c r="P13" s="81">
        <v>28025.889599999999</v>
      </c>
      <c r="Q13" s="80">
        <v>1</v>
      </c>
      <c r="R13" s="80">
        <v>2.3599999999999999E-2</v>
      </c>
    </row>
    <row r="14" spans="2:60">
      <c r="B14" t="s">
        <v>1281</v>
      </c>
      <c r="C14" t="s">
        <v>1253</v>
      </c>
      <c r="D14" t="s">
        <v>1254</v>
      </c>
      <c r="F14" t="s">
        <v>1255</v>
      </c>
      <c r="G14" t="s">
        <v>1256</v>
      </c>
      <c r="H14" t="s">
        <v>1257</v>
      </c>
      <c r="I14" s="77">
        <v>3.66</v>
      </c>
      <c r="J14" t="s">
        <v>1258</v>
      </c>
      <c r="K14" t="s">
        <v>102</v>
      </c>
      <c r="L14" s="78">
        <v>0</v>
      </c>
      <c r="M14" s="78">
        <v>0</v>
      </c>
      <c r="N14" s="77">
        <v>21604050.081</v>
      </c>
      <c r="O14" s="77">
        <v>129.72516493399439</v>
      </c>
      <c r="P14" s="77">
        <v>28025.889599999999</v>
      </c>
      <c r="Q14" s="78">
        <v>1</v>
      </c>
      <c r="R14" s="78">
        <v>2.3599999999999999E-2</v>
      </c>
    </row>
    <row r="15" spans="2:60">
      <c r="B15" s="79" t="s">
        <v>1259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229</v>
      </c>
      <c r="D16" t="s">
        <v>229</v>
      </c>
      <c r="F16" t="s">
        <v>229</v>
      </c>
      <c r="I16" s="77">
        <v>0</v>
      </c>
      <c r="J16" t="s">
        <v>229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1260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229</v>
      </c>
      <c r="D18" t="s">
        <v>229</v>
      </c>
      <c r="F18" t="s">
        <v>229</v>
      </c>
      <c r="I18" s="77">
        <v>0</v>
      </c>
      <c r="J18" t="s">
        <v>229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1261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229</v>
      </c>
      <c r="D20" t="s">
        <v>229</v>
      </c>
      <c r="F20" t="s">
        <v>229</v>
      </c>
      <c r="I20" s="77">
        <v>0</v>
      </c>
      <c r="J20" t="s">
        <v>229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1262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229</v>
      </c>
      <c r="D22" t="s">
        <v>229</v>
      </c>
      <c r="F22" t="s">
        <v>229</v>
      </c>
      <c r="I22" s="77">
        <v>0</v>
      </c>
      <c r="J22" t="s">
        <v>229</v>
      </c>
      <c r="K22" t="s">
        <v>229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1263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1264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229</v>
      </c>
      <c r="D25" t="s">
        <v>229</v>
      </c>
      <c r="F25" t="s">
        <v>229</v>
      </c>
      <c r="I25" s="77">
        <v>0</v>
      </c>
      <c r="J25" t="s">
        <v>229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1265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229</v>
      </c>
      <c r="D27" t="s">
        <v>229</v>
      </c>
      <c r="F27" t="s">
        <v>229</v>
      </c>
      <c r="I27" s="77">
        <v>0</v>
      </c>
      <c r="J27" t="s">
        <v>229</v>
      </c>
      <c r="K27" t="s">
        <v>229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1266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229</v>
      </c>
      <c r="D29" t="s">
        <v>229</v>
      </c>
      <c r="F29" t="s">
        <v>229</v>
      </c>
      <c r="I29" s="77">
        <v>0</v>
      </c>
      <c r="J29" t="s">
        <v>229</v>
      </c>
      <c r="K29" t="s">
        <v>229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1267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229</v>
      </c>
      <c r="D31" t="s">
        <v>229</v>
      </c>
      <c r="F31" t="s">
        <v>229</v>
      </c>
      <c r="I31" s="77">
        <v>0</v>
      </c>
      <c r="J31" t="s">
        <v>229</v>
      </c>
      <c r="K31" t="s">
        <v>229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1268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229</v>
      </c>
      <c r="D34" t="s">
        <v>229</v>
      </c>
      <c r="F34" t="s">
        <v>229</v>
      </c>
      <c r="I34" s="77">
        <v>0</v>
      </c>
      <c r="J34" t="s">
        <v>229</v>
      </c>
      <c r="K34" t="s">
        <v>229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1260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229</v>
      </c>
      <c r="D36" t="s">
        <v>229</v>
      </c>
      <c r="F36" t="s">
        <v>229</v>
      </c>
      <c r="I36" s="77">
        <v>0</v>
      </c>
      <c r="J36" t="s">
        <v>229</v>
      </c>
      <c r="K36" t="s">
        <v>229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1261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229</v>
      </c>
      <c r="D38" t="s">
        <v>229</v>
      </c>
      <c r="F38" t="s">
        <v>229</v>
      </c>
      <c r="I38" s="77">
        <v>0</v>
      </c>
      <c r="J38" t="s">
        <v>229</v>
      </c>
      <c r="K38" t="s">
        <v>229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1267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229</v>
      </c>
      <c r="D40" t="s">
        <v>229</v>
      </c>
      <c r="F40" t="s">
        <v>229</v>
      </c>
      <c r="I40" s="77">
        <v>0</v>
      </c>
      <c r="J40" t="s">
        <v>229</v>
      </c>
      <c r="K40" t="s">
        <v>229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236</v>
      </c>
    </row>
    <row r="42" spans="2:18">
      <c r="B42" t="s">
        <v>279</v>
      </c>
    </row>
    <row r="43" spans="2:18">
      <c r="B43" t="s">
        <v>280</v>
      </c>
    </row>
    <row r="44" spans="2:18">
      <c r="B44" t="s">
        <v>281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1160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229</v>
      </c>
      <c r="C14" t="s">
        <v>229</v>
      </c>
      <c r="E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1161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229</v>
      </c>
      <c r="C16" t="s">
        <v>229</v>
      </c>
      <c r="E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1269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229</v>
      </c>
      <c r="C18" t="s">
        <v>229</v>
      </c>
      <c r="E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1270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229</v>
      </c>
      <c r="C20" t="s">
        <v>229</v>
      </c>
      <c r="E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729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229</v>
      </c>
      <c r="C22" t="s">
        <v>229</v>
      </c>
      <c r="E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229</v>
      </c>
      <c r="C24" t="s">
        <v>229</v>
      </c>
      <c r="E24" t="s">
        <v>229</v>
      </c>
      <c r="G24" s="77">
        <v>0</v>
      </c>
      <c r="H24" t="s">
        <v>229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279</v>
      </c>
    </row>
    <row r="27" spans="2:15">
      <c r="B27" t="s">
        <v>280</v>
      </c>
    </row>
    <row r="28" spans="2:15">
      <c r="B28" t="s">
        <v>281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1271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229</v>
      </c>
      <c r="E14" s="78">
        <v>0</v>
      </c>
      <c r="F14" t="s">
        <v>229</v>
      </c>
      <c r="G14" s="77">
        <v>0</v>
      </c>
      <c r="H14" s="78">
        <v>0</v>
      </c>
      <c r="I14" s="78">
        <v>0</v>
      </c>
    </row>
    <row r="15" spans="2:55">
      <c r="B15" s="79" t="s">
        <v>1272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229</v>
      </c>
      <c r="E16" s="78">
        <v>0</v>
      </c>
      <c r="F16" t="s">
        <v>229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1271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229</v>
      </c>
      <c r="E19" s="78">
        <v>0</v>
      </c>
      <c r="F19" t="s">
        <v>229</v>
      </c>
      <c r="G19" s="77">
        <v>0</v>
      </c>
      <c r="H19" s="78">
        <v>0</v>
      </c>
      <c r="I19" s="78">
        <v>0</v>
      </c>
    </row>
    <row r="20" spans="2:9">
      <c r="B20" s="79" t="s">
        <v>1272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229</v>
      </c>
      <c r="E21" s="78">
        <v>0</v>
      </c>
      <c r="F21" t="s">
        <v>229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229</v>
      </c>
      <c r="D15" t="s">
        <v>229</v>
      </c>
      <c r="E15" s="19"/>
      <c r="F15" s="78">
        <v>0</v>
      </c>
      <c r="G15" t="s">
        <v>229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22148.916054017998</v>
      </c>
      <c r="J11" s="76">
        <v>1</v>
      </c>
      <c r="K11" s="76">
        <v>1.8599999999999998E-2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C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22148.916054017998</v>
      </c>
      <c r="J14" s="80">
        <v>1</v>
      </c>
      <c r="K14" s="80">
        <v>1.8599999999999998E-2</v>
      </c>
    </row>
    <row r="15" spans="2:60">
      <c r="B15" t="s">
        <v>1273</v>
      </c>
      <c r="C15" t="s">
        <v>1274</v>
      </c>
      <c r="D15" t="s">
        <v>229</v>
      </c>
      <c r="E15" t="s">
        <v>494</v>
      </c>
      <c r="F15" s="78">
        <v>0</v>
      </c>
      <c r="G15" t="s">
        <v>203</v>
      </c>
      <c r="H15" s="78">
        <v>0</v>
      </c>
      <c r="I15" s="77">
        <v>1.0194798E-2</v>
      </c>
      <c r="J15" s="78">
        <v>0</v>
      </c>
      <c r="K15" s="78">
        <v>0</v>
      </c>
    </row>
    <row r="16" spans="2:60">
      <c r="B16" t="s">
        <v>1275</v>
      </c>
      <c r="C16" t="s">
        <v>1276</v>
      </c>
      <c r="D16" t="s">
        <v>229</v>
      </c>
      <c r="E16" t="s">
        <v>494</v>
      </c>
      <c r="F16" s="78">
        <v>0</v>
      </c>
      <c r="G16" t="s">
        <v>202</v>
      </c>
      <c r="H16" s="78">
        <v>0</v>
      </c>
      <c r="I16" s="77">
        <v>193.00889913</v>
      </c>
      <c r="J16" s="78">
        <v>8.6999999999999994E-3</v>
      </c>
      <c r="K16" s="78">
        <v>2.0000000000000001E-4</v>
      </c>
    </row>
    <row r="17" spans="2:11">
      <c r="B17" t="s">
        <v>1277</v>
      </c>
      <c r="C17" t="s">
        <v>1278</v>
      </c>
      <c r="D17" t="s">
        <v>229</v>
      </c>
      <c r="E17" t="s">
        <v>494</v>
      </c>
      <c r="F17" s="78">
        <v>0</v>
      </c>
      <c r="G17" t="s">
        <v>110</v>
      </c>
      <c r="H17" s="78">
        <v>0</v>
      </c>
      <c r="I17" s="77">
        <v>3016.8773820900001</v>
      </c>
      <c r="J17" s="78">
        <v>0.13619999999999999</v>
      </c>
      <c r="K17" s="78">
        <v>2.5000000000000001E-3</v>
      </c>
    </row>
    <row r="18" spans="2:11">
      <c r="B18" t="s">
        <v>1279</v>
      </c>
      <c r="C18" t="s">
        <v>1280</v>
      </c>
      <c r="D18" t="s">
        <v>229</v>
      </c>
      <c r="E18" t="s">
        <v>494</v>
      </c>
      <c r="F18" s="78">
        <v>0</v>
      </c>
      <c r="G18" t="s">
        <v>106</v>
      </c>
      <c r="H18" s="78">
        <v>0</v>
      </c>
      <c r="I18" s="77">
        <v>18939.019577999999</v>
      </c>
      <c r="J18" s="78">
        <v>0.85509999999999997</v>
      </c>
      <c r="K18" s="78">
        <v>1.5900000000000001E-2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07" t="s">
        <v>169</v>
      </c>
      <c r="C7" s="108"/>
      <c r="D7" s="108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0</v>
      </c>
    </row>
    <row r="13" spans="2:17">
      <c r="B13" t="s">
        <v>229</v>
      </c>
      <c r="C13" s="77">
        <v>0</v>
      </c>
    </row>
    <row r="14" spans="2:17">
      <c r="B14" s="79" t="s">
        <v>234</v>
      </c>
      <c r="C14" s="81">
        <v>0</v>
      </c>
    </row>
    <row r="15" spans="2:17">
      <c r="B15" t="s">
        <v>229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729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1160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1161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729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3.24</v>
      </c>
      <c r="I11" s="7"/>
      <c r="J11" s="7"/>
      <c r="K11" s="76">
        <v>2.6700000000000002E-2</v>
      </c>
      <c r="L11" s="75">
        <v>375471159</v>
      </c>
      <c r="M11" s="7"/>
      <c r="N11" s="75">
        <v>0</v>
      </c>
      <c r="O11" s="75">
        <v>408956.11020729999</v>
      </c>
      <c r="P11" s="7"/>
      <c r="Q11" s="76">
        <v>1</v>
      </c>
      <c r="R11" s="76">
        <v>0.34429999999999999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3.24</v>
      </c>
      <c r="K12" s="80">
        <v>2.6700000000000002E-2</v>
      </c>
      <c r="L12" s="81">
        <v>375471159</v>
      </c>
      <c r="N12" s="81">
        <v>0</v>
      </c>
      <c r="O12" s="81">
        <v>408956.11020729999</v>
      </c>
      <c r="Q12" s="80">
        <v>1</v>
      </c>
      <c r="R12" s="80">
        <v>0.34429999999999999</v>
      </c>
    </row>
    <row r="13" spans="2:53">
      <c r="B13" s="79" t="s">
        <v>237</v>
      </c>
      <c r="C13" s="16"/>
      <c r="D13" s="16"/>
      <c r="H13" s="81">
        <v>1.9</v>
      </c>
      <c r="K13" s="80">
        <v>1.46E-2</v>
      </c>
      <c r="L13" s="81">
        <v>150886954</v>
      </c>
      <c r="N13" s="81">
        <v>0</v>
      </c>
      <c r="O13" s="81">
        <v>180260.26509579999</v>
      </c>
      <c r="Q13" s="80">
        <v>0.44080000000000003</v>
      </c>
      <c r="R13" s="80">
        <v>0.1517</v>
      </c>
    </row>
    <row r="14" spans="2:53">
      <c r="B14" s="79" t="s">
        <v>238</v>
      </c>
      <c r="C14" s="16"/>
      <c r="D14" s="16"/>
      <c r="H14" s="81">
        <v>1.9</v>
      </c>
      <c r="K14" s="80">
        <v>1.46E-2</v>
      </c>
      <c r="L14" s="81">
        <v>150886954</v>
      </c>
      <c r="N14" s="81">
        <v>0</v>
      </c>
      <c r="O14" s="81">
        <v>180260.26509579999</v>
      </c>
      <c r="Q14" s="80">
        <v>0.44080000000000003</v>
      </c>
      <c r="R14" s="80">
        <v>0.1517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7">
        <v>1.05</v>
      </c>
      <c r="I15" t="s">
        <v>102</v>
      </c>
      <c r="J15" s="78">
        <v>0.04</v>
      </c>
      <c r="K15" s="78">
        <v>1.72E-2</v>
      </c>
      <c r="L15" s="77">
        <v>40826360</v>
      </c>
      <c r="M15" s="77">
        <v>144.80000000000001</v>
      </c>
      <c r="N15" s="77">
        <v>0</v>
      </c>
      <c r="O15" s="77">
        <v>59116.569280000003</v>
      </c>
      <c r="P15" s="78">
        <v>2.8999999999999998E-3</v>
      </c>
      <c r="Q15" s="78">
        <v>0.14460000000000001</v>
      </c>
      <c r="R15" s="78">
        <v>4.9799999999999997E-2</v>
      </c>
    </row>
    <row r="16" spans="2:53">
      <c r="B16" t="s">
        <v>243</v>
      </c>
      <c r="C16" t="s">
        <v>244</v>
      </c>
      <c r="D16" t="s">
        <v>100</v>
      </c>
      <c r="E16" t="s">
        <v>241</v>
      </c>
      <c r="G16" t="s">
        <v>245</v>
      </c>
      <c r="H16" s="77">
        <v>2.3199999999999998</v>
      </c>
      <c r="I16" t="s">
        <v>102</v>
      </c>
      <c r="J16" s="78">
        <v>7.4999999999999997E-3</v>
      </c>
      <c r="K16" s="78">
        <v>1.3299999999999999E-2</v>
      </c>
      <c r="L16" s="77">
        <v>110060594</v>
      </c>
      <c r="M16" s="77">
        <v>110.07</v>
      </c>
      <c r="N16" s="77">
        <v>0</v>
      </c>
      <c r="O16" s="77">
        <v>121143.69581580001</v>
      </c>
      <c r="P16" s="78">
        <v>5.0000000000000001E-3</v>
      </c>
      <c r="Q16" s="78">
        <v>0.29620000000000002</v>
      </c>
      <c r="R16" s="78">
        <v>0.10199999999999999</v>
      </c>
    </row>
    <row r="17" spans="2:18">
      <c r="B17" s="79" t="s">
        <v>246</v>
      </c>
      <c r="C17" s="16"/>
      <c r="D17" s="16"/>
      <c r="H17" s="81">
        <v>4.29</v>
      </c>
      <c r="K17" s="80">
        <v>3.6200000000000003E-2</v>
      </c>
      <c r="L17" s="81">
        <v>224584205</v>
      </c>
      <c r="N17" s="81">
        <v>0</v>
      </c>
      <c r="O17" s="81">
        <v>228695.84511150001</v>
      </c>
      <c r="Q17" s="80">
        <v>0.55920000000000003</v>
      </c>
      <c r="R17" s="80">
        <v>0.1925</v>
      </c>
    </row>
    <row r="18" spans="2:18">
      <c r="B18" s="79" t="s">
        <v>247</v>
      </c>
      <c r="C18" s="16"/>
      <c r="D18" s="16"/>
      <c r="H18" s="81">
        <v>0.67</v>
      </c>
      <c r="K18" s="80">
        <v>4.82E-2</v>
      </c>
      <c r="L18" s="81">
        <v>119970000</v>
      </c>
      <c r="N18" s="81">
        <v>0</v>
      </c>
      <c r="O18" s="81">
        <v>116230.64599999999</v>
      </c>
      <c r="Q18" s="80">
        <v>0.28420000000000001</v>
      </c>
      <c r="R18" s="80">
        <v>9.7799999999999998E-2</v>
      </c>
    </row>
    <row r="19" spans="2:18">
      <c r="B19" t="s">
        <v>248</v>
      </c>
      <c r="C19" t="s">
        <v>249</v>
      </c>
      <c r="D19" t="s">
        <v>100</v>
      </c>
      <c r="E19" t="s">
        <v>241</v>
      </c>
      <c r="G19" t="s">
        <v>250</v>
      </c>
      <c r="H19" s="77">
        <v>0.61</v>
      </c>
      <c r="I19" t="s">
        <v>102</v>
      </c>
      <c r="J19" s="78">
        <v>0</v>
      </c>
      <c r="K19" s="78">
        <v>4.8000000000000001E-2</v>
      </c>
      <c r="L19" s="77">
        <v>30000000</v>
      </c>
      <c r="M19" s="77">
        <v>97.19</v>
      </c>
      <c r="N19" s="77">
        <v>0</v>
      </c>
      <c r="O19" s="77">
        <v>29157</v>
      </c>
      <c r="P19" s="78">
        <v>8.9999999999999998E-4</v>
      </c>
      <c r="Q19" s="78">
        <v>7.1300000000000002E-2</v>
      </c>
      <c r="R19" s="78">
        <v>2.4500000000000001E-2</v>
      </c>
    </row>
    <row r="20" spans="2:18">
      <c r="B20" t="s">
        <v>251</v>
      </c>
      <c r="C20" t="s">
        <v>252</v>
      </c>
      <c r="D20" t="s">
        <v>100</v>
      </c>
      <c r="E20" t="s">
        <v>241</v>
      </c>
      <c r="G20" t="s">
        <v>253</v>
      </c>
      <c r="H20" s="77">
        <v>0.51</v>
      </c>
      <c r="I20" t="s">
        <v>102</v>
      </c>
      <c r="J20" s="78">
        <v>0</v>
      </c>
      <c r="K20" s="78">
        <v>4.7899999999999998E-2</v>
      </c>
      <c r="L20" s="77">
        <v>19000000</v>
      </c>
      <c r="M20" s="77">
        <v>97.63</v>
      </c>
      <c r="N20" s="77">
        <v>0</v>
      </c>
      <c r="O20" s="77">
        <v>18549.7</v>
      </c>
      <c r="P20" s="78">
        <v>5.9999999999999995E-4</v>
      </c>
      <c r="Q20" s="78">
        <v>4.5400000000000003E-2</v>
      </c>
      <c r="R20" s="78">
        <v>1.5599999999999999E-2</v>
      </c>
    </row>
    <row r="21" spans="2:18">
      <c r="B21" t="s">
        <v>254</v>
      </c>
      <c r="C21" t="s">
        <v>255</v>
      </c>
      <c r="D21" t="s">
        <v>100</v>
      </c>
      <c r="E21" t="s">
        <v>241</v>
      </c>
      <c r="G21" t="s">
        <v>256</v>
      </c>
      <c r="H21" s="77">
        <v>0.68</v>
      </c>
      <c r="I21" t="s">
        <v>102</v>
      </c>
      <c r="J21" s="78">
        <v>0</v>
      </c>
      <c r="K21" s="78">
        <v>4.8500000000000001E-2</v>
      </c>
      <c r="L21" s="77">
        <v>46500000</v>
      </c>
      <c r="M21" s="77">
        <v>96.81</v>
      </c>
      <c r="N21" s="77">
        <v>0</v>
      </c>
      <c r="O21" s="77">
        <v>45016.65</v>
      </c>
      <c r="P21" s="78">
        <v>1.5E-3</v>
      </c>
      <c r="Q21" s="78">
        <v>0.1101</v>
      </c>
      <c r="R21" s="78">
        <v>3.7900000000000003E-2</v>
      </c>
    </row>
    <row r="22" spans="2:18">
      <c r="B22" t="s">
        <v>257</v>
      </c>
      <c r="C22" t="s">
        <v>258</v>
      </c>
      <c r="D22" t="s">
        <v>100</v>
      </c>
      <c r="E22" t="s">
        <v>241</v>
      </c>
      <c r="G22" t="s">
        <v>259</v>
      </c>
      <c r="H22" s="77">
        <v>0.76</v>
      </c>
      <c r="I22" t="s">
        <v>102</v>
      </c>
      <c r="J22" s="78">
        <v>0</v>
      </c>
      <c r="K22" s="78">
        <v>4.82E-2</v>
      </c>
      <c r="L22" s="77">
        <v>11800000</v>
      </c>
      <c r="M22" s="77">
        <v>96.48</v>
      </c>
      <c r="N22" s="77">
        <v>0</v>
      </c>
      <c r="O22" s="77">
        <v>11384.64</v>
      </c>
      <c r="P22" s="78">
        <v>5.9999999999999995E-4</v>
      </c>
      <c r="Q22" s="78">
        <v>2.7799999999999998E-2</v>
      </c>
      <c r="R22" s="78">
        <v>9.5999999999999992E-3</v>
      </c>
    </row>
    <row r="23" spans="2:18">
      <c r="B23" t="s">
        <v>260</v>
      </c>
      <c r="C23" t="s">
        <v>261</v>
      </c>
      <c r="D23" t="s">
        <v>100</v>
      </c>
      <c r="E23" t="s">
        <v>241</v>
      </c>
      <c r="G23" t="s">
        <v>262</v>
      </c>
      <c r="H23" s="77">
        <v>0.93</v>
      </c>
      <c r="I23" t="s">
        <v>102</v>
      </c>
      <c r="J23" s="78">
        <v>0</v>
      </c>
      <c r="K23" s="78">
        <v>4.8399999999999999E-2</v>
      </c>
      <c r="L23" s="77">
        <v>12670000</v>
      </c>
      <c r="M23" s="77">
        <v>95.68</v>
      </c>
      <c r="N23" s="77">
        <v>0</v>
      </c>
      <c r="O23" s="77">
        <v>12122.656000000001</v>
      </c>
      <c r="P23" s="78">
        <v>6.9999999999999999E-4</v>
      </c>
      <c r="Q23" s="78">
        <v>2.9600000000000001E-2</v>
      </c>
      <c r="R23" s="78">
        <v>1.0200000000000001E-2</v>
      </c>
    </row>
    <row r="24" spans="2:18">
      <c r="B24" s="79" t="s">
        <v>263</v>
      </c>
      <c r="C24" s="16"/>
      <c r="D24" s="16"/>
      <c r="H24" s="81">
        <v>11.52</v>
      </c>
      <c r="K24" s="80">
        <v>3.95E-2</v>
      </c>
      <c r="L24" s="81">
        <v>58861704</v>
      </c>
      <c r="N24" s="81">
        <v>0</v>
      </c>
      <c r="O24" s="81">
        <v>66804.2031135</v>
      </c>
      <c r="Q24" s="80">
        <v>0.16339999999999999</v>
      </c>
      <c r="R24" s="80">
        <v>5.62E-2</v>
      </c>
    </row>
    <row r="25" spans="2:18">
      <c r="B25" t="s">
        <v>264</v>
      </c>
      <c r="C25" t="s">
        <v>265</v>
      </c>
      <c r="D25" t="s">
        <v>100</v>
      </c>
      <c r="E25" t="s">
        <v>241</v>
      </c>
      <c r="G25" t="s">
        <v>266</v>
      </c>
      <c r="H25" s="77">
        <v>6.53</v>
      </c>
      <c r="I25" t="s">
        <v>102</v>
      </c>
      <c r="J25" s="78">
        <v>0.01</v>
      </c>
      <c r="K25" s="78">
        <v>3.7600000000000001E-2</v>
      </c>
      <c r="L25" s="77">
        <v>12659465</v>
      </c>
      <c r="M25" s="77">
        <v>84.11</v>
      </c>
      <c r="N25" s="77">
        <v>0</v>
      </c>
      <c r="O25" s="77">
        <v>10647.8760115</v>
      </c>
      <c r="P25" s="78">
        <v>5.0000000000000001E-4</v>
      </c>
      <c r="Q25" s="78">
        <v>2.5999999999999999E-2</v>
      </c>
      <c r="R25" s="78">
        <v>8.9999999999999993E-3</v>
      </c>
    </row>
    <row r="26" spans="2:18">
      <c r="B26" t="s">
        <v>267</v>
      </c>
      <c r="C26" t="s">
        <v>268</v>
      </c>
      <c r="D26" t="s">
        <v>100</v>
      </c>
      <c r="E26" t="s">
        <v>241</v>
      </c>
      <c r="G26" t="s">
        <v>269</v>
      </c>
      <c r="H26" s="77">
        <v>12.4</v>
      </c>
      <c r="I26" t="s">
        <v>102</v>
      </c>
      <c r="J26" s="78">
        <v>1.4999999999999999E-2</v>
      </c>
      <c r="K26" s="78">
        <v>3.9100000000000003E-2</v>
      </c>
      <c r="L26" s="77">
        <v>250000</v>
      </c>
      <c r="M26" s="77">
        <v>74.599999999999994</v>
      </c>
      <c r="N26" s="77">
        <v>0</v>
      </c>
      <c r="O26" s="77">
        <v>186.5</v>
      </c>
      <c r="P26" s="78">
        <v>0</v>
      </c>
      <c r="Q26" s="78">
        <v>5.0000000000000001E-4</v>
      </c>
      <c r="R26" s="78">
        <v>2.0000000000000001E-4</v>
      </c>
    </row>
    <row r="27" spans="2:18">
      <c r="B27" t="s">
        <v>270</v>
      </c>
      <c r="C27" t="s">
        <v>271</v>
      </c>
      <c r="D27" t="s">
        <v>100</v>
      </c>
      <c r="E27" t="s">
        <v>241</v>
      </c>
      <c r="G27" t="s">
        <v>259</v>
      </c>
      <c r="H27" s="77">
        <v>12.47</v>
      </c>
      <c r="I27" t="s">
        <v>102</v>
      </c>
      <c r="J27" s="78">
        <v>5.5E-2</v>
      </c>
      <c r="K27" s="78">
        <v>3.9899999999999998E-2</v>
      </c>
      <c r="L27" s="77">
        <v>45952239</v>
      </c>
      <c r="M27" s="77">
        <v>121.8</v>
      </c>
      <c r="N27" s="77">
        <v>0</v>
      </c>
      <c r="O27" s="77">
        <v>55969.827102000003</v>
      </c>
      <c r="P27" s="78">
        <v>2.3999999999999998E-3</v>
      </c>
      <c r="Q27" s="78">
        <v>0.13689999999999999</v>
      </c>
      <c r="R27" s="78">
        <v>4.7100000000000003E-2</v>
      </c>
    </row>
    <row r="28" spans="2:18">
      <c r="B28" s="79" t="s">
        <v>272</v>
      </c>
      <c r="C28" s="16"/>
      <c r="D28" s="16"/>
      <c r="H28" s="81">
        <v>2.92</v>
      </c>
      <c r="K28" s="80">
        <v>6.9999999999999999E-4</v>
      </c>
      <c r="L28" s="81">
        <v>45752501</v>
      </c>
      <c r="N28" s="81">
        <v>0</v>
      </c>
      <c r="O28" s="81">
        <v>45660.995997999999</v>
      </c>
      <c r="Q28" s="80">
        <v>0.11169999999999999</v>
      </c>
      <c r="R28" s="80">
        <v>3.8399999999999997E-2</v>
      </c>
    </row>
    <row r="29" spans="2:18">
      <c r="B29" t="s">
        <v>273</v>
      </c>
      <c r="C29" t="s">
        <v>274</v>
      </c>
      <c r="D29" t="s">
        <v>100</v>
      </c>
      <c r="E29" t="s">
        <v>241</v>
      </c>
      <c r="G29" t="s">
        <v>275</v>
      </c>
      <c r="H29" s="77">
        <v>2.92</v>
      </c>
      <c r="I29" t="s">
        <v>102</v>
      </c>
      <c r="J29" s="78">
        <v>0</v>
      </c>
      <c r="K29" s="78">
        <v>6.9999999999999999E-4</v>
      </c>
      <c r="L29" s="77">
        <v>45752501</v>
      </c>
      <c r="M29" s="77">
        <v>99.8</v>
      </c>
      <c r="N29" s="77">
        <v>0</v>
      </c>
      <c r="O29" s="77">
        <v>45660.995997999999</v>
      </c>
      <c r="P29" s="78">
        <v>2.2000000000000001E-3</v>
      </c>
      <c r="Q29" s="78">
        <v>0.11169999999999999</v>
      </c>
      <c r="R29" s="78">
        <v>3.8399999999999997E-2</v>
      </c>
    </row>
    <row r="30" spans="2:18">
      <c r="B30" s="79" t="s">
        <v>276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229</v>
      </c>
      <c r="C31" t="s">
        <v>229</v>
      </c>
      <c r="D31" s="16"/>
      <c r="E31" t="s">
        <v>229</v>
      </c>
      <c r="H31" s="77">
        <v>0</v>
      </c>
      <c r="I31" t="s">
        <v>229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s="79" t="s">
        <v>234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s="79" t="s">
        <v>277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229</v>
      </c>
      <c r="C34" t="s">
        <v>229</v>
      </c>
      <c r="D34" s="16"/>
      <c r="E34" t="s">
        <v>229</v>
      </c>
      <c r="H34" s="77">
        <v>0</v>
      </c>
      <c r="I34" t="s">
        <v>229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278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229</v>
      </c>
      <c r="C36" t="s">
        <v>229</v>
      </c>
      <c r="D36" s="16"/>
      <c r="E36" t="s">
        <v>229</v>
      </c>
      <c r="H36" s="77">
        <v>0</v>
      </c>
      <c r="I36" t="s">
        <v>229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t="s">
        <v>279</v>
      </c>
      <c r="C37" s="16"/>
      <c r="D37" s="16"/>
    </row>
    <row r="38" spans="2:18">
      <c r="B38" t="s">
        <v>280</v>
      </c>
      <c r="C38" s="16"/>
      <c r="D38" s="16"/>
    </row>
    <row r="39" spans="2:18">
      <c r="B39" t="s">
        <v>281</v>
      </c>
      <c r="C39" s="16"/>
      <c r="D39" s="16"/>
    </row>
    <row r="40" spans="2:18">
      <c r="B40" t="s">
        <v>282</v>
      </c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1160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1161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729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279</v>
      </c>
      <c r="D27" s="16"/>
    </row>
    <row r="28" spans="2:23">
      <c r="B28" t="s">
        <v>280</v>
      </c>
      <c r="D28" s="16"/>
    </row>
    <row r="29" spans="2:23">
      <c r="B29" t="s">
        <v>281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7">
        <v>0</v>
      </c>
      <c r="L16" t="s">
        <v>229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7">
        <v>0</v>
      </c>
      <c r="L21" t="s">
        <v>229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279</v>
      </c>
      <c r="C25" s="16"/>
      <c r="D25" s="16"/>
      <c r="E25" s="16"/>
      <c r="F25" s="16"/>
      <c r="G25" s="16"/>
    </row>
    <row r="26" spans="2:21">
      <c r="B26" t="s">
        <v>280</v>
      </c>
      <c r="C26" s="16"/>
      <c r="D26" s="16"/>
      <c r="E26" s="16"/>
      <c r="F26" s="16"/>
      <c r="G26" s="16"/>
    </row>
    <row r="27" spans="2:21">
      <c r="B27" t="s">
        <v>281</v>
      </c>
      <c r="C27" s="16"/>
      <c r="D27" s="16"/>
      <c r="E27" s="16"/>
      <c r="F27" s="16"/>
      <c r="G27" s="16"/>
    </row>
    <row r="28" spans="2:21">
      <c r="B28" t="s">
        <v>282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5"/>
  <sheetViews>
    <sheetView rightToLeft="1" topLeftCell="A44" workbookViewId="0">
      <selection activeCell="C57" sqref="C5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3.29</v>
      </c>
      <c r="L11" s="7"/>
      <c r="M11" s="7"/>
      <c r="N11" s="76">
        <v>6.4100000000000004E-2</v>
      </c>
      <c r="O11" s="75">
        <v>246139678.22</v>
      </c>
      <c r="P11" s="33"/>
      <c r="Q11" s="75">
        <v>826.87318000000005</v>
      </c>
      <c r="R11" s="75">
        <v>281462.16069150995</v>
      </c>
      <c r="S11" s="7"/>
      <c r="T11" s="76">
        <f>R11/$R$11</f>
        <v>1</v>
      </c>
      <c r="U11" s="76">
        <f>R11/'סכום נכסי הקרן'!$C$42</f>
        <v>0.2374680888908022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3.29</v>
      </c>
      <c r="N12" s="80">
        <v>6.0199999999999997E-2</v>
      </c>
      <c r="O12" s="81">
        <v>232979678.22</v>
      </c>
      <c r="Q12" s="81">
        <v>826.87318000000005</v>
      </c>
      <c r="R12" s="81">
        <v>236072.01739506371</v>
      </c>
      <c r="T12" s="80">
        <f t="shared" ref="T12:T75" si="0">R12/$R$11</f>
        <v>0.83873447434308923</v>
      </c>
      <c r="U12" s="80">
        <f>R12/'סכום נכסי הקרן'!$C$42</f>
        <v>0.19917267270908498</v>
      </c>
    </row>
    <row r="13" spans="2:66">
      <c r="B13" s="79" t="s">
        <v>283</v>
      </c>
      <c r="C13" s="16"/>
      <c r="D13" s="16"/>
      <c r="E13" s="16"/>
      <c r="F13" s="16"/>
      <c r="K13" s="81">
        <v>3.83</v>
      </c>
      <c r="N13" s="80">
        <v>3.1699999999999999E-2</v>
      </c>
      <c r="O13" s="81">
        <v>124321642.12</v>
      </c>
      <c r="Q13" s="81">
        <v>76.397909999999996</v>
      </c>
      <c r="R13" s="81">
        <v>133217.03729483858</v>
      </c>
      <c r="T13" s="80">
        <f t="shared" si="0"/>
        <v>0.47330354093617583</v>
      </c>
      <c r="U13" s="80">
        <f>R13/'סכום נכסי הקרן'!$C$42</f>
        <v>0.11239448733136324</v>
      </c>
    </row>
    <row r="14" spans="2:66">
      <c r="B14" t="s">
        <v>287</v>
      </c>
      <c r="C14" t="s">
        <v>288</v>
      </c>
      <c r="D14" t="s">
        <v>100</v>
      </c>
      <c r="E14" t="s">
        <v>123</v>
      </c>
      <c r="F14" t="s">
        <v>289</v>
      </c>
      <c r="G14" t="s">
        <v>290</v>
      </c>
      <c r="H14" t="s">
        <v>209</v>
      </c>
      <c r="I14" t="s">
        <v>210</v>
      </c>
      <c r="J14" t="s">
        <v>291</v>
      </c>
      <c r="K14" s="77">
        <v>0.98</v>
      </c>
      <c r="L14" t="s">
        <v>102</v>
      </c>
      <c r="M14" s="78">
        <v>5.0000000000000001E-3</v>
      </c>
      <c r="N14" s="78">
        <v>2.4899999999999999E-2</v>
      </c>
      <c r="O14" s="77">
        <v>812683.92</v>
      </c>
      <c r="P14" s="77">
        <v>108.47</v>
      </c>
      <c r="Q14" s="77">
        <v>0</v>
      </c>
      <c r="R14" s="77">
        <v>881.51824802399994</v>
      </c>
      <c r="S14" s="78">
        <v>7.1999999999999998E-3</v>
      </c>
      <c r="T14" s="78">
        <f t="shared" si="0"/>
        <v>3.1319245395482042E-3</v>
      </c>
      <c r="U14" s="78">
        <f>R14/'סכום נכסי הקרן'!$C$42</f>
        <v>7.4373213495671777E-4</v>
      </c>
    </row>
    <row r="15" spans="2:66">
      <c r="B15" t="s">
        <v>292</v>
      </c>
      <c r="C15" t="s">
        <v>293</v>
      </c>
      <c r="D15" t="s">
        <v>100</v>
      </c>
      <c r="E15" t="s">
        <v>123</v>
      </c>
      <c r="F15" t="s">
        <v>294</v>
      </c>
      <c r="G15" t="s">
        <v>290</v>
      </c>
      <c r="H15" t="s">
        <v>209</v>
      </c>
      <c r="I15" t="s">
        <v>210</v>
      </c>
      <c r="J15" t="s">
        <v>295</v>
      </c>
      <c r="K15" s="77">
        <v>4.47</v>
      </c>
      <c r="L15" t="s">
        <v>102</v>
      </c>
      <c r="M15" s="78">
        <v>2E-3</v>
      </c>
      <c r="N15" s="78">
        <v>2.01E-2</v>
      </c>
      <c r="O15" s="77">
        <v>5152500</v>
      </c>
      <c r="P15" s="77">
        <v>99.45</v>
      </c>
      <c r="Q15" s="77">
        <v>0</v>
      </c>
      <c r="R15" s="77">
        <v>5124.1612500000001</v>
      </c>
      <c r="S15" s="78">
        <v>1.1999999999999999E-3</v>
      </c>
      <c r="T15" s="78">
        <f t="shared" si="0"/>
        <v>1.8205506691950032E-2</v>
      </c>
      <c r="U15" s="78">
        <f>R15/'סכום נכסי הקרן'!$C$42</f>
        <v>4.3232268814260852E-3</v>
      </c>
    </row>
    <row r="16" spans="2:66">
      <c r="B16" t="s">
        <v>296</v>
      </c>
      <c r="C16" t="s">
        <v>297</v>
      </c>
      <c r="D16" t="s">
        <v>100</v>
      </c>
      <c r="E16" t="s">
        <v>123</v>
      </c>
      <c r="F16" t="s">
        <v>298</v>
      </c>
      <c r="G16" t="s">
        <v>290</v>
      </c>
      <c r="H16" t="s">
        <v>209</v>
      </c>
      <c r="I16" t="s">
        <v>210</v>
      </c>
      <c r="J16" t="s">
        <v>299</v>
      </c>
      <c r="K16" s="77">
        <v>5.3</v>
      </c>
      <c r="L16" t="s">
        <v>102</v>
      </c>
      <c r="M16" s="78">
        <v>1E-3</v>
      </c>
      <c r="N16" s="78">
        <v>1.9800000000000002E-2</v>
      </c>
      <c r="O16" s="77">
        <v>6000000</v>
      </c>
      <c r="P16" s="77">
        <v>97.8</v>
      </c>
      <c r="Q16" s="77">
        <v>0</v>
      </c>
      <c r="R16" s="77">
        <v>5868</v>
      </c>
      <c r="S16" s="78">
        <v>1.8E-3</v>
      </c>
      <c r="T16" s="78">
        <f t="shared" si="0"/>
        <v>2.0848273123403913E-2</v>
      </c>
      <c r="U16" s="78">
        <f>R16/'סכום נכסי הקרן'!$C$42</f>
        <v>4.950799575288203E-3</v>
      </c>
    </row>
    <row r="17" spans="2:21">
      <c r="B17" t="s">
        <v>300</v>
      </c>
      <c r="C17" t="s">
        <v>301</v>
      </c>
      <c r="D17" t="s">
        <v>100</v>
      </c>
      <c r="E17" t="s">
        <v>123</v>
      </c>
      <c r="F17" t="s">
        <v>298</v>
      </c>
      <c r="G17" t="s">
        <v>290</v>
      </c>
      <c r="H17" t="s">
        <v>209</v>
      </c>
      <c r="I17" t="s">
        <v>210</v>
      </c>
      <c r="J17" t="s">
        <v>302</v>
      </c>
      <c r="K17" s="77">
        <v>4.18</v>
      </c>
      <c r="L17" t="s">
        <v>102</v>
      </c>
      <c r="M17" s="78">
        <v>1E-3</v>
      </c>
      <c r="N17" s="78">
        <v>2.0199999999999999E-2</v>
      </c>
      <c r="O17" s="77">
        <v>3911160</v>
      </c>
      <c r="P17" s="77">
        <v>98.39</v>
      </c>
      <c r="Q17" s="77">
        <v>0</v>
      </c>
      <c r="R17" s="77">
        <v>3848.1903240000001</v>
      </c>
      <c r="S17" s="78">
        <v>3.8E-3</v>
      </c>
      <c r="T17" s="78">
        <f t="shared" si="0"/>
        <v>1.3672140917790081E-2</v>
      </c>
      <c r="U17" s="78">
        <f>R17/'סכום נכסי הקרן'!$C$42</f>
        <v>3.2466971747933493E-3</v>
      </c>
    </row>
    <row r="18" spans="2:21">
      <c r="B18" t="s">
        <v>303</v>
      </c>
      <c r="C18" t="s">
        <v>304</v>
      </c>
      <c r="D18" t="s">
        <v>100</v>
      </c>
      <c r="E18" t="s">
        <v>123</v>
      </c>
      <c r="F18" t="s">
        <v>298</v>
      </c>
      <c r="G18" t="s">
        <v>290</v>
      </c>
      <c r="H18" t="s">
        <v>209</v>
      </c>
      <c r="I18" t="s">
        <v>210</v>
      </c>
      <c r="J18" t="s">
        <v>305</v>
      </c>
      <c r="K18" s="77">
        <v>4.13</v>
      </c>
      <c r="L18" t="s">
        <v>102</v>
      </c>
      <c r="M18" s="78">
        <v>1.2200000000000001E-2</v>
      </c>
      <c r="N18" s="78">
        <v>1.9800000000000002E-2</v>
      </c>
      <c r="O18" s="77">
        <v>4000000</v>
      </c>
      <c r="P18" s="77">
        <v>109.16</v>
      </c>
      <c r="Q18" s="77">
        <v>0</v>
      </c>
      <c r="R18" s="77">
        <v>4366.3999999999996</v>
      </c>
      <c r="S18" s="78">
        <v>1.2999999999999999E-3</v>
      </c>
      <c r="T18" s="78">
        <f t="shared" si="0"/>
        <v>1.5513275352084327E-2</v>
      </c>
      <c r="U18" s="78">
        <f>R18/'סכום נכסי הקרן'!$C$42</f>
        <v>3.683907850296252E-3</v>
      </c>
    </row>
    <row r="19" spans="2:21">
      <c r="B19" t="s">
        <v>306</v>
      </c>
      <c r="C19" t="s">
        <v>307</v>
      </c>
      <c r="D19" t="s">
        <v>100</v>
      </c>
      <c r="E19" t="s">
        <v>123</v>
      </c>
      <c r="F19" t="s">
        <v>298</v>
      </c>
      <c r="G19" t="s">
        <v>290</v>
      </c>
      <c r="H19" t="s">
        <v>209</v>
      </c>
      <c r="I19" t="s">
        <v>210</v>
      </c>
      <c r="J19" t="s">
        <v>308</v>
      </c>
      <c r="K19" s="77">
        <v>0.33</v>
      </c>
      <c r="L19" t="s">
        <v>102</v>
      </c>
      <c r="M19" s="78">
        <v>1E-3</v>
      </c>
      <c r="N19" s="78">
        <v>3.0499999999999999E-2</v>
      </c>
      <c r="O19" s="77">
        <v>2350000</v>
      </c>
      <c r="P19" s="77">
        <v>108.82</v>
      </c>
      <c r="Q19" s="77">
        <v>0</v>
      </c>
      <c r="R19" s="77">
        <v>2557.27</v>
      </c>
      <c r="S19" s="78">
        <v>8.9999999999999998E-4</v>
      </c>
      <c r="T19" s="78">
        <f t="shared" si="0"/>
        <v>9.0856617945274578E-3</v>
      </c>
      <c r="U19" s="78">
        <f>R19/'סכום נכסי הקרן'!$C$42</f>
        <v>2.1575547426546117E-3</v>
      </c>
    </row>
    <row r="20" spans="2:21">
      <c r="B20" t="s">
        <v>309</v>
      </c>
      <c r="C20" t="s">
        <v>310</v>
      </c>
      <c r="D20" t="s">
        <v>100</v>
      </c>
      <c r="E20" t="s">
        <v>123</v>
      </c>
      <c r="F20" t="s">
        <v>311</v>
      </c>
      <c r="G20" t="s">
        <v>312</v>
      </c>
      <c r="H20" t="s">
        <v>209</v>
      </c>
      <c r="I20" t="s">
        <v>210</v>
      </c>
      <c r="J20" t="s">
        <v>313</v>
      </c>
      <c r="K20" s="77">
        <v>6.17</v>
      </c>
      <c r="L20" t="s">
        <v>102</v>
      </c>
      <c r="M20" s="78">
        <v>1.6500000000000001E-2</v>
      </c>
      <c r="N20" s="78">
        <v>2.2599999999999999E-2</v>
      </c>
      <c r="O20" s="77">
        <v>559602</v>
      </c>
      <c r="P20" s="77">
        <v>107.44</v>
      </c>
      <c r="Q20" s="77">
        <v>0</v>
      </c>
      <c r="R20" s="77">
        <v>601.23638879999999</v>
      </c>
      <c r="S20" s="78">
        <v>2.9999999999999997E-4</v>
      </c>
      <c r="T20" s="78">
        <f t="shared" si="0"/>
        <v>2.1361180036522606E-3</v>
      </c>
      <c r="U20" s="78">
        <f>R20/'סכום נכסי הקרן'!$C$42</f>
        <v>5.0725985997253798E-4</v>
      </c>
    </row>
    <row r="21" spans="2:21">
      <c r="B21" t="s">
        <v>314</v>
      </c>
      <c r="C21" t="s">
        <v>315</v>
      </c>
      <c r="D21" t="s">
        <v>100</v>
      </c>
      <c r="E21" t="s">
        <v>123</v>
      </c>
      <c r="F21" t="s">
        <v>316</v>
      </c>
      <c r="G21" t="s">
        <v>290</v>
      </c>
      <c r="H21" t="s">
        <v>209</v>
      </c>
      <c r="I21" t="s">
        <v>210</v>
      </c>
      <c r="J21" t="s">
        <v>317</v>
      </c>
      <c r="K21" s="77">
        <v>4.3099999999999996</v>
      </c>
      <c r="L21" t="s">
        <v>102</v>
      </c>
      <c r="M21" s="78">
        <v>1E-3</v>
      </c>
      <c r="N21" s="78">
        <v>0.02</v>
      </c>
      <c r="O21" s="77">
        <v>2550000</v>
      </c>
      <c r="P21" s="77">
        <v>99.3</v>
      </c>
      <c r="Q21" s="77">
        <v>0</v>
      </c>
      <c r="R21" s="77">
        <v>2532.15</v>
      </c>
      <c r="S21" s="78">
        <v>8.9999999999999998E-4</v>
      </c>
      <c r="T21" s="78">
        <f t="shared" si="0"/>
        <v>8.9964135632970722E-3</v>
      </c>
      <c r="U21" s="78">
        <f>R21/'סכום נכסי הקרן'!$C$42</f>
        <v>2.1363611357474478E-3</v>
      </c>
    </row>
    <row r="22" spans="2:21">
      <c r="B22" t="s">
        <v>318</v>
      </c>
      <c r="C22" t="s">
        <v>319</v>
      </c>
      <c r="D22" t="s">
        <v>100</v>
      </c>
      <c r="E22" t="s">
        <v>123</v>
      </c>
      <c r="F22" t="s">
        <v>316</v>
      </c>
      <c r="G22" t="s">
        <v>290</v>
      </c>
      <c r="H22" t="s">
        <v>209</v>
      </c>
      <c r="I22" t="s">
        <v>210</v>
      </c>
      <c r="J22" t="s">
        <v>320</v>
      </c>
      <c r="K22" s="77">
        <v>4.6500000000000004</v>
      </c>
      <c r="L22" t="s">
        <v>102</v>
      </c>
      <c r="M22" s="78">
        <v>1.3899999999999999E-2</v>
      </c>
      <c r="N22" s="78">
        <v>1.9699999999999999E-2</v>
      </c>
      <c r="O22" s="77">
        <v>1681000</v>
      </c>
      <c r="P22" s="77">
        <v>100.65</v>
      </c>
      <c r="Q22" s="77">
        <v>0</v>
      </c>
      <c r="R22" s="77">
        <v>1691.9265</v>
      </c>
      <c r="S22" s="78">
        <v>8.0000000000000004E-4</v>
      </c>
      <c r="T22" s="78">
        <f t="shared" si="0"/>
        <v>6.0112041200962594E-3</v>
      </c>
      <c r="U22" s="78">
        <f>R22/'סכום נכסי הקרן'!$C$42</f>
        <v>1.427469154331775E-3</v>
      </c>
    </row>
    <row r="23" spans="2:21">
      <c r="B23" t="s">
        <v>321</v>
      </c>
      <c r="C23" t="s">
        <v>322</v>
      </c>
      <c r="D23" t="s">
        <v>100</v>
      </c>
      <c r="E23" t="s">
        <v>123</v>
      </c>
      <c r="F23" t="s">
        <v>323</v>
      </c>
      <c r="G23" t="s">
        <v>290</v>
      </c>
      <c r="H23" t="s">
        <v>209</v>
      </c>
      <c r="I23" t="s">
        <v>210</v>
      </c>
      <c r="J23" t="s">
        <v>324</v>
      </c>
      <c r="K23" s="77">
        <v>2.78</v>
      </c>
      <c r="L23" t="s">
        <v>102</v>
      </c>
      <c r="M23" s="78">
        <v>6.0000000000000001E-3</v>
      </c>
      <c r="N23" s="78">
        <v>2.01E-2</v>
      </c>
      <c r="O23" s="77">
        <v>934642.86</v>
      </c>
      <c r="P23" s="77">
        <v>107.3</v>
      </c>
      <c r="Q23" s="77">
        <v>0</v>
      </c>
      <c r="R23" s="77">
        <v>1002.87178878</v>
      </c>
      <c r="S23" s="78">
        <v>8.0000000000000004E-4</v>
      </c>
      <c r="T23" s="78">
        <f t="shared" si="0"/>
        <v>3.5630785549151463E-3</v>
      </c>
      <c r="U23" s="78">
        <f>R23/'סכום נכסי הקרן'!$C$42</f>
        <v>8.4611745500350109E-4</v>
      </c>
    </row>
    <row r="24" spans="2:21">
      <c r="B24" t="s">
        <v>325</v>
      </c>
      <c r="C24" t="s">
        <v>326</v>
      </c>
      <c r="D24" t="s">
        <v>100</v>
      </c>
      <c r="E24" t="s">
        <v>123</v>
      </c>
      <c r="F24" t="s">
        <v>323</v>
      </c>
      <c r="G24" t="s">
        <v>290</v>
      </c>
      <c r="H24" t="s">
        <v>209</v>
      </c>
      <c r="I24" t="s">
        <v>210</v>
      </c>
      <c r="J24" t="s">
        <v>327</v>
      </c>
      <c r="K24" s="77">
        <v>0.11</v>
      </c>
      <c r="L24" t="s">
        <v>102</v>
      </c>
      <c r="M24" s="78">
        <v>0.05</v>
      </c>
      <c r="N24" s="78">
        <v>4.2599999999999999E-2</v>
      </c>
      <c r="O24" s="77">
        <v>1635815.05</v>
      </c>
      <c r="P24" s="77">
        <v>116.4</v>
      </c>
      <c r="Q24" s="77">
        <v>0</v>
      </c>
      <c r="R24" s="77">
        <v>1904.0887181999999</v>
      </c>
      <c r="S24" s="78">
        <v>1.6000000000000001E-3</v>
      </c>
      <c r="T24" s="78">
        <f t="shared" si="0"/>
        <v>6.7649900559348438E-3</v>
      </c>
      <c r="U24" s="78">
        <f>R24/'סכום נכסי הקרן'!$C$42</f>
        <v>1.6064692599481285E-3</v>
      </c>
    </row>
    <row r="25" spans="2:21">
      <c r="B25" t="s">
        <v>328</v>
      </c>
      <c r="C25" t="s">
        <v>329</v>
      </c>
      <c r="D25" t="s">
        <v>100</v>
      </c>
      <c r="E25" t="s">
        <v>123</v>
      </c>
      <c r="F25" t="s">
        <v>323</v>
      </c>
      <c r="G25" t="s">
        <v>290</v>
      </c>
      <c r="H25" t="s">
        <v>209</v>
      </c>
      <c r="I25" t="s">
        <v>210</v>
      </c>
      <c r="J25" t="s">
        <v>330</v>
      </c>
      <c r="K25" s="77">
        <v>3.87</v>
      </c>
      <c r="L25" t="s">
        <v>102</v>
      </c>
      <c r="M25" s="78">
        <v>1.7500000000000002E-2</v>
      </c>
      <c r="N25" s="78">
        <v>-4.5999999999999999E-3</v>
      </c>
      <c r="O25" s="77">
        <v>2087415.28</v>
      </c>
      <c r="P25" s="77">
        <v>109.82</v>
      </c>
      <c r="Q25" s="77">
        <v>0</v>
      </c>
      <c r="R25" s="77">
        <v>2292.3994604959998</v>
      </c>
      <c r="S25" s="78">
        <v>5.9999999999999995E-4</v>
      </c>
      <c r="T25" s="78">
        <f t="shared" si="0"/>
        <v>8.144609758071639E-3</v>
      </c>
      <c r="U25" s="78">
        <f>R25/'סכום נכסי הקרן'!$C$42</f>
        <v>1.9340849140106512E-3</v>
      </c>
    </row>
    <row r="26" spans="2:21">
      <c r="B26" t="s">
        <v>331</v>
      </c>
      <c r="C26" t="s">
        <v>332</v>
      </c>
      <c r="D26" t="s">
        <v>100</v>
      </c>
      <c r="E26" t="s">
        <v>123</v>
      </c>
      <c r="F26" t="s">
        <v>333</v>
      </c>
      <c r="G26" t="s">
        <v>312</v>
      </c>
      <c r="H26" t="s">
        <v>334</v>
      </c>
      <c r="I26" t="s">
        <v>150</v>
      </c>
      <c r="J26" t="s">
        <v>335</v>
      </c>
      <c r="K26" s="77">
        <v>3.59</v>
      </c>
      <c r="L26" t="s">
        <v>102</v>
      </c>
      <c r="M26" s="78">
        <v>1.77E-2</v>
      </c>
      <c r="N26" s="78">
        <v>2.5499999999999998E-2</v>
      </c>
      <c r="O26" s="77">
        <v>2703000</v>
      </c>
      <c r="P26" s="77">
        <v>107.51</v>
      </c>
      <c r="Q26" s="77">
        <v>0</v>
      </c>
      <c r="R26" s="77">
        <v>2905.9953</v>
      </c>
      <c r="S26" s="78">
        <v>1E-3</v>
      </c>
      <c r="T26" s="78">
        <f t="shared" si="0"/>
        <v>1.0324639350669408E-2</v>
      </c>
      <c r="U26" s="78">
        <f>R26/'סכום נכסי הקרן'!$C$42</f>
        <v>2.4517723750902376E-3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333</v>
      </c>
      <c r="G27" t="s">
        <v>312</v>
      </c>
      <c r="H27" t="s">
        <v>338</v>
      </c>
      <c r="I27" t="s">
        <v>210</v>
      </c>
      <c r="J27" t="s">
        <v>339</v>
      </c>
      <c r="K27" s="77">
        <v>1.25</v>
      </c>
      <c r="L27" t="s">
        <v>102</v>
      </c>
      <c r="M27" s="78">
        <v>6.4999999999999997E-3</v>
      </c>
      <c r="N27" s="78">
        <v>2.6499999999999999E-2</v>
      </c>
      <c r="O27" s="77">
        <v>2215520.63</v>
      </c>
      <c r="P27" s="77">
        <v>107.94</v>
      </c>
      <c r="Q27" s="77">
        <v>0</v>
      </c>
      <c r="R27" s="77">
        <v>2391.4329680219998</v>
      </c>
      <c r="S27" s="78">
        <v>7.3000000000000001E-3</v>
      </c>
      <c r="T27" s="78">
        <f t="shared" si="0"/>
        <v>8.496463475397939E-3</v>
      </c>
      <c r="U27" s="78">
        <f>R27/'סכום נכסי הקרן'!$C$42</f>
        <v>2.017638943833252E-3</v>
      </c>
    </row>
    <row r="28" spans="2:21">
      <c r="B28" t="s">
        <v>340</v>
      </c>
      <c r="C28" t="s">
        <v>341</v>
      </c>
      <c r="D28" t="s">
        <v>100</v>
      </c>
      <c r="E28" t="s">
        <v>123</v>
      </c>
      <c r="F28" t="s">
        <v>333</v>
      </c>
      <c r="G28" t="s">
        <v>312</v>
      </c>
      <c r="H28" t="s">
        <v>338</v>
      </c>
      <c r="I28" t="s">
        <v>210</v>
      </c>
      <c r="J28" t="s">
        <v>342</v>
      </c>
      <c r="K28" s="77">
        <v>11.47</v>
      </c>
      <c r="L28" t="s">
        <v>102</v>
      </c>
      <c r="M28" s="78">
        <v>1.6899999999999998E-2</v>
      </c>
      <c r="N28" s="78">
        <v>3.0499999999999999E-2</v>
      </c>
      <c r="O28" s="77">
        <v>797000</v>
      </c>
      <c r="P28" s="77">
        <v>93.4</v>
      </c>
      <c r="Q28" s="77">
        <v>7.3289299999999997</v>
      </c>
      <c r="R28" s="77">
        <v>751.72693000000004</v>
      </c>
      <c r="S28" s="78">
        <v>2.9999999999999997E-4</v>
      </c>
      <c r="T28" s="78">
        <f t="shared" si="0"/>
        <v>2.6707921524979439E-3</v>
      </c>
      <c r="U28" s="78">
        <f>R28/'סכום נכסי הקרן'!$C$42</f>
        <v>6.3422790827823876E-4</v>
      </c>
    </row>
    <row r="29" spans="2:21">
      <c r="B29" t="s">
        <v>343</v>
      </c>
      <c r="C29" t="s">
        <v>344</v>
      </c>
      <c r="D29" t="s">
        <v>100</v>
      </c>
      <c r="E29" t="s">
        <v>123</v>
      </c>
      <c r="F29" t="s">
        <v>345</v>
      </c>
      <c r="G29" t="s">
        <v>312</v>
      </c>
      <c r="H29" t="s">
        <v>346</v>
      </c>
      <c r="I29" t="s">
        <v>210</v>
      </c>
      <c r="J29" t="s">
        <v>299</v>
      </c>
      <c r="K29" s="77">
        <v>6.76</v>
      </c>
      <c r="L29" t="s">
        <v>102</v>
      </c>
      <c r="M29" s="78">
        <v>9.1999999999999998E-3</v>
      </c>
      <c r="N29" s="78">
        <v>2.93E-2</v>
      </c>
      <c r="O29" s="77">
        <v>892500</v>
      </c>
      <c r="P29" s="77">
        <v>97.25</v>
      </c>
      <c r="Q29" s="77">
        <v>0</v>
      </c>
      <c r="R29" s="77">
        <v>867.95624999999995</v>
      </c>
      <c r="S29" s="78">
        <v>4.0000000000000002E-4</v>
      </c>
      <c r="T29" s="78">
        <f t="shared" si="0"/>
        <v>3.0837404497555294E-3</v>
      </c>
      <c r="U29" s="78">
        <f>R29/'סכום נכסי הקרן'!$C$42</f>
        <v>7.3228995123870847E-4</v>
      </c>
    </row>
    <row r="30" spans="2:21">
      <c r="B30" t="s">
        <v>347</v>
      </c>
      <c r="C30" t="s">
        <v>348</v>
      </c>
      <c r="D30" t="s">
        <v>100</v>
      </c>
      <c r="E30" t="s">
        <v>123</v>
      </c>
      <c r="F30" t="s">
        <v>349</v>
      </c>
      <c r="G30" t="s">
        <v>312</v>
      </c>
      <c r="H30" t="s">
        <v>346</v>
      </c>
      <c r="I30" t="s">
        <v>210</v>
      </c>
      <c r="J30" t="s">
        <v>350</v>
      </c>
      <c r="K30" s="77">
        <v>2.87</v>
      </c>
      <c r="L30" t="s">
        <v>102</v>
      </c>
      <c r="M30" s="78">
        <v>2.3400000000000001E-2</v>
      </c>
      <c r="N30" s="78">
        <v>2.7300000000000001E-2</v>
      </c>
      <c r="O30" s="77">
        <v>729729.73</v>
      </c>
      <c r="P30" s="77">
        <v>109.87</v>
      </c>
      <c r="Q30" s="77">
        <v>0</v>
      </c>
      <c r="R30" s="77">
        <v>801.75405435100004</v>
      </c>
      <c r="S30" s="78">
        <v>2.9999999999999997E-4</v>
      </c>
      <c r="T30" s="78">
        <f t="shared" si="0"/>
        <v>2.848532294292105E-3</v>
      </c>
      <c r="U30" s="78">
        <f>R30/'סכום נכסי הקרן'!$C$42</f>
        <v>6.7643552006927841E-4</v>
      </c>
    </row>
    <row r="31" spans="2:21">
      <c r="B31" t="s">
        <v>351</v>
      </c>
      <c r="C31" t="s">
        <v>352</v>
      </c>
      <c r="D31" t="s">
        <v>100</v>
      </c>
      <c r="E31" t="s">
        <v>123</v>
      </c>
      <c r="F31" t="s">
        <v>353</v>
      </c>
      <c r="G31" t="s">
        <v>312</v>
      </c>
      <c r="H31" t="s">
        <v>346</v>
      </c>
      <c r="I31" t="s">
        <v>210</v>
      </c>
      <c r="J31" t="s">
        <v>354</v>
      </c>
      <c r="K31" s="77">
        <v>4.3899999999999997</v>
      </c>
      <c r="L31" t="s">
        <v>102</v>
      </c>
      <c r="M31" s="78">
        <v>6.8999999999999999E-3</v>
      </c>
      <c r="N31" s="78">
        <v>2.6200000000000001E-2</v>
      </c>
      <c r="O31" s="77">
        <v>2886306</v>
      </c>
      <c r="P31" s="77">
        <v>101.49</v>
      </c>
      <c r="Q31" s="77">
        <v>0</v>
      </c>
      <c r="R31" s="77">
        <v>2929.3119594</v>
      </c>
      <c r="S31" s="78">
        <v>1.6E-2</v>
      </c>
      <c r="T31" s="78">
        <f t="shared" si="0"/>
        <v>1.0407480537359352E-2</v>
      </c>
      <c r="U31" s="78">
        <f>R31/'סכום נכסי הקרן'!$C$42</f>
        <v>2.4714445133749443E-3</v>
      </c>
    </row>
    <row r="32" spans="2:21">
      <c r="B32" t="s">
        <v>355</v>
      </c>
      <c r="C32" t="s">
        <v>356</v>
      </c>
      <c r="D32" t="s">
        <v>100</v>
      </c>
      <c r="E32" t="s">
        <v>123</v>
      </c>
      <c r="F32" t="s">
        <v>353</v>
      </c>
      <c r="G32" t="s">
        <v>312</v>
      </c>
      <c r="H32" t="s">
        <v>346</v>
      </c>
      <c r="I32" t="s">
        <v>210</v>
      </c>
      <c r="J32" t="s">
        <v>357</v>
      </c>
      <c r="K32" s="77">
        <v>4.3499999999999996</v>
      </c>
      <c r="L32" t="s">
        <v>102</v>
      </c>
      <c r="M32" s="78">
        <v>6.8999999999999999E-3</v>
      </c>
      <c r="N32" s="78">
        <v>2.7099999999999999E-2</v>
      </c>
      <c r="O32" s="77">
        <v>1036397.16</v>
      </c>
      <c r="P32" s="77">
        <v>101.49</v>
      </c>
      <c r="Q32" s="77">
        <v>0</v>
      </c>
      <c r="R32" s="77">
        <v>1051.839477684</v>
      </c>
      <c r="S32" s="78">
        <v>5.1000000000000004E-3</v>
      </c>
      <c r="T32" s="78">
        <f t="shared" si="0"/>
        <v>3.7370546545219064E-3</v>
      </c>
      <c r="U32" s="78">
        <f>R32/'סכום נכסי הקרן'!$C$42</f>
        <v>8.8743122688979422E-4</v>
      </c>
    </row>
    <row r="33" spans="2:21">
      <c r="B33" t="s">
        <v>358</v>
      </c>
      <c r="C33" t="s">
        <v>359</v>
      </c>
      <c r="D33" t="s">
        <v>100</v>
      </c>
      <c r="E33" t="s">
        <v>123</v>
      </c>
      <c r="F33" t="s">
        <v>360</v>
      </c>
      <c r="G33" t="s">
        <v>312</v>
      </c>
      <c r="H33" t="s">
        <v>361</v>
      </c>
      <c r="I33" t="s">
        <v>150</v>
      </c>
      <c r="J33" t="s">
        <v>362</v>
      </c>
      <c r="K33" s="77">
        <v>1.68</v>
      </c>
      <c r="L33" t="s">
        <v>102</v>
      </c>
      <c r="M33" s="78">
        <v>4.7500000000000001E-2</v>
      </c>
      <c r="N33" s="78">
        <v>2.8500000000000001E-2</v>
      </c>
      <c r="O33" s="77">
        <v>1596198.16</v>
      </c>
      <c r="P33" s="77">
        <v>139.94</v>
      </c>
      <c r="Q33" s="77">
        <v>0</v>
      </c>
      <c r="R33" s="77">
        <v>2233.7197051039998</v>
      </c>
      <c r="S33" s="78">
        <v>1.1999999999999999E-3</v>
      </c>
      <c r="T33" s="78">
        <f t="shared" si="0"/>
        <v>7.9361278958993576E-3</v>
      </c>
      <c r="U33" s="78">
        <f>R33/'סכום נכסי הקרן'!$C$42</f>
        <v>1.8845771246322038E-3</v>
      </c>
    </row>
    <row r="34" spans="2:21">
      <c r="B34" t="s">
        <v>363</v>
      </c>
      <c r="C34" t="s">
        <v>364</v>
      </c>
      <c r="D34" t="s">
        <v>100</v>
      </c>
      <c r="E34" t="s">
        <v>123</v>
      </c>
      <c r="F34" t="s">
        <v>365</v>
      </c>
      <c r="G34" t="s">
        <v>290</v>
      </c>
      <c r="H34" t="s">
        <v>346</v>
      </c>
      <c r="I34" t="s">
        <v>210</v>
      </c>
      <c r="J34" t="s">
        <v>366</v>
      </c>
      <c r="K34" s="77">
        <v>1.24</v>
      </c>
      <c r="L34" t="s">
        <v>102</v>
      </c>
      <c r="M34" s="78">
        <v>1.95E-2</v>
      </c>
      <c r="N34" s="78">
        <v>4.5900000000000003E-2</v>
      </c>
      <c r="O34" s="77">
        <v>2</v>
      </c>
      <c r="P34" s="77">
        <v>5440000</v>
      </c>
      <c r="Q34" s="77">
        <v>0</v>
      </c>
      <c r="R34" s="77">
        <v>108.8</v>
      </c>
      <c r="S34" s="78">
        <v>0</v>
      </c>
      <c r="T34" s="78">
        <f t="shared" si="0"/>
        <v>3.8655284864116317E-4</v>
      </c>
      <c r="U34" s="78">
        <f>R34/'סכום נכסי הקרן'!$C$42</f>
        <v>9.1793966222112553E-5</v>
      </c>
    </row>
    <row r="35" spans="2:21">
      <c r="B35" t="s">
        <v>367</v>
      </c>
      <c r="C35" t="s">
        <v>368</v>
      </c>
      <c r="D35" t="s">
        <v>100</v>
      </c>
      <c r="E35" t="s">
        <v>123</v>
      </c>
      <c r="F35" t="s">
        <v>369</v>
      </c>
      <c r="G35" t="s">
        <v>312</v>
      </c>
      <c r="H35" t="s">
        <v>346</v>
      </c>
      <c r="I35" t="s">
        <v>210</v>
      </c>
      <c r="J35" t="s">
        <v>370</v>
      </c>
      <c r="K35" s="77">
        <v>3.4</v>
      </c>
      <c r="L35" t="s">
        <v>102</v>
      </c>
      <c r="M35" s="78">
        <v>2.5999999999999999E-2</v>
      </c>
      <c r="N35" s="78">
        <v>2.46E-2</v>
      </c>
      <c r="O35" s="77">
        <v>1826435.46</v>
      </c>
      <c r="P35" s="77">
        <v>112.76</v>
      </c>
      <c r="Q35" s="77">
        <v>0</v>
      </c>
      <c r="R35" s="77">
        <v>2059.488624696</v>
      </c>
      <c r="S35" s="78">
        <v>5.1000000000000004E-3</v>
      </c>
      <c r="T35" s="78">
        <f t="shared" si="0"/>
        <v>7.3171065682013812E-3</v>
      </c>
      <c r="U35" s="78">
        <f>R35/'סכום נכסי הקרן'!$C$42</f>
        <v>1.7375793129611183E-3</v>
      </c>
    </row>
    <row r="36" spans="2:21">
      <c r="B36" t="s">
        <v>371</v>
      </c>
      <c r="C36" t="s">
        <v>372</v>
      </c>
      <c r="D36" t="s">
        <v>100</v>
      </c>
      <c r="E36" t="s">
        <v>123</v>
      </c>
      <c r="F36" t="s">
        <v>369</v>
      </c>
      <c r="G36" t="s">
        <v>312</v>
      </c>
      <c r="H36" t="s">
        <v>346</v>
      </c>
      <c r="I36" t="s">
        <v>210</v>
      </c>
      <c r="J36" t="s">
        <v>373</v>
      </c>
      <c r="K36" s="77">
        <v>2.77</v>
      </c>
      <c r="L36" t="s">
        <v>102</v>
      </c>
      <c r="M36" s="78">
        <v>2.4E-2</v>
      </c>
      <c r="N36" s="78">
        <v>2.4899999999999999E-2</v>
      </c>
      <c r="O36" s="77">
        <v>1914303.69</v>
      </c>
      <c r="P36" s="77">
        <v>111.43</v>
      </c>
      <c r="Q36" s="77">
        <v>0</v>
      </c>
      <c r="R36" s="77">
        <v>2133.108601767</v>
      </c>
      <c r="S36" s="78">
        <v>3.0999999999999999E-3</v>
      </c>
      <c r="T36" s="78">
        <f t="shared" si="0"/>
        <v>7.5786691771507573E-3</v>
      </c>
      <c r="U36" s="78">
        <f>R36/'סכום נכסי הקרן'!$C$42</f>
        <v>1.7996920858336189E-3</v>
      </c>
    </row>
    <row r="37" spans="2:21">
      <c r="B37" t="s">
        <v>374</v>
      </c>
      <c r="C37" t="s">
        <v>375</v>
      </c>
      <c r="D37" t="s">
        <v>100</v>
      </c>
      <c r="E37" t="s">
        <v>123</v>
      </c>
      <c r="F37" t="s">
        <v>376</v>
      </c>
      <c r="G37" t="s">
        <v>312</v>
      </c>
      <c r="H37" t="s">
        <v>346</v>
      </c>
      <c r="I37" t="s">
        <v>210</v>
      </c>
      <c r="J37" t="s">
        <v>377</v>
      </c>
      <c r="K37" s="77">
        <v>2.66</v>
      </c>
      <c r="L37" t="s">
        <v>102</v>
      </c>
      <c r="M37" s="78">
        <v>2.1499999999999998E-2</v>
      </c>
      <c r="N37" s="78">
        <v>2.4899999999999999E-2</v>
      </c>
      <c r="O37" s="77">
        <v>3461614.98</v>
      </c>
      <c r="P37" s="77">
        <v>111.92</v>
      </c>
      <c r="Q37" s="77">
        <v>0</v>
      </c>
      <c r="R37" s="77">
        <v>3874.2394856159999</v>
      </c>
      <c r="S37" s="78">
        <v>2.8E-3</v>
      </c>
      <c r="T37" s="78">
        <f t="shared" si="0"/>
        <v>1.3764690344512312E-2</v>
      </c>
      <c r="U37" s="78">
        <f>R37/'סכום נכסי הקרן'!$C$42</f>
        <v>3.2686747102850166E-3</v>
      </c>
    </row>
    <row r="38" spans="2:21">
      <c r="B38" t="s">
        <v>378</v>
      </c>
      <c r="C38" t="s">
        <v>379</v>
      </c>
      <c r="D38" t="s">
        <v>100</v>
      </c>
      <c r="E38" t="s">
        <v>123</v>
      </c>
      <c r="F38" t="s">
        <v>376</v>
      </c>
      <c r="G38" t="s">
        <v>312</v>
      </c>
      <c r="H38" t="s">
        <v>346</v>
      </c>
      <c r="I38" t="s">
        <v>210</v>
      </c>
      <c r="J38" t="s">
        <v>380</v>
      </c>
      <c r="K38" s="77">
        <v>5.42</v>
      </c>
      <c r="L38" t="s">
        <v>102</v>
      </c>
      <c r="M38" s="78">
        <v>1.43E-2</v>
      </c>
      <c r="N38" s="78">
        <v>2.81E-2</v>
      </c>
      <c r="O38" s="77">
        <v>2119320.12</v>
      </c>
      <c r="P38" s="77">
        <v>102.63</v>
      </c>
      <c r="Q38" s="77">
        <v>41.819699999999997</v>
      </c>
      <c r="R38" s="77">
        <v>2216.8779391560001</v>
      </c>
      <c r="S38" s="78">
        <v>5.3E-3</v>
      </c>
      <c r="T38" s="78">
        <f t="shared" si="0"/>
        <v>7.8762911991774182E-3</v>
      </c>
      <c r="U38" s="78">
        <f>R38/'סכום נכסי הקרן'!$C$42</f>
        <v>1.8703678186161063E-3</v>
      </c>
    </row>
    <row r="39" spans="2:21">
      <c r="B39" t="s">
        <v>381</v>
      </c>
      <c r="C39" t="s">
        <v>382</v>
      </c>
      <c r="D39" t="s">
        <v>100</v>
      </c>
      <c r="E39" t="s">
        <v>123</v>
      </c>
      <c r="F39" t="s">
        <v>376</v>
      </c>
      <c r="G39" t="s">
        <v>312</v>
      </c>
      <c r="H39" t="s">
        <v>346</v>
      </c>
      <c r="I39" t="s">
        <v>210</v>
      </c>
      <c r="J39" t="s">
        <v>383</v>
      </c>
      <c r="K39" s="77">
        <v>3.44</v>
      </c>
      <c r="L39" t="s">
        <v>102</v>
      </c>
      <c r="M39" s="78">
        <v>2.35E-2</v>
      </c>
      <c r="N39" s="78">
        <v>2.47E-2</v>
      </c>
      <c r="O39" s="77">
        <v>1489197.54</v>
      </c>
      <c r="P39" s="77">
        <v>112.01</v>
      </c>
      <c r="Q39" s="77">
        <v>0</v>
      </c>
      <c r="R39" s="77">
        <v>1668.050164554</v>
      </c>
      <c r="S39" s="78">
        <v>2E-3</v>
      </c>
      <c r="T39" s="78">
        <f t="shared" si="0"/>
        <v>5.9263744741241704E-3</v>
      </c>
      <c r="U39" s="78">
        <f>R39/'סכום נכסי הקרן'!$C$42</f>
        <v>1.4073248204214998E-3</v>
      </c>
    </row>
    <row r="40" spans="2:21">
      <c r="B40" t="s">
        <v>384</v>
      </c>
      <c r="C40" t="s">
        <v>385</v>
      </c>
      <c r="D40" t="s">
        <v>100</v>
      </c>
      <c r="E40" t="s">
        <v>123</v>
      </c>
      <c r="F40" t="s">
        <v>376</v>
      </c>
      <c r="G40" t="s">
        <v>312</v>
      </c>
      <c r="H40" t="s">
        <v>346</v>
      </c>
      <c r="I40" t="s">
        <v>210</v>
      </c>
      <c r="J40" t="s">
        <v>386</v>
      </c>
      <c r="K40" s="77">
        <v>1.97</v>
      </c>
      <c r="L40" t="s">
        <v>102</v>
      </c>
      <c r="M40" s="78">
        <v>1.7600000000000001E-2</v>
      </c>
      <c r="N40" s="78">
        <v>2.4799999999999999E-2</v>
      </c>
      <c r="O40" s="77">
        <v>1166666.6599999999</v>
      </c>
      <c r="P40" s="77">
        <v>110.64</v>
      </c>
      <c r="Q40" s="77">
        <v>27.249279999999999</v>
      </c>
      <c r="R40" s="77">
        <v>1318.049272624</v>
      </c>
      <c r="S40" s="78">
        <v>8.9999999999999998E-4</v>
      </c>
      <c r="T40" s="78">
        <f t="shared" si="0"/>
        <v>4.6828648987336423E-3</v>
      </c>
      <c r="U40" s="78">
        <f>R40/'סכום נכסי הקרן'!$C$42</f>
        <v>1.112030978036098E-3</v>
      </c>
    </row>
    <row r="41" spans="2:21">
      <c r="B41" t="s">
        <v>387</v>
      </c>
      <c r="C41" t="s">
        <v>388</v>
      </c>
      <c r="D41" t="s">
        <v>100</v>
      </c>
      <c r="E41" t="s">
        <v>123</v>
      </c>
      <c r="F41" t="s">
        <v>323</v>
      </c>
      <c r="G41" t="s">
        <v>290</v>
      </c>
      <c r="H41" t="s">
        <v>346</v>
      </c>
      <c r="I41" t="s">
        <v>210</v>
      </c>
      <c r="J41" t="s">
        <v>389</v>
      </c>
      <c r="K41" s="77">
        <v>1.74</v>
      </c>
      <c r="L41" t="s">
        <v>102</v>
      </c>
      <c r="M41" s="78">
        <v>2.0199999999999999E-2</v>
      </c>
      <c r="N41" s="78">
        <v>3.95E-2</v>
      </c>
      <c r="O41" s="77">
        <v>69</v>
      </c>
      <c r="P41" s="77">
        <v>5436000</v>
      </c>
      <c r="Q41" s="77">
        <v>0</v>
      </c>
      <c r="R41" s="77">
        <v>3750.84</v>
      </c>
      <c r="S41" s="78">
        <v>0</v>
      </c>
      <c r="T41" s="78">
        <f t="shared" si="0"/>
        <v>1.3326267341886218E-2</v>
      </c>
      <c r="U41" s="78">
        <f>R41/'סכום נכסי הקרן'!$C$42</f>
        <v>3.1645632377256313E-3</v>
      </c>
    </row>
    <row r="42" spans="2:21">
      <c r="B42" t="s">
        <v>390</v>
      </c>
      <c r="C42" t="s">
        <v>391</v>
      </c>
      <c r="D42" t="s">
        <v>100</v>
      </c>
      <c r="E42" t="s">
        <v>123</v>
      </c>
      <c r="F42" t="s">
        <v>392</v>
      </c>
      <c r="G42" t="s">
        <v>312</v>
      </c>
      <c r="H42" t="s">
        <v>346</v>
      </c>
      <c r="I42" t="s">
        <v>210</v>
      </c>
      <c r="J42" t="s">
        <v>393</v>
      </c>
      <c r="K42" s="77">
        <v>2.39</v>
      </c>
      <c r="L42" t="s">
        <v>102</v>
      </c>
      <c r="M42" s="78">
        <v>1.6E-2</v>
      </c>
      <c r="N42" s="78">
        <v>2.5399999999999999E-2</v>
      </c>
      <c r="O42" s="77">
        <v>1060833.32</v>
      </c>
      <c r="P42" s="77">
        <v>109.72</v>
      </c>
      <c r="Q42" s="77">
        <v>0</v>
      </c>
      <c r="R42" s="77">
        <v>1163.9463187040001</v>
      </c>
      <c r="S42" s="78">
        <v>2.7000000000000001E-3</v>
      </c>
      <c r="T42" s="78">
        <f t="shared" si="0"/>
        <v>4.13535629743039E-3</v>
      </c>
      <c r="U42" s="78">
        <f>R42/'סכום נכסי הקרן'!$C$42</f>
        <v>9.8201515683333856E-4</v>
      </c>
    </row>
    <row r="43" spans="2:21">
      <c r="B43" t="s">
        <v>394</v>
      </c>
      <c r="C43" t="s">
        <v>395</v>
      </c>
      <c r="D43" t="s">
        <v>100</v>
      </c>
      <c r="E43" t="s">
        <v>123</v>
      </c>
      <c r="F43" t="s">
        <v>396</v>
      </c>
      <c r="G43" t="s">
        <v>312</v>
      </c>
      <c r="H43" t="s">
        <v>346</v>
      </c>
      <c r="I43" t="s">
        <v>210</v>
      </c>
      <c r="J43" t="s">
        <v>397</v>
      </c>
      <c r="K43" s="77">
        <v>4.42</v>
      </c>
      <c r="L43" t="s">
        <v>102</v>
      </c>
      <c r="M43" s="78">
        <v>3.5000000000000003E-2</v>
      </c>
      <c r="N43" s="78">
        <v>2.69E-2</v>
      </c>
      <c r="O43" s="77">
        <v>509856.74</v>
      </c>
      <c r="P43" s="77">
        <v>117.45</v>
      </c>
      <c r="Q43" s="77">
        <v>0</v>
      </c>
      <c r="R43" s="77">
        <v>598.82674112999996</v>
      </c>
      <c r="S43" s="78">
        <v>5.9999999999999995E-4</v>
      </c>
      <c r="T43" s="78">
        <f t="shared" si="0"/>
        <v>2.127556825609429E-3</v>
      </c>
      <c r="U43" s="78">
        <f>R43/'סכום נכסי הקרן'!$C$42</f>
        <v>5.0522685338405288E-4</v>
      </c>
    </row>
    <row r="44" spans="2:21">
      <c r="B44" t="s">
        <v>398</v>
      </c>
      <c r="C44" t="s">
        <v>399</v>
      </c>
      <c r="D44" t="s">
        <v>100</v>
      </c>
      <c r="E44" t="s">
        <v>123</v>
      </c>
      <c r="F44" t="s">
        <v>396</v>
      </c>
      <c r="G44" t="s">
        <v>312</v>
      </c>
      <c r="H44" t="s">
        <v>346</v>
      </c>
      <c r="I44" t="s">
        <v>210</v>
      </c>
      <c r="J44" t="s">
        <v>400</v>
      </c>
      <c r="K44" s="77">
        <v>0.71</v>
      </c>
      <c r="L44" t="s">
        <v>102</v>
      </c>
      <c r="M44" s="78">
        <v>0.04</v>
      </c>
      <c r="N44" s="78">
        <v>2.8400000000000002E-2</v>
      </c>
      <c r="O44" s="77">
        <v>1031191.98</v>
      </c>
      <c r="P44" s="77">
        <v>112.36</v>
      </c>
      <c r="Q44" s="77">
        <v>0</v>
      </c>
      <c r="R44" s="77">
        <v>1158.6473087280001</v>
      </c>
      <c r="S44" s="78">
        <v>6.3E-3</v>
      </c>
      <c r="T44" s="78">
        <f t="shared" si="0"/>
        <v>4.116529574992883E-3</v>
      </c>
      <c r="U44" s="78">
        <f>R44/'סכום נכסי הקרן'!$C$42</f>
        <v>9.7754441103602629E-4</v>
      </c>
    </row>
    <row r="45" spans="2:21">
      <c r="B45" t="s">
        <v>401</v>
      </c>
      <c r="C45" t="s">
        <v>402</v>
      </c>
      <c r="D45" t="s">
        <v>100</v>
      </c>
      <c r="E45" t="s">
        <v>123</v>
      </c>
      <c r="F45" t="s">
        <v>403</v>
      </c>
      <c r="G45" t="s">
        <v>404</v>
      </c>
      <c r="H45" t="s">
        <v>405</v>
      </c>
      <c r="I45" t="s">
        <v>210</v>
      </c>
      <c r="J45" t="s">
        <v>342</v>
      </c>
      <c r="K45" s="77">
        <v>5.92</v>
      </c>
      <c r="L45" t="s">
        <v>102</v>
      </c>
      <c r="M45" s="78">
        <v>5.1499999999999997E-2</v>
      </c>
      <c r="N45" s="78">
        <v>2.92E-2</v>
      </c>
      <c r="O45" s="77">
        <v>3178783.2</v>
      </c>
      <c r="P45" s="77">
        <v>151.80000000000001</v>
      </c>
      <c r="Q45" s="77">
        <v>0</v>
      </c>
      <c r="R45" s="77">
        <v>4825.3928975999997</v>
      </c>
      <c r="S45" s="78">
        <v>1E-3</v>
      </c>
      <c r="T45" s="78">
        <f t="shared" si="0"/>
        <v>1.7144019948346658E-2</v>
      </c>
      <c r="U45" s="78">
        <f>R45/'סכום נכסי הקרן'!$C$42</f>
        <v>4.0711576530396707E-3</v>
      </c>
    </row>
    <row r="46" spans="2:21">
      <c r="B46" t="s">
        <v>406</v>
      </c>
      <c r="C46" t="s">
        <v>407</v>
      </c>
      <c r="D46" t="s">
        <v>100</v>
      </c>
      <c r="E46" t="s">
        <v>123</v>
      </c>
      <c r="F46" t="s">
        <v>408</v>
      </c>
      <c r="G46" t="s">
        <v>132</v>
      </c>
      <c r="H46" t="s">
        <v>405</v>
      </c>
      <c r="I46" t="s">
        <v>210</v>
      </c>
      <c r="J46" t="s">
        <v>409</v>
      </c>
      <c r="K46" s="77">
        <v>9.58</v>
      </c>
      <c r="L46" t="s">
        <v>102</v>
      </c>
      <c r="M46" s="78">
        <v>5.7999999999999996E-3</v>
      </c>
      <c r="N46" s="78">
        <v>2.5100000000000001E-2</v>
      </c>
      <c r="O46" s="77">
        <v>2671000</v>
      </c>
      <c r="P46" s="77">
        <v>89.93</v>
      </c>
      <c r="Q46" s="77">
        <v>0</v>
      </c>
      <c r="R46" s="77">
        <v>2402.0302999999999</v>
      </c>
      <c r="S46" s="78">
        <v>5.5999999999999999E-3</v>
      </c>
      <c r="T46" s="78">
        <f t="shared" si="0"/>
        <v>8.5341144759870195E-3</v>
      </c>
      <c r="U46" s="78">
        <f>R46/'סכום נכסי הקרן'!$C$42</f>
        <v>2.0265798549879677E-3</v>
      </c>
    </row>
    <row r="47" spans="2:21">
      <c r="B47" t="s">
        <v>410</v>
      </c>
      <c r="C47" t="s">
        <v>411</v>
      </c>
      <c r="D47" t="s">
        <v>100</v>
      </c>
      <c r="E47" t="s">
        <v>123</v>
      </c>
      <c r="F47" t="s">
        <v>353</v>
      </c>
      <c r="G47" t="s">
        <v>312</v>
      </c>
      <c r="H47" t="s">
        <v>405</v>
      </c>
      <c r="I47" t="s">
        <v>210</v>
      </c>
      <c r="J47" t="s">
        <v>412</v>
      </c>
      <c r="K47" s="77">
        <v>1.34</v>
      </c>
      <c r="L47" t="s">
        <v>102</v>
      </c>
      <c r="M47" s="78">
        <v>2.5000000000000001E-2</v>
      </c>
      <c r="N47" s="78">
        <v>2.75E-2</v>
      </c>
      <c r="O47" s="77">
        <v>2016765.96</v>
      </c>
      <c r="P47" s="77">
        <v>110.7</v>
      </c>
      <c r="Q47" s="77">
        <v>0</v>
      </c>
      <c r="R47" s="77">
        <v>2232.5599177200002</v>
      </c>
      <c r="S47" s="78">
        <v>4.3E-3</v>
      </c>
      <c r="T47" s="78">
        <f t="shared" si="0"/>
        <v>7.9320073157789252E-3</v>
      </c>
      <c r="U47" s="78">
        <f>R47/'סכום נכסי הקרן'!$C$42</f>
        <v>1.8835986183458832E-3</v>
      </c>
    </row>
    <row r="48" spans="2:21">
      <c r="B48" t="s">
        <v>413</v>
      </c>
      <c r="C48" t="s">
        <v>414</v>
      </c>
      <c r="D48" t="s">
        <v>100</v>
      </c>
      <c r="E48" t="s">
        <v>123</v>
      </c>
      <c r="F48" t="s">
        <v>415</v>
      </c>
      <c r="G48" t="s">
        <v>312</v>
      </c>
      <c r="H48" t="s">
        <v>416</v>
      </c>
      <c r="I48" t="s">
        <v>150</v>
      </c>
      <c r="J48" t="s">
        <v>354</v>
      </c>
      <c r="K48" s="77">
        <v>6.29</v>
      </c>
      <c r="L48" t="s">
        <v>102</v>
      </c>
      <c r="M48" s="78">
        <v>1.5800000000000002E-2</v>
      </c>
      <c r="N48" s="78">
        <v>2.98E-2</v>
      </c>
      <c r="O48" s="77">
        <v>761254.23</v>
      </c>
      <c r="P48" s="77">
        <v>101.77</v>
      </c>
      <c r="Q48" s="77">
        <v>0</v>
      </c>
      <c r="R48" s="77">
        <v>774.728429871</v>
      </c>
      <c r="S48" s="78">
        <v>5.9999999999999995E-4</v>
      </c>
      <c r="T48" s="78">
        <f t="shared" si="0"/>
        <v>2.7525136166353923E-3</v>
      </c>
      <c r="U48" s="78">
        <f>R48/'סכום נכסי הקרן'!$C$42</f>
        <v>6.5363414818831681E-4</v>
      </c>
    </row>
    <row r="49" spans="2:21">
      <c r="B49" t="s">
        <v>417</v>
      </c>
      <c r="C49" t="s">
        <v>418</v>
      </c>
      <c r="D49" t="s">
        <v>100</v>
      </c>
      <c r="E49" t="s">
        <v>123</v>
      </c>
      <c r="F49" t="s">
        <v>419</v>
      </c>
      <c r="G49" t="s">
        <v>420</v>
      </c>
      <c r="H49" t="s">
        <v>421</v>
      </c>
      <c r="I49" t="s">
        <v>210</v>
      </c>
      <c r="J49" t="s">
        <v>422</v>
      </c>
      <c r="K49" s="77">
        <v>3.45</v>
      </c>
      <c r="L49" t="s">
        <v>102</v>
      </c>
      <c r="M49" s="78">
        <v>3.2300000000000002E-2</v>
      </c>
      <c r="N49" s="78">
        <v>3.85E-2</v>
      </c>
      <c r="O49" s="77">
        <v>1496000</v>
      </c>
      <c r="P49" s="77">
        <v>101.9</v>
      </c>
      <c r="Q49" s="77">
        <v>0</v>
      </c>
      <c r="R49" s="77">
        <v>1524.424</v>
      </c>
      <c r="S49" s="78">
        <v>3.2000000000000002E-3</v>
      </c>
      <c r="T49" s="78">
        <f t="shared" si="0"/>
        <v>5.4160886005234976E-3</v>
      </c>
      <c r="U49" s="78">
        <f>R49/'סכום נכסי הקרן'!$C$42</f>
        <v>1.2861482092295746E-3</v>
      </c>
    </row>
    <row r="50" spans="2:21">
      <c r="B50" t="s">
        <v>423</v>
      </c>
      <c r="C50" t="s">
        <v>424</v>
      </c>
      <c r="D50" t="s">
        <v>100</v>
      </c>
      <c r="E50" t="s">
        <v>123</v>
      </c>
      <c r="F50" t="s">
        <v>425</v>
      </c>
      <c r="G50" t="s">
        <v>426</v>
      </c>
      <c r="H50" t="s">
        <v>421</v>
      </c>
      <c r="I50" t="s">
        <v>210</v>
      </c>
      <c r="J50" t="s">
        <v>427</v>
      </c>
      <c r="K50" s="77">
        <v>4.67</v>
      </c>
      <c r="L50" t="s">
        <v>102</v>
      </c>
      <c r="M50" s="78">
        <v>7.4999999999999997E-3</v>
      </c>
      <c r="N50" s="78">
        <v>4.1099999999999998E-2</v>
      </c>
      <c r="O50" s="77">
        <v>465000</v>
      </c>
      <c r="P50" s="77">
        <v>93.2</v>
      </c>
      <c r="Q50" s="77">
        <v>0</v>
      </c>
      <c r="R50" s="77">
        <v>433.38</v>
      </c>
      <c r="S50" s="78">
        <v>1E-3</v>
      </c>
      <c r="T50" s="78">
        <f t="shared" si="0"/>
        <v>1.5397451612509862E-3</v>
      </c>
      <c r="U50" s="78">
        <f>R50/'סכום נכסי הקרן'!$C$42</f>
        <v>3.6564034082113182E-4</v>
      </c>
    </row>
    <row r="51" spans="2:21">
      <c r="B51" t="s">
        <v>428</v>
      </c>
      <c r="C51" t="s">
        <v>429</v>
      </c>
      <c r="D51" t="s">
        <v>100</v>
      </c>
      <c r="E51" t="s">
        <v>123</v>
      </c>
      <c r="F51" t="s">
        <v>425</v>
      </c>
      <c r="G51" t="s">
        <v>426</v>
      </c>
      <c r="H51" t="s">
        <v>421</v>
      </c>
      <c r="I51" t="s">
        <v>210</v>
      </c>
      <c r="J51" t="s">
        <v>430</v>
      </c>
      <c r="K51" s="77">
        <v>5.32</v>
      </c>
      <c r="L51" t="s">
        <v>102</v>
      </c>
      <c r="M51" s="78">
        <v>7.4999999999999997E-3</v>
      </c>
      <c r="N51" s="78">
        <v>4.3099999999999999E-2</v>
      </c>
      <c r="O51" s="77">
        <v>2700000</v>
      </c>
      <c r="P51" s="77">
        <v>88.98</v>
      </c>
      <c r="Q51" s="77">
        <v>0</v>
      </c>
      <c r="R51" s="77">
        <v>2402.46</v>
      </c>
      <c r="S51" s="78">
        <v>3.0999999999999999E-3</v>
      </c>
      <c r="T51" s="78">
        <f t="shared" si="0"/>
        <v>8.535641146566627E-3</v>
      </c>
      <c r="U51" s="78">
        <f>R51/'סכום נכסי הקרן'!$C$42</f>
        <v>2.0269423905328724E-3</v>
      </c>
    </row>
    <row r="52" spans="2:21">
      <c r="B52" t="s">
        <v>431</v>
      </c>
      <c r="C52" t="s">
        <v>432</v>
      </c>
      <c r="D52" t="s">
        <v>100</v>
      </c>
      <c r="E52" t="s">
        <v>123</v>
      </c>
      <c r="F52" t="s">
        <v>433</v>
      </c>
      <c r="G52" t="s">
        <v>434</v>
      </c>
      <c r="H52" t="s">
        <v>435</v>
      </c>
      <c r="I52" t="s">
        <v>150</v>
      </c>
      <c r="J52" t="s">
        <v>339</v>
      </c>
      <c r="K52" s="77">
        <v>0.08</v>
      </c>
      <c r="L52" t="s">
        <v>102</v>
      </c>
      <c r="M52" s="78">
        <v>1.35E-2</v>
      </c>
      <c r="N52" s="78">
        <v>4.65E-2</v>
      </c>
      <c r="O52" s="77">
        <v>563171.79</v>
      </c>
      <c r="P52" s="77">
        <v>110.11</v>
      </c>
      <c r="Q52" s="77">
        <v>0</v>
      </c>
      <c r="R52" s="77">
        <v>620.10845796900003</v>
      </c>
      <c r="S52" s="78">
        <v>4.0000000000000001E-3</v>
      </c>
      <c r="T52" s="78">
        <f t="shared" si="0"/>
        <v>2.2031681148381981E-3</v>
      </c>
      <c r="U52" s="78">
        <f>R52/'סכום נכסי הקרן'!$C$42</f>
        <v>5.2318212173577843E-4</v>
      </c>
    </row>
    <row r="53" spans="2:21">
      <c r="B53" t="s">
        <v>436</v>
      </c>
      <c r="C53" t="s">
        <v>437</v>
      </c>
      <c r="D53" t="s">
        <v>100</v>
      </c>
      <c r="E53" t="s">
        <v>123</v>
      </c>
      <c r="F53" t="s">
        <v>433</v>
      </c>
      <c r="G53" t="s">
        <v>434</v>
      </c>
      <c r="H53" t="s">
        <v>435</v>
      </c>
      <c r="I53" t="s">
        <v>150</v>
      </c>
      <c r="J53" t="s">
        <v>412</v>
      </c>
      <c r="K53" s="77">
        <v>1.1299999999999999</v>
      </c>
      <c r="L53" t="s">
        <v>102</v>
      </c>
      <c r="M53" s="78">
        <v>0.01</v>
      </c>
      <c r="N53" s="78">
        <v>4.0099999999999997E-2</v>
      </c>
      <c r="O53" s="77">
        <v>415934.4</v>
      </c>
      <c r="P53" s="77">
        <v>106.2</v>
      </c>
      <c r="Q53" s="77">
        <v>0</v>
      </c>
      <c r="R53" s="77">
        <v>441.7223328</v>
      </c>
      <c r="S53" s="78">
        <v>4.0000000000000002E-4</v>
      </c>
      <c r="T53" s="78">
        <f t="shared" si="0"/>
        <v>1.5693844306273888E-3</v>
      </c>
      <c r="U53" s="78">
        <f>R53/'סכום נכסי הקרן'!$C$42</f>
        <v>3.7267872147606583E-4</v>
      </c>
    </row>
    <row r="54" spans="2:21">
      <c r="B54" t="s">
        <v>438</v>
      </c>
      <c r="C54" t="s">
        <v>439</v>
      </c>
      <c r="D54" t="s">
        <v>100</v>
      </c>
      <c r="E54" t="s">
        <v>123</v>
      </c>
      <c r="F54" t="s">
        <v>433</v>
      </c>
      <c r="G54" t="s">
        <v>434</v>
      </c>
      <c r="H54" t="s">
        <v>435</v>
      </c>
      <c r="I54" t="s">
        <v>150</v>
      </c>
      <c r="J54" t="s">
        <v>412</v>
      </c>
      <c r="K54" s="77">
        <v>4.1399999999999997</v>
      </c>
      <c r="L54" t="s">
        <v>102</v>
      </c>
      <c r="M54" s="78">
        <v>0.01</v>
      </c>
      <c r="N54" s="78">
        <v>4.6800000000000001E-2</v>
      </c>
      <c r="O54" s="77">
        <v>3300000</v>
      </c>
      <c r="P54" s="77">
        <v>93.07</v>
      </c>
      <c r="Q54" s="77">
        <v>0</v>
      </c>
      <c r="R54" s="77">
        <v>3071.31</v>
      </c>
      <c r="S54" s="78">
        <v>2.8E-3</v>
      </c>
      <c r="T54" s="78">
        <f t="shared" si="0"/>
        <v>1.0911981889339071E-2</v>
      </c>
      <c r="U54" s="78">
        <f>R54/'סכום נכסי הקרן'!$C$42</f>
        <v>2.5912474852723944E-3</v>
      </c>
    </row>
    <row r="55" spans="2:21" s="85" customFormat="1">
      <c r="B55" s="82" t="s">
        <v>440</v>
      </c>
      <c r="C55" s="82">
        <v>11916590</v>
      </c>
      <c r="D55" s="82" t="s">
        <v>100</v>
      </c>
      <c r="E55" s="82" t="s">
        <v>123</v>
      </c>
      <c r="F55" s="82" t="s">
        <v>433</v>
      </c>
      <c r="G55" s="82" t="s">
        <v>434</v>
      </c>
      <c r="H55" s="82" t="s">
        <v>435</v>
      </c>
      <c r="I55" s="82" t="s">
        <v>150</v>
      </c>
      <c r="J55" s="82" t="s">
        <v>366</v>
      </c>
      <c r="K55" s="83">
        <v>2.8</v>
      </c>
      <c r="L55" s="82" t="s">
        <v>102</v>
      </c>
      <c r="M55" s="84">
        <v>3.5400000000000001E-2</v>
      </c>
      <c r="N55" s="84">
        <v>4.41E-2</v>
      </c>
      <c r="O55" s="83">
        <v>3088000</v>
      </c>
      <c r="P55" s="83">
        <f>R55*1000/O55*100</f>
        <v>100.90699545570368</v>
      </c>
      <c r="Q55" s="83">
        <v>0</v>
      </c>
      <c r="R55" s="83">
        <f>3116008.01967213/1000</f>
        <v>3116.0080196721296</v>
      </c>
      <c r="S55" s="84">
        <v>8.0000000000000002E-3</v>
      </c>
      <c r="T55" s="84">
        <f t="shared" si="0"/>
        <v>1.107078838596481E-2</v>
      </c>
      <c r="U55" s="84">
        <f>R55/'סכום נכסי הקרן'!$C$42</f>
        <v>2.6289589605295524E-3</v>
      </c>
    </row>
    <row r="56" spans="2:21" s="85" customFormat="1">
      <c r="B56" s="82" t="s">
        <v>440</v>
      </c>
      <c r="C56" s="82">
        <v>1191659</v>
      </c>
      <c r="D56" s="82" t="s">
        <v>100</v>
      </c>
      <c r="E56" s="82" t="s">
        <v>123</v>
      </c>
      <c r="F56" s="82" t="s">
        <v>433</v>
      </c>
      <c r="G56" s="82" t="s">
        <v>434</v>
      </c>
      <c r="H56" s="82" t="s">
        <v>435</v>
      </c>
      <c r="I56" s="82" t="s">
        <v>150</v>
      </c>
      <c r="J56" s="82" t="s">
        <v>366</v>
      </c>
      <c r="K56" s="83">
        <v>0</v>
      </c>
      <c r="L56" s="82" t="s">
        <v>102</v>
      </c>
      <c r="M56" s="84">
        <v>0</v>
      </c>
      <c r="N56" s="84">
        <v>0</v>
      </c>
      <c r="O56" s="83">
        <v>2410000</v>
      </c>
      <c r="P56" s="83">
        <f>R56*1000/O56*100</f>
        <v>101.14000000000001</v>
      </c>
      <c r="Q56" s="83">
        <v>0</v>
      </c>
      <c r="R56" s="83">
        <f>2437474/1000</f>
        <v>2437.4740000000002</v>
      </c>
      <c r="S56" s="84">
        <v>0</v>
      </c>
      <c r="T56" s="84">
        <f t="shared" si="0"/>
        <v>8.6600415274703194E-3</v>
      </c>
      <c r="U56" s="84">
        <f>R56/'סכום נכסי הקרן'!$C$42</f>
        <v>2.0564835112433602E-3</v>
      </c>
    </row>
    <row r="57" spans="2:21">
      <c r="B57" t="s">
        <v>441</v>
      </c>
      <c r="C57" t="s">
        <v>442</v>
      </c>
      <c r="D57" t="s">
        <v>100</v>
      </c>
      <c r="E57" t="s">
        <v>123</v>
      </c>
      <c r="F57" t="s">
        <v>443</v>
      </c>
      <c r="G57" t="s">
        <v>444</v>
      </c>
      <c r="H57" t="s">
        <v>445</v>
      </c>
      <c r="I57" t="s">
        <v>150</v>
      </c>
      <c r="J57" t="s">
        <v>430</v>
      </c>
      <c r="K57" s="77">
        <v>6.26</v>
      </c>
      <c r="L57" t="s">
        <v>102</v>
      </c>
      <c r="M57" s="78">
        <v>1.54E-2</v>
      </c>
      <c r="N57" s="78">
        <v>4.1799999999999997E-2</v>
      </c>
      <c r="O57" s="77">
        <v>2678000</v>
      </c>
      <c r="P57" s="77">
        <v>91.75</v>
      </c>
      <c r="Q57" s="77">
        <v>0</v>
      </c>
      <c r="R57" s="77">
        <v>2457.0650000000001</v>
      </c>
      <c r="S57" s="78">
        <v>7.7000000000000002E-3</v>
      </c>
      <c r="T57" s="78">
        <f t="shared" si="0"/>
        <v>8.7296459103538577E-3</v>
      </c>
      <c r="U57" s="78">
        <f>R57/'סכום נכסי הקרן'!$C$42</f>
        <v>2.0730123310251378E-3</v>
      </c>
    </row>
    <row r="58" spans="2:21">
      <c r="B58" t="s">
        <v>446</v>
      </c>
      <c r="C58" t="s">
        <v>447</v>
      </c>
      <c r="D58" t="s">
        <v>100</v>
      </c>
      <c r="E58" t="s">
        <v>123</v>
      </c>
      <c r="F58" t="s">
        <v>443</v>
      </c>
      <c r="G58" t="s">
        <v>444</v>
      </c>
      <c r="H58" t="s">
        <v>445</v>
      </c>
      <c r="I58" t="s">
        <v>150</v>
      </c>
      <c r="J58" t="s">
        <v>448</v>
      </c>
      <c r="K58" s="77">
        <v>2.66</v>
      </c>
      <c r="L58" t="s">
        <v>102</v>
      </c>
      <c r="M58" s="78">
        <v>2.5700000000000001E-2</v>
      </c>
      <c r="N58" s="78">
        <v>3.9399999999999998E-2</v>
      </c>
      <c r="O58" s="77">
        <v>3550000</v>
      </c>
      <c r="P58" s="77">
        <v>108.2</v>
      </c>
      <c r="Q58" s="77">
        <v>0</v>
      </c>
      <c r="R58" s="77">
        <v>3841.1</v>
      </c>
      <c r="S58" s="78">
        <v>2.8E-3</v>
      </c>
      <c r="T58" s="78">
        <f t="shared" si="0"/>
        <v>1.3646949879738713E-2</v>
      </c>
      <c r="U58" s="78">
        <f>R58/'סכום נכסי הקרן'!$C$42</f>
        <v>3.240715107130115E-3</v>
      </c>
    </row>
    <row r="59" spans="2:21">
      <c r="B59" t="s">
        <v>449</v>
      </c>
      <c r="C59" t="s">
        <v>450</v>
      </c>
      <c r="D59" t="s">
        <v>100</v>
      </c>
      <c r="E59" t="s">
        <v>123</v>
      </c>
      <c r="F59" t="s">
        <v>451</v>
      </c>
      <c r="G59" t="s">
        <v>312</v>
      </c>
      <c r="H59" t="s">
        <v>452</v>
      </c>
      <c r="I59" t="s">
        <v>210</v>
      </c>
      <c r="J59" t="s">
        <v>453</v>
      </c>
      <c r="K59" s="77">
        <v>5</v>
      </c>
      <c r="L59" t="s">
        <v>102</v>
      </c>
      <c r="M59" s="78">
        <v>3.6200000000000003E-2</v>
      </c>
      <c r="N59" s="78">
        <v>4.1300000000000003E-2</v>
      </c>
      <c r="O59" s="77">
        <v>1430220</v>
      </c>
      <c r="P59" s="77">
        <v>99.51</v>
      </c>
      <c r="Q59" s="77">
        <v>0</v>
      </c>
      <c r="R59" s="77">
        <v>1423.211922</v>
      </c>
      <c r="S59" s="78">
        <v>8.0000000000000004E-4</v>
      </c>
      <c r="T59" s="78">
        <f t="shared" si="0"/>
        <v>5.0564946936504131E-3</v>
      </c>
      <c r="U59" s="78">
        <f>R59/'סכום נכסי הקרן'!$C$42</f>
        <v>1.2007561313876461E-3</v>
      </c>
    </row>
    <row r="60" spans="2:21">
      <c r="B60" t="s">
        <v>454</v>
      </c>
      <c r="C60" t="s">
        <v>455</v>
      </c>
      <c r="D60" t="s">
        <v>100</v>
      </c>
      <c r="E60" t="s">
        <v>123</v>
      </c>
      <c r="F60" t="s">
        <v>456</v>
      </c>
      <c r="G60" t="s">
        <v>457</v>
      </c>
      <c r="H60" t="s">
        <v>458</v>
      </c>
      <c r="I60" t="s">
        <v>150</v>
      </c>
      <c r="J60" t="s">
        <v>453</v>
      </c>
      <c r="K60" s="77">
        <v>3.87</v>
      </c>
      <c r="L60" t="s">
        <v>102</v>
      </c>
      <c r="M60" s="78">
        <v>3.85E-2</v>
      </c>
      <c r="N60" s="78">
        <v>4.6300000000000001E-2</v>
      </c>
      <c r="O60" s="77">
        <v>1107000</v>
      </c>
      <c r="P60" s="77">
        <v>100.42</v>
      </c>
      <c r="Q60" s="77">
        <v>0</v>
      </c>
      <c r="R60" s="77">
        <v>1111.6494</v>
      </c>
      <c r="S60" s="78">
        <v>1.38E-2</v>
      </c>
      <c r="T60" s="78">
        <f t="shared" si="0"/>
        <v>3.9495518590095579E-3</v>
      </c>
      <c r="U60" s="78">
        <f>R60/'סכום נכסי הקרן'!$C$42</f>
        <v>9.3789253193411477E-4</v>
      </c>
    </row>
    <row r="61" spans="2:21" s="89" customFormat="1">
      <c r="B61" s="86" t="s">
        <v>459</v>
      </c>
      <c r="C61" s="86">
        <v>42203720</v>
      </c>
      <c r="D61" s="86" t="s">
        <v>100</v>
      </c>
      <c r="E61" s="86" t="s">
        <v>123</v>
      </c>
      <c r="F61" s="86" t="s">
        <v>460</v>
      </c>
      <c r="G61" s="86" t="s">
        <v>434</v>
      </c>
      <c r="H61" s="86" t="s">
        <v>458</v>
      </c>
      <c r="I61" s="86" t="s">
        <v>150</v>
      </c>
      <c r="J61" s="86" t="s">
        <v>461</v>
      </c>
      <c r="K61" s="87">
        <v>2.17</v>
      </c>
      <c r="L61" s="86" t="s">
        <v>102</v>
      </c>
      <c r="M61" s="88">
        <v>1.2500000000000001E-2</v>
      </c>
      <c r="N61" s="88">
        <v>5.4600000000000003E-2</v>
      </c>
      <c r="O61" s="87">
        <v>1440000</v>
      </c>
      <c r="P61" s="87">
        <f>R61*1000/O61*100</f>
        <v>95.301598360655731</v>
      </c>
      <c r="Q61" s="87">
        <v>0</v>
      </c>
      <c r="R61" s="87">
        <f>1377.504-5.16098360655744</f>
        <v>1372.3430163934424</v>
      </c>
      <c r="S61" s="88">
        <v>9.7999999999999997E-3</v>
      </c>
      <c r="T61" s="88">
        <f t="shared" si="0"/>
        <v>4.8757638079015781E-3</v>
      </c>
      <c r="U61" s="88">
        <f>R61/'סכום נכסי הקרן'!$C$42</f>
        <v>1.1578383133453282E-3</v>
      </c>
    </row>
    <row r="62" spans="2:21">
      <c r="B62" t="s">
        <v>462</v>
      </c>
      <c r="C62" t="s">
        <v>463</v>
      </c>
      <c r="D62" t="s">
        <v>100</v>
      </c>
      <c r="E62" t="s">
        <v>123</v>
      </c>
      <c r="F62" t="s">
        <v>464</v>
      </c>
      <c r="G62" t="s">
        <v>465</v>
      </c>
      <c r="H62" t="s">
        <v>458</v>
      </c>
      <c r="I62" t="s">
        <v>150</v>
      </c>
      <c r="J62" t="s">
        <v>466</v>
      </c>
      <c r="K62" s="77">
        <v>4.1900000000000004</v>
      </c>
      <c r="L62" t="s">
        <v>102</v>
      </c>
      <c r="M62" s="78">
        <v>1.7999999999999999E-2</v>
      </c>
      <c r="N62" s="78">
        <v>3.9100000000000003E-2</v>
      </c>
      <c r="O62" s="77">
        <v>2226429.16</v>
      </c>
      <c r="P62" s="77">
        <v>102</v>
      </c>
      <c r="Q62" s="77">
        <v>0</v>
      </c>
      <c r="R62" s="77">
        <v>2270.9577432000001</v>
      </c>
      <c r="S62" s="78">
        <v>2E-3</v>
      </c>
      <c r="T62" s="78">
        <f t="shared" si="0"/>
        <v>8.0684300071476762E-3</v>
      </c>
      <c r="U62" s="78">
        <f>R62/'סכום נכסי הקרן'!$C$42</f>
        <v>1.9159946541465603E-3</v>
      </c>
    </row>
    <row r="63" spans="2:21">
      <c r="B63" t="s">
        <v>467</v>
      </c>
      <c r="C63" t="s">
        <v>468</v>
      </c>
      <c r="D63" t="s">
        <v>100</v>
      </c>
      <c r="E63" t="s">
        <v>123</v>
      </c>
      <c r="F63" t="s">
        <v>469</v>
      </c>
      <c r="G63" t="s">
        <v>290</v>
      </c>
      <c r="H63" t="s">
        <v>470</v>
      </c>
      <c r="I63" t="s">
        <v>210</v>
      </c>
      <c r="J63" t="s">
        <v>471</v>
      </c>
      <c r="K63" s="77">
        <v>3.84</v>
      </c>
      <c r="L63" t="s">
        <v>102</v>
      </c>
      <c r="M63" s="78">
        <v>1.2200000000000001E-2</v>
      </c>
      <c r="N63" s="78">
        <v>4.1700000000000001E-2</v>
      </c>
      <c r="O63" s="77">
        <v>20</v>
      </c>
      <c r="P63" s="77">
        <v>4944450</v>
      </c>
      <c r="Q63" s="77">
        <v>0</v>
      </c>
      <c r="R63" s="77">
        <v>988.89</v>
      </c>
      <c r="S63" s="78">
        <v>0</v>
      </c>
      <c r="T63" s="78">
        <f t="shared" si="0"/>
        <v>3.5134030008525724E-3</v>
      </c>
      <c r="U63" s="78">
        <f>R63/'סכום נכסי הקרן'!$C$42</f>
        <v>8.3432109611566985E-4</v>
      </c>
    </row>
    <row r="64" spans="2:21">
      <c r="B64" t="s">
        <v>472</v>
      </c>
      <c r="C64" t="s">
        <v>473</v>
      </c>
      <c r="D64" t="s">
        <v>100</v>
      </c>
      <c r="E64" t="s">
        <v>123</v>
      </c>
      <c r="F64" t="s">
        <v>474</v>
      </c>
      <c r="G64" t="s">
        <v>312</v>
      </c>
      <c r="H64" t="s">
        <v>470</v>
      </c>
      <c r="I64" t="s">
        <v>210</v>
      </c>
      <c r="J64" t="s">
        <v>475</v>
      </c>
      <c r="K64" s="77">
        <v>3.73</v>
      </c>
      <c r="L64" t="s">
        <v>102</v>
      </c>
      <c r="M64" s="78">
        <v>3.0000000000000001E-3</v>
      </c>
      <c r="N64" s="78">
        <v>3.6200000000000003E-2</v>
      </c>
      <c r="O64" s="77">
        <v>2173130</v>
      </c>
      <c r="P64" s="77">
        <v>94.5</v>
      </c>
      <c r="Q64" s="77">
        <v>0</v>
      </c>
      <c r="R64" s="77">
        <v>2053.6078499999999</v>
      </c>
      <c r="S64" s="78">
        <v>4.3E-3</v>
      </c>
      <c r="T64" s="78">
        <f t="shared" si="0"/>
        <v>7.2962129081742145E-3</v>
      </c>
      <c r="U64" s="78">
        <f>R64/'סכום נכסי הקרן'!$C$42</f>
        <v>1.7326177354445328E-3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474</v>
      </c>
      <c r="G65" t="s">
        <v>312</v>
      </c>
      <c r="H65" t="s">
        <v>470</v>
      </c>
      <c r="I65" t="s">
        <v>210</v>
      </c>
      <c r="J65" t="s">
        <v>478</v>
      </c>
      <c r="K65" s="77">
        <v>2.5</v>
      </c>
      <c r="L65" t="s">
        <v>102</v>
      </c>
      <c r="M65" s="78">
        <v>1E-3</v>
      </c>
      <c r="N65" s="78">
        <v>2.75E-2</v>
      </c>
      <c r="O65" s="77">
        <v>3625000</v>
      </c>
      <c r="P65" s="77">
        <v>103.46</v>
      </c>
      <c r="Q65" s="77">
        <v>0</v>
      </c>
      <c r="R65" s="77">
        <v>3750.4250000000002</v>
      </c>
      <c r="S65" s="78">
        <v>6.4000000000000003E-3</v>
      </c>
      <c r="T65" s="78">
        <f t="shared" si="0"/>
        <v>1.3324792898575685E-2</v>
      </c>
      <c r="U65" s="78">
        <f>R65/'סכום נכסי הקרן'!$C$42</f>
        <v>3.1642131044905008E-3</v>
      </c>
    </row>
    <row r="66" spans="2:21">
      <c r="B66" t="s">
        <v>479</v>
      </c>
      <c r="C66" t="s">
        <v>480</v>
      </c>
      <c r="D66" t="s">
        <v>100</v>
      </c>
      <c r="E66" t="s">
        <v>123</v>
      </c>
      <c r="F66" t="s">
        <v>474</v>
      </c>
      <c r="G66" t="s">
        <v>312</v>
      </c>
      <c r="H66" t="s">
        <v>470</v>
      </c>
      <c r="I66" t="s">
        <v>210</v>
      </c>
      <c r="J66" t="s">
        <v>481</v>
      </c>
      <c r="K66" s="77">
        <v>5.21</v>
      </c>
      <c r="L66" t="s">
        <v>102</v>
      </c>
      <c r="M66" s="78">
        <v>3.0000000000000001E-3</v>
      </c>
      <c r="N66" s="78">
        <v>3.73E-2</v>
      </c>
      <c r="O66" s="77">
        <v>7513573</v>
      </c>
      <c r="P66" s="77">
        <v>91.84</v>
      </c>
      <c r="Q66" s="77">
        <v>0</v>
      </c>
      <c r="R66" s="77">
        <v>6900.4654431999998</v>
      </c>
      <c r="S66" s="78">
        <v>2.0799999999999999E-2</v>
      </c>
      <c r="T66" s="78">
        <f t="shared" si="0"/>
        <v>2.4516494246496937E-2</v>
      </c>
      <c r="U66" s="78">
        <f>R66/'סכום נכסי הקרן'!$C$42</f>
        <v>5.8218850350179752E-3</v>
      </c>
    </row>
    <row r="67" spans="2:21">
      <c r="B67" t="s">
        <v>482</v>
      </c>
      <c r="C67" t="s">
        <v>483</v>
      </c>
      <c r="D67" t="s">
        <v>100</v>
      </c>
      <c r="E67" t="s">
        <v>123</v>
      </c>
      <c r="F67" t="s">
        <v>484</v>
      </c>
      <c r="G67" t="s">
        <v>312</v>
      </c>
      <c r="H67" t="s">
        <v>470</v>
      </c>
      <c r="I67" t="s">
        <v>210</v>
      </c>
      <c r="J67" t="s">
        <v>485</v>
      </c>
      <c r="K67" s="77">
        <v>4.0599999999999996</v>
      </c>
      <c r="L67" t="s">
        <v>102</v>
      </c>
      <c r="M67" s="78">
        <v>1.0800000000000001E-2</v>
      </c>
      <c r="N67" s="78">
        <v>3.8899999999999997E-2</v>
      </c>
      <c r="O67" s="77">
        <v>3864213.77</v>
      </c>
      <c r="P67" s="77">
        <v>98.97</v>
      </c>
      <c r="Q67" s="77">
        <v>0</v>
      </c>
      <c r="R67" s="77">
        <v>3824.4123681689998</v>
      </c>
      <c r="S67" s="78">
        <v>1.4500000000000001E-2</v>
      </c>
      <c r="T67" s="78">
        <f t="shared" si="0"/>
        <v>1.3587660802336617E-2</v>
      </c>
      <c r="U67" s="78">
        <f>R67/'סכום נכסי הקרן'!$C$42</f>
        <v>3.2266358432273406E-3</v>
      </c>
    </row>
    <row r="68" spans="2:21">
      <c r="B68" t="s">
        <v>486</v>
      </c>
      <c r="C68" t="s">
        <v>487</v>
      </c>
      <c r="D68" t="s">
        <v>100</v>
      </c>
      <c r="E68" t="s">
        <v>123</v>
      </c>
      <c r="F68" t="s">
        <v>488</v>
      </c>
      <c r="G68" t="s">
        <v>426</v>
      </c>
      <c r="H68" t="s">
        <v>489</v>
      </c>
      <c r="I68" t="s">
        <v>210</v>
      </c>
      <c r="J68" t="s">
        <v>490</v>
      </c>
      <c r="K68" s="77">
        <v>1.41</v>
      </c>
      <c r="L68" t="s">
        <v>102</v>
      </c>
      <c r="M68" s="78">
        <v>4.9500000000000002E-2</v>
      </c>
      <c r="N68" s="78">
        <v>9.8900000000000002E-2</v>
      </c>
      <c r="O68" s="77">
        <v>1000.13</v>
      </c>
      <c r="P68" s="77">
        <v>127.96</v>
      </c>
      <c r="Q68" s="77">
        <v>0</v>
      </c>
      <c r="R68" s="77">
        <v>1.2797663480000001</v>
      </c>
      <c r="S68" s="78">
        <v>0</v>
      </c>
      <c r="T68" s="78">
        <f t="shared" si="0"/>
        <v>4.5468504357950204E-6</v>
      </c>
      <c r="U68" s="78">
        <f>R68/'סכום נכסי הקרן'!$C$42</f>
        <v>1.0797318834605546E-6</v>
      </c>
    </row>
    <row r="69" spans="2:21">
      <c r="B69" t="s">
        <v>491</v>
      </c>
      <c r="C69" t="s">
        <v>492</v>
      </c>
      <c r="D69" t="s">
        <v>100</v>
      </c>
      <c r="E69" t="s">
        <v>123</v>
      </c>
      <c r="F69" t="s">
        <v>493</v>
      </c>
      <c r="G69" t="s">
        <v>312</v>
      </c>
      <c r="H69" t="s">
        <v>229</v>
      </c>
      <c r="I69" t="s">
        <v>494</v>
      </c>
      <c r="J69" t="s">
        <v>495</v>
      </c>
      <c r="K69" s="77">
        <v>3.42</v>
      </c>
      <c r="L69" t="s">
        <v>102</v>
      </c>
      <c r="M69" s="78">
        <v>1.9E-2</v>
      </c>
      <c r="N69" s="78">
        <v>3.5000000000000003E-2</v>
      </c>
      <c r="O69" s="77">
        <v>1600000</v>
      </c>
      <c r="P69" s="77">
        <v>101</v>
      </c>
      <c r="Q69" s="77">
        <v>0</v>
      </c>
      <c r="R69" s="77">
        <v>1616</v>
      </c>
      <c r="S69" s="78">
        <v>2.8999999999999998E-3</v>
      </c>
      <c r="T69" s="78">
        <f t="shared" si="0"/>
        <v>5.7414467224643356E-3</v>
      </c>
      <c r="U69" s="78">
        <f>R69/'סכום נכסי הקרן'!$C$42</f>
        <v>1.3634103806519659E-3</v>
      </c>
    </row>
    <row r="70" spans="2:21">
      <c r="B70" t="s">
        <v>496</v>
      </c>
      <c r="C70" t="s">
        <v>497</v>
      </c>
      <c r="D70" t="s">
        <v>100</v>
      </c>
      <c r="E70" t="s">
        <v>123</v>
      </c>
      <c r="F70" t="s">
        <v>498</v>
      </c>
      <c r="G70" t="s">
        <v>499</v>
      </c>
      <c r="H70" t="s">
        <v>229</v>
      </c>
      <c r="I70" t="s">
        <v>494</v>
      </c>
      <c r="J70" t="s">
        <v>500</v>
      </c>
      <c r="K70" s="77">
        <v>3.41</v>
      </c>
      <c r="L70" t="s">
        <v>102</v>
      </c>
      <c r="M70" s="78">
        <v>1.5800000000000002E-2</v>
      </c>
      <c r="N70" s="78">
        <v>6.1199999999999997E-2</v>
      </c>
      <c r="O70" s="77">
        <v>2503250</v>
      </c>
      <c r="P70" s="77">
        <v>93.54</v>
      </c>
      <c r="Q70" s="77">
        <v>0</v>
      </c>
      <c r="R70" s="77">
        <v>2341.5400500000001</v>
      </c>
      <c r="S70" s="78">
        <v>4.5999999999999999E-3</v>
      </c>
      <c r="T70" s="78">
        <f t="shared" si="0"/>
        <v>8.3192001519749245E-3</v>
      </c>
      <c r="U70" s="78">
        <f>R70/'סכום נכסי הקרן'!$C$42</f>
        <v>1.9755445611895567E-3</v>
      </c>
    </row>
    <row r="71" spans="2:21">
      <c r="B71" t="s">
        <v>501</v>
      </c>
      <c r="C71" t="s">
        <v>502</v>
      </c>
      <c r="D71" t="s">
        <v>100</v>
      </c>
      <c r="E71" t="s">
        <v>123</v>
      </c>
      <c r="F71" t="s">
        <v>503</v>
      </c>
      <c r="G71" t="s">
        <v>312</v>
      </c>
      <c r="H71" t="s">
        <v>229</v>
      </c>
      <c r="I71" t="s">
        <v>494</v>
      </c>
      <c r="J71" t="s">
        <v>504</v>
      </c>
      <c r="K71" s="77">
        <v>5.41</v>
      </c>
      <c r="L71" t="s">
        <v>102</v>
      </c>
      <c r="M71" s="78">
        <v>8.5000000000000006E-3</v>
      </c>
      <c r="N71" s="78">
        <v>3.0200000000000001E-2</v>
      </c>
      <c r="O71" s="77">
        <v>3697269</v>
      </c>
      <c r="P71" s="77">
        <v>97.44</v>
      </c>
      <c r="Q71" s="77">
        <v>0</v>
      </c>
      <c r="R71" s="77">
        <v>3602.6189135999998</v>
      </c>
      <c r="S71" s="78">
        <v>7.1000000000000004E-3</v>
      </c>
      <c r="T71" s="78">
        <f t="shared" si="0"/>
        <v>1.2799656283277689E-2</v>
      </c>
      <c r="U71" s="78">
        <f>R71/'סכום נכסי הקרן'!$C$42</f>
        <v>3.0395099160491013E-3</v>
      </c>
    </row>
    <row r="72" spans="2:21">
      <c r="B72" t="s">
        <v>505</v>
      </c>
      <c r="C72" t="s">
        <v>506</v>
      </c>
      <c r="D72" t="s">
        <v>100</v>
      </c>
      <c r="E72" t="s">
        <v>123</v>
      </c>
      <c r="F72" t="s">
        <v>507</v>
      </c>
      <c r="G72" t="s">
        <v>499</v>
      </c>
      <c r="H72" t="s">
        <v>229</v>
      </c>
      <c r="I72" t="s">
        <v>494</v>
      </c>
      <c r="J72" t="s">
        <v>508</v>
      </c>
      <c r="K72" s="77">
        <v>3.27</v>
      </c>
      <c r="L72" t="s">
        <v>102</v>
      </c>
      <c r="M72" s="78">
        <v>1.4800000000000001E-2</v>
      </c>
      <c r="N72" s="78">
        <v>4.2999999999999997E-2</v>
      </c>
      <c r="O72" s="77">
        <v>861478.2</v>
      </c>
      <c r="P72" s="77">
        <v>99.03</v>
      </c>
      <c r="Q72" s="77">
        <v>0</v>
      </c>
      <c r="R72" s="77">
        <v>853.12186145999999</v>
      </c>
      <c r="S72" s="78">
        <v>1E-3</v>
      </c>
      <c r="T72" s="78">
        <f t="shared" si="0"/>
        <v>3.031035714939474E-3</v>
      </c>
      <c r="U72" s="78">
        <f>R72/'סכום נכסי הקרן'!$C$42</f>
        <v>7.1977425858644323E-4</v>
      </c>
    </row>
    <row r="73" spans="2:21">
      <c r="B73" t="s">
        <v>509</v>
      </c>
      <c r="C73" t="s">
        <v>510</v>
      </c>
      <c r="D73" t="s">
        <v>100</v>
      </c>
      <c r="E73" t="s">
        <v>123</v>
      </c>
      <c r="F73" t="s">
        <v>511</v>
      </c>
      <c r="G73" t="s">
        <v>499</v>
      </c>
      <c r="H73" t="s">
        <v>229</v>
      </c>
      <c r="I73" t="s">
        <v>494</v>
      </c>
      <c r="J73" t="s">
        <v>512</v>
      </c>
      <c r="K73" s="77">
        <v>2.97</v>
      </c>
      <c r="L73" t="s">
        <v>102</v>
      </c>
      <c r="M73" s="78">
        <v>2.3E-2</v>
      </c>
      <c r="N73" s="78">
        <v>6.0900000000000003E-2</v>
      </c>
      <c r="O73" s="77">
        <v>2379650</v>
      </c>
      <c r="P73" s="77">
        <v>96.45</v>
      </c>
      <c r="Q73" s="77">
        <v>0</v>
      </c>
      <c r="R73" s="77">
        <v>2295.1724250000002</v>
      </c>
      <c r="S73" s="78">
        <v>9.7999999999999997E-3</v>
      </c>
      <c r="T73" s="78">
        <f t="shared" si="0"/>
        <v>8.1544617555734979E-3</v>
      </c>
      <c r="U73" s="78">
        <f>R73/'סכום נכסי הקרן'!$C$42</f>
        <v>1.9364244490291745E-3</v>
      </c>
    </row>
    <row r="74" spans="2:21">
      <c r="B74" t="s">
        <v>513</v>
      </c>
      <c r="C74" t="s">
        <v>514</v>
      </c>
      <c r="D74" t="s">
        <v>100</v>
      </c>
      <c r="E74" t="s">
        <v>123</v>
      </c>
      <c r="F74" t="s">
        <v>515</v>
      </c>
      <c r="G74" t="s">
        <v>312</v>
      </c>
      <c r="H74" t="s">
        <v>229</v>
      </c>
      <c r="I74" t="s">
        <v>494</v>
      </c>
      <c r="J74" t="s">
        <v>516</v>
      </c>
      <c r="K74" s="77">
        <v>3.31</v>
      </c>
      <c r="L74" t="s">
        <v>102</v>
      </c>
      <c r="M74" s="78">
        <v>3.4299999999999997E-2</v>
      </c>
      <c r="N74" s="78">
        <v>4.2099999999999999E-2</v>
      </c>
      <c r="O74" s="77">
        <v>1563000</v>
      </c>
      <c r="P74" s="77">
        <v>100.88</v>
      </c>
      <c r="Q74" s="77">
        <v>0</v>
      </c>
      <c r="R74" s="77">
        <v>1576.7544</v>
      </c>
      <c r="S74" s="78">
        <v>2.3999999999999998E-3</v>
      </c>
      <c r="T74" s="78">
        <f t="shared" si="0"/>
        <v>5.6020119938188246E-3</v>
      </c>
      <c r="U74" s="78">
        <f>R74/'סכום נכסי הקרן'!$C$42</f>
        <v>1.3302990821155087E-3</v>
      </c>
    </row>
    <row r="75" spans="2:21">
      <c r="B75" s="79" t="s">
        <v>246</v>
      </c>
      <c r="C75" s="16"/>
      <c r="D75" s="16"/>
      <c r="E75" s="16"/>
      <c r="F75" s="16"/>
      <c r="K75" s="81">
        <v>2.58</v>
      </c>
      <c r="N75" s="80">
        <v>9.8500000000000004E-2</v>
      </c>
      <c r="O75" s="81">
        <v>104813036.09999999</v>
      </c>
      <c r="Q75" s="81">
        <v>750.47527000000002</v>
      </c>
      <c r="R75" s="81">
        <v>98741.440100225125</v>
      </c>
      <c r="T75" s="80">
        <f t="shared" si="0"/>
        <v>0.35081603814037504</v>
      </c>
      <c r="U75" s="80">
        <f>R75/'סכום נכסי הקרן'!$C$42</f>
        <v>8.3307614129437643E-2</v>
      </c>
    </row>
    <row r="76" spans="2:21">
      <c r="B76" t="s">
        <v>517</v>
      </c>
      <c r="C76" t="s">
        <v>518</v>
      </c>
      <c r="D76" t="s">
        <v>100</v>
      </c>
      <c r="E76" t="s">
        <v>123</v>
      </c>
      <c r="F76" t="s">
        <v>294</v>
      </c>
      <c r="G76" t="s">
        <v>290</v>
      </c>
      <c r="H76" t="s">
        <v>209</v>
      </c>
      <c r="I76" t="s">
        <v>210</v>
      </c>
      <c r="J76" t="s">
        <v>354</v>
      </c>
      <c r="K76" s="77">
        <v>0.92</v>
      </c>
      <c r="L76" t="s">
        <v>102</v>
      </c>
      <c r="M76" s="78">
        <v>1.8700000000000001E-2</v>
      </c>
      <c r="N76" s="78">
        <v>5.0799999999999998E-2</v>
      </c>
      <c r="O76" s="77">
        <v>1082451.71</v>
      </c>
      <c r="P76" s="77">
        <v>98.21</v>
      </c>
      <c r="Q76" s="77">
        <v>0</v>
      </c>
      <c r="R76" s="77">
        <v>1063.075824391</v>
      </c>
      <c r="S76" s="78">
        <v>2E-3</v>
      </c>
      <c r="T76" s="78">
        <f t="shared" ref="T76:T139" si="1">R76/$R$11</f>
        <v>3.776975994851967E-3</v>
      </c>
      <c r="U76" s="78">
        <f>R76/'סכום נכסי הקרן'!$C$42</f>
        <v>8.9691127128393295E-4</v>
      </c>
    </row>
    <row r="77" spans="2:21">
      <c r="B77" t="s">
        <v>519</v>
      </c>
      <c r="C77" t="s">
        <v>520</v>
      </c>
      <c r="D77" t="s">
        <v>100</v>
      </c>
      <c r="E77" t="s">
        <v>123</v>
      </c>
      <c r="F77" t="s">
        <v>365</v>
      </c>
      <c r="G77" t="s">
        <v>290</v>
      </c>
      <c r="H77" t="s">
        <v>209</v>
      </c>
      <c r="I77" t="s">
        <v>210</v>
      </c>
      <c r="J77" t="s">
        <v>339</v>
      </c>
      <c r="K77" s="77">
        <v>0.75</v>
      </c>
      <c r="L77" t="s">
        <v>102</v>
      </c>
      <c r="M77" s="78">
        <v>3.0099999999999998E-2</v>
      </c>
      <c r="N77" s="78">
        <v>4.9599999999999998E-2</v>
      </c>
      <c r="O77" s="77">
        <v>720</v>
      </c>
      <c r="P77" s="77">
        <v>99.36</v>
      </c>
      <c r="Q77" s="77">
        <v>0</v>
      </c>
      <c r="R77" s="77">
        <v>0.71539200000000003</v>
      </c>
      <c r="S77" s="78">
        <v>0</v>
      </c>
      <c r="T77" s="78">
        <f t="shared" si="1"/>
        <v>2.5416986718299543E-6</v>
      </c>
      <c r="U77" s="78">
        <f>R77/'סכום נכסי הקרן'!$C$42</f>
        <v>6.0357232613574954E-7</v>
      </c>
    </row>
    <row r="78" spans="2:21">
      <c r="B78" t="s">
        <v>521</v>
      </c>
      <c r="C78" t="s">
        <v>522</v>
      </c>
      <c r="D78" t="s">
        <v>100</v>
      </c>
      <c r="E78" t="s">
        <v>123</v>
      </c>
      <c r="F78" t="s">
        <v>365</v>
      </c>
      <c r="G78" t="s">
        <v>290</v>
      </c>
      <c r="H78" t="s">
        <v>209</v>
      </c>
      <c r="I78" t="s">
        <v>210</v>
      </c>
      <c r="J78" t="s">
        <v>523</v>
      </c>
      <c r="K78" s="77">
        <v>1.65</v>
      </c>
      <c r="L78" t="s">
        <v>102</v>
      </c>
      <c r="M78" s="78">
        <v>2.0199999999999999E-2</v>
      </c>
      <c r="N78" s="78">
        <v>4.6800000000000001E-2</v>
      </c>
      <c r="O78" s="77">
        <v>4201</v>
      </c>
      <c r="P78" s="77">
        <v>96.49</v>
      </c>
      <c r="Q78" s="77">
        <v>0</v>
      </c>
      <c r="R78" s="77">
        <v>4.0535449000000003</v>
      </c>
      <c r="S78" s="78">
        <v>0</v>
      </c>
      <c r="T78" s="78">
        <f t="shared" si="1"/>
        <v>1.4401740148803852E-5</v>
      </c>
      <c r="U78" s="78">
        <f>R78/'סכום נכסי הקרן'!$C$42</f>
        <v>3.4199537098383881E-6</v>
      </c>
    </row>
    <row r="79" spans="2:21">
      <c r="B79" t="s">
        <v>524</v>
      </c>
      <c r="C79" t="s">
        <v>525</v>
      </c>
      <c r="D79" t="s">
        <v>100</v>
      </c>
      <c r="E79" t="s">
        <v>123</v>
      </c>
      <c r="F79" t="s">
        <v>365</v>
      </c>
      <c r="G79" t="s">
        <v>290</v>
      </c>
      <c r="H79" t="s">
        <v>209</v>
      </c>
      <c r="I79" t="s">
        <v>210</v>
      </c>
      <c r="J79" t="s">
        <v>342</v>
      </c>
      <c r="K79" s="77">
        <v>4.2699999999999996</v>
      </c>
      <c r="L79" t="s">
        <v>102</v>
      </c>
      <c r="M79" s="78">
        <v>2.76E-2</v>
      </c>
      <c r="N79" s="78">
        <v>4.4299999999999999E-2</v>
      </c>
      <c r="O79" s="77">
        <v>2035460</v>
      </c>
      <c r="P79" s="77">
        <v>93.77</v>
      </c>
      <c r="Q79" s="77">
        <v>0</v>
      </c>
      <c r="R79" s="77">
        <v>1908.650842</v>
      </c>
      <c r="S79" s="78">
        <v>1.5E-3</v>
      </c>
      <c r="T79" s="78">
        <f t="shared" si="1"/>
        <v>6.781198713570356E-3</v>
      </c>
      <c r="U79" s="78">
        <f>R79/'סכום נכסי הקרן'!$C$42</f>
        <v>1.6103182989003189E-3</v>
      </c>
    </row>
    <row r="80" spans="2:21">
      <c r="B80" t="s">
        <v>526</v>
      </c>
      <c r="C80" t="s">
        <v>527</v>
      </c>
      <c r="D80" t="s">
        <v>100</v>
      </c>
      <c r="E80" t="s">
        <v>123</v>
      </c>
      <c r="F80" t="s">
        <v>298</v>
      </c>
      <c r="G80" t="s">
        <v>290</v>
      </c>
      <c r="H80" t="s">
        <v>209</v>
      </c>
      <c r="I80" t="s">
        <v>210</v>
      </c>
      <c r="J80" t="s">
        <v>302</v>
      </c>
      <c r="K80" s="77">
        <v>3.93</v>
      </c>
      <c r="L80" t="s">
        <v>102</v>
      </c>
      <c r="M80" s="78">
        <v>2.7400000000000001E-2</v>
      </c>
      <c r="N80" s="78">
        <v>4.4900000000000002E-2</v>
      </c>
      <c r="O80" s="77">
        <v>3000000</v>
      </c>
      <c r="P80" s="77">
        <v>94.04</v>
      </c>
      <c r="Q80" s="77">
        <v>0</v>
      </c>
      <c r="R80" s="77">
        <v>2821.2</v>
      </c>
      <c r="S80" s="78">
        <v>1.8E-3</v>
      </c>
      <c r="T80" s="78">
        <f t="shared" si="1"/>
        <v>1.0023372211272514E-2</v>
      </c>
      <c r="U80" s="78">
        <f>R80/'סכום נכסי הקרן'!$C$42</f>
        <v>2.3802310432520582E-3</v>
      </c>
    </row>
    <row r="81" spans="2:21">
      <c r="B81" t="s">
        <v>528</v>
      </c>
      <c r="C81" t="s">
        <v>529</v>
      </c>
      <c r="D81" t="s">
        <v>100</v>
      </c>
      <c r="E81" t="s">
        <v>123</v>
      </c>
      <c r="F81" t="s">
        <v>298</v>
      </c>
      <c r="G81" t="s">
        <v>290</v>
      </c>
      <c r="H81" t="s">
        <v>530</v>
      </c>
      <c r="I81" t="s">
        <v>150</v>
      </c>
      <c r="J81" t="s">
        <v>531</v>
      </c>
      <c r="K81" s="77">
        <v>1.18</v>
      </c>
      <c r="L81" t="s">
        <v>102</v>
      </c>
      <c r="M81" s="78">
        <v>1.09E-2</v>
      </c>
      <c r="N81" s="78">
        <v>5.1200000000000002E-2</v>
      </c>
      <c r="O81" s="77">
        <v>1039333</v>
      </c>
      <c r="P81" s="77">
        <v>96.36</v>
      </c>
      <c r="Q81" s="77">
        <v>0</v>
      </c>
      <c r="R81" s="77">
        <v>1001.5012788</v>
      </c>
      <c r="S81" s="78">
        <v>1.4E-3</v>
      </c>
      <c r="T81" s="78">
        <f t="shared" si="1"/>
        <v>3.5582093036572405E-3</v>
      </c>
      <c r="U81" s="78">
        <f>R81/'סכום נכסי הקרן'!$C$42</f>
        <v>8.4496116321295712E-4</v>
      </c>
    </row>
    <row r="82" spans="2:21">
      <c r="B82" t="s">
        <v>532</v>
      </c>
      <c r="C82" t="s">
        <v>533</v>
      </c>
      <c r="D82" t="s">
        <v>100</v>
      </c>
      <c r="E82" t="s">
        <v>123</v>
      </c>
      <c r="F82" t="s">
        <v>298</v>
      </c>
      <c r="G82" t="s">
        <v>290</v>
      </c>
      <c r="H82" t="s">
        <v>209</v>
      </c>
      <c r="I82" t="s">
        <v>210</v>
      </c>
      <c r="J82" t="s">
        <v>534</v>
      </c>
      <c r="K82" s="77">
        <v>1.91</v>
      </c>
      <c r="L82" t="s">
        <v>102</v>
      </c>
      <c r="M82" s="78">
        <v>2.98E-2</v>
      </c>
      <c r="N82" s="78">
        <v>4.7300000000000002E-2</v>
      </c>
      <c r="O82" s="77">
        <v>2500000</v>
      </c>
      <c r="P82" s="77">
        <v>97</v>
      </c>
      <c r="Q82" s="77">
        <v>0</v>
      </c>
      <c r="R82" s="77">
        <v>2425</v>
      </c>
      <c r="S82" s="78">
        <v>1E-3</v>
      </c>
      <c r="T82" s="78">
        <f t="shared" si="1"/>
        <v>8.6157229591435729E-3</v>
      </c>
      <c r="U82" s="78">
        <f>R82/'סכום נכסי הקרן'!$C$42</f>
        <v>2.0459592655204316E-3</v>
      </c>
    </row>
    <row r="83" spans="2:21">
      <c r="B83" t="s">
        <v>535</v>
      </c>
      <c r="C83" t="s">
        <v>536</v>
      </c>
      <c r="D83" t="s">
        <v>100</v>
      </c>
      <c r="E83" t="s">
        <v>123</v>
      </c>
      <c r="F83" t="s">
        <v>316</v>
      </c>
      <c r="G83" t="s">
        <v>290</v>
      </c>
      <c r="H83" t="s">
        <v>209</v>
      </c>
      <c r="I83" t="s">
        <v>210</v>
      </c>
      <c r="J83" t="s">
        <v>317</v>
      </c>
      <c r="K83" s="77">
        <v>4.01</v>
      </c>
      <c r="L83" t="s">
        <v>102</v>
      </c>
      <c r="M83" s="78">
        <v>2.5000000000000001E-2</v>
      </c>
      <c r="N83" s="78">
        <v>4.4999999999999998E-2</v>
      </c>
      <c r="O83" s="77">
        <v>1800000</v>
      </c>
      <c r="P83" s="77">
        <v>93.69</v>
      </c>
      <c r="Q83" s="77">
        <v>0</v>
      </c>
      <c r="R83" s="77">
        <v>1686.42</v>
      </c>
      <c r="S83" s="78">
        <v>5.9999999999999995E-4</v>
      </c>
      <c r="T83" s="78">
        <f t="shared" si="1"/>
        <v>5.9916402114469714E-3</v>
      </c>
      <c r="U83" s="78">
        <f>R83/'סכום נכסי הקרן'!$C$42</f>
        <v>1.4228233503335943E-3</v>
      </c>
    </row>
    <row r="84" spans="2:21">
      <c r="B84" t="s">
        <v>537</v>
      </c>
      <c r="C84" t="s">
        <v>538</v>
      </c>
      <c r="D84" t="s">
        <v>100</v>
      </c>
      <c r="E84" t="s">
        <v>123</v>
      </c>
      <c r="F84" t="s">
        <v>539</v>
      </c>
      <c r="G84" t="s">
        <v>426</v>
      </c>
      <c r="H84" t="s">
        <v>346</v>
      </c>
      <c r="I84" t="s">
        <v>210</v>
      </c>
      <c r="J84" t="s">
        <v>540</v>
      </c>
      <c r="K84" s="77">
        <v>3.1</v>
      </c>
      <c r="L84" t="s">
        <v>102</v>
      </c>
      <c r="M84" s="78">
        <v>1.6400000000000001E-2</v>
      </c>
      <c r="N84" s="78">
        <v>5.0099999999999999E-2</v>
      </c>
      <c r="O84" s="77">
        <v>1503178.13</v>
      </c>
      <c r="P84" s="77">
        <v>90.66</v>
      </c>
      <c r="Q84" s="77">
        <v>0</v>
      </c>
      <c r="R84" s="77">
        <v>1362.781292658</v>
      </c>
      <c r="S84" s="78">
        <v>7.4000000000000003E-3</v>
      </c>
      <c r="T84" s="78">
        <f t="shared" si="1"/>
        <v>4.8417921944102623E-3</v>
      </c>
      <c r="U84" s="78">
        <f>R84/'סכום נכסי הקרן'!$C$42</f>
        <v>1.1497711392130087E-3</v>
      </c>
    </row>
    <row r="85" spans="2:21">
      <c r="B85" t="s">
        <v>541</v>
      </c>
      <c r="C85" t="s">
        <v>542</v>
      </c>
      <c r="D85" t="s">
        <v>100</v>
      </c>
      <c r="E85" t="s">
        <v>123</v>
      </c>
      <c r="F85" t="s">
        <v>376</v>
      </c>
      <c r="G85" t="s">
        <v>312</v>
      </c>
      <c r="H85" t="s">
        <v>346</v>
      </c>
      <c r="I85" t="s">
        <v>210</v>
      </c>
      <c r="J85" t="s">
        <v>291</v>
      </c>
      <c r="K85" s="77">
        <v>1.23</v>
      </c>
      <c r="L85" t="s">
        <v>102</v>
      </c>
      <c r="M85" s="78">
        <v>3.5000000000000003E-2</v>
      </c>
      <c r="N85" s="78">
        <v>5.28E-2</v>
      </c>
      <c r="O85" s="77">
        <v>1761373.57</v>
      </c>
      <c r="P85" s="77">
        <v>97.94</v>
      </c>
      <c r="Q85" s="77">
        <v>0</v>
      </c>
      <c r="R85" s="77">
        <v>1725.0892744580001</v>
      </c>
      <c r="S85" s="78">
        <v>1.9E-3</v>
      </c>
      <c r="T85" s="78">
        <f t="shared" si="1"/>
        <v>6.129027327224792E-3</v>
      </c>
      <c r="U85" s="78">
        <f>R85/'סכום נכסי הקרן'!$C$42</f>
        <v>1.4554484061555727E-3</v>
      </c>
    </row>
    <row r="86" spans="2:21">
      <c r="B86" t="s">
        <v>543</v>
      </c>
      <c r="C86" t="s">
        <v>544</v>
      </c>
      <c r="D86" t="s">
        <v>100</v>
      </c>
      <c r="E86" t="s">
        <v>123</v>
      </c>
      <c r="F86" t="s">
        <v>545</v>
      </c>
      <c r="G86" t="s">
        <v>312</v>
      </c>
      <c r="H86" t="s">
        <v>405</v>
      </c>
      <c r="I86" t="s">
        <v>210</v>
      </c>
      <c r="J86" t="s">
        <v>546</v>
      </c>
      <c r="K86" s="77">
        <v>2</v>
      </c>
      <c r="L86" t="s">
        <v>102</v>
      </c>
      <c r="M86" s="78">
        <v>6.9900000000000004E-2</v>
      </c>
      <c r="N86" s="78">
        <v>0.06</v>
      </c>
      <c r="O86" s="77">
        <v>952748</v>
      </c>
      <c r="P86" s="77">
        <v>102.78</v>
      </c>
      <c r="Q86" s="77">
        <v>0</v>
      </c>
      <c r="R86" s="77">
        <v>979.23439440000004</v>
      </c>
      <c r="S86" s="78">
        <v>6.9999999999999999E-4</v>
      </c>
      <c r="T86" s="78">
        <f t="shared" si="1"/>
        <v>3.4790978367897456E-3</v>
      </c>
      <c r="U86" s="78">
        <f>R86/'סכום נכסי הקרן'!$C$42</f>
        <v>8.2617471436658503E-4</v>
      </c>
    </row>
    <row r="87" spans="2:21">
      <c r="B87" t="s">
        <v>547</v>
      </c>
      <c r="C87" t="s">
        <v>548</v>
      </c>
      <c r="D87" t="s">
        <v>100</v>
      </c>
      <c r="E87" t="s">
        <v>123</v>
      </c>
      <c r="F87" t="s">
        <v>545</v>
      </c>
      <c r="G87" t="s">
        <v>312</v>
      </c>
      <c r="H87" t="s">
        <v>405</v>
      </c>
      <c r="I87" t="s">
        <v>210</v>
      </c>
      <c r="J87" t="s">
        <v>549</v>
      </c>
      <c r="K87" s="77">
        <v>7.17</v>
      </c>
      <c r="L87" t="s">
        <v>102</v>
      </c>
      <c r="M87" s="78">
        <v>4.9399999999999999E-2</v>
      </c>
      <c r="N87" s="78">
        <v>6.4799999999999996E-2</v>
      </c>
      <c r="O87" s="77">
        <v>677599</v>
      </c>
      <c r="P87" s="77">
        <v>91.4</v>
      </c>
      <c r="Q87" s="77">
        <v>0</v>
      </c>
      <c r="R87" s="77">
        <v>619.32548599999996</v>
      </c>
      <c r="S87" s="78">
        <v>8.9999999999999998E-4</v>
      </c>
      <c r="T87" s="78">
        <f t="shared" si="1"/>
        <v>2.2003863129537943E-3</v>
      </c>
      <c r="U87" s="78">
        <f>R87/'סכום נכסי הקרן'!$C$42</f>
        <v>5.225215325586162E-4</v>
      </c>
    </row>
    <row r="88" spans="2:21">
      <c r="B88" t="s">
        <v>550</v>
      </c>
      <c r="C88" t="s">
        <v>551</v>
      </c>
      <c r="D88" t="s">
        <v>100</v>
      </c>
      <c r="E88" t="s">
        <v>123</v>
      </c>
      <c r="F88" t="s">
        <v>408</v>
      </c>
      <c r="G88" t="s">
        <v>132</v>
      </c>
      <c r="H88" t="s">
        <v>405</v>
      </c>
      <c r="I88" t="s">
        <v>210</v>
      </c>
      <c r="J88" t="s">
        <v>409</v>
      </c>
      <c r="K88" s="77">
        <v>8.8699999999999992</v>
      </c>
      <c r="L88" t="s">
        <v>102</v>
      </c>
      <c r="M88" s="78">
        <v>2.7900000000000001E-2</v>
      </c>
      <c r="N88" s="78">
        <v>5.1200000000000002E-2</v>
      </c>
      <c r="O88" s="77">
        <v>2669000</v>
      </c>
      <c r="P88" s="77">
        <v>82.09</v>
      </c>
      <c r="Q88" s="77">
        <v>0</v>
      </c>
      <c r="R88" s="77">
        <v>2190.9821000000002</v>
      </c>
      <c r="S88" s="78">
        <v>6.1999999999999998E-3</v>
      </c>
      <c r="T88" s="78">
        <f t="shared" si="1"/>
        <v>7.7842865080588047E-3</v>
      </c>
      <c r="U88" s="78">
        <f>R88/'סכום נכסי הקרן'!$C$42</f>
        <v>1.8485196404471806E-3</v>
      </c>
    </row>
    <row r="89" spans="2:21">
      <c r="B89" t="s">
        <v>552</v>
      </c>
      <c r="C89" t="s">
        <v>553</v>
      </c>
      <c r="D89" t="s">
        <v>100</v>
      </c>
      <c r="E89" t="s">
        <v>123</v>
      </c>
      <c r="F89" t="s">
        <v>554</v>
      </c>
      <c r="G89" t="s">
        <v>555</v>
      </c>
      <c r="H89" t="s">
        <v>416</v>
      </c>
      <c r="I89" t="s">
        <v>150</v>
      </c>
      <c r="J89" t="s">
        <v>556</v>
      </c>
      <c r="K89" s="77">
        <v>7.74</v>
      </c>
      <c r="L89" t="s">
        <v>102</v>
      </c>
      <c r="M89" s="78">
        <v>2.5000000000000001E-2</v>
      </c>
      <c r="N89" s="78">
        <v>5.4399999999999997E-2</v>
      </c>
      <c r="O89" s="77">
        <v>2750000</v>
      </c>
      <c r="P89" s="77">
        <v>80.78</v>
      </c>
      <c r="Q89" s="77">
        <v>0</v>
      </c>
      <c r="R89" s="77">
        <v>2221.4499999999998</v>
      </c>
      <c r="S89" s="78">
        <v>2.0999999999999999E-3</v>
      </c>
      <c r="T89" s="78">
        <f t="shared" si="1"/>
        <v>7.8925351618925731E-3</v>
      </c>
      <c r="U89" s="78">
        <f>R89/'סכום נכסי הקרן'!$C$42</f>
        <v>1.8742252413980875E-3</v>
      </c>
    </row>
    <row r="90" spans="2:21">
      <c r="B90" t="s">
        <v>557</v>
      </c>
      <c r="C90" t="s">
        <v>558</v>
      </c>
      <c r="D90" t="s">
        <v>100</v>
      </c>
      <c r="E90" t="s">
        <v>123</v>
      </c>
      <c r="F90" t="s">
        <v>559</v>
      </c>
      <c r="G90" t="s">
        <v>444</v>
      </c>
      <c r="H90" t="s">
        <v>405</v>
      </c>
      <c r="I90" t="s">
        <v>210</v>
      </c>
      <c r="J90" t="s">
        <v>490</v>
      </c>
      <c r="K90" s="77">
        <v>1.36</v>
      </c>
      <c r="L90" t="s">
        <v>102</v>
      </c>
      <c r="M90" s="78">
        <v>5.8000000000000003E-2</v>
      </c>
      <c r="N90" s="78">
        <v>6.5500000000000003E-2</v>
      </c>
      <c r="O90" s="77">
        <v>1028221.84</v>
      </c>
      <c r="P90" s="77">
        <v>99.62</v>
      </c>
      <c r="Q90" s="77">
        <v>0</v>
      </c>
      <c r="R90" s="77">
        <v>1024.314597008</v>
      </c>
      <c r="S90" s="78">
        <v>3.5000000000000001E-3</v>
      </c>
      <c r="T90" s="78">
        <f t="shared" si="1"/>
        <v>3.6392621817846276E-3</v>
      </c>
      <c r="U90" s="78">
        <f>R90/'סכום נכסי הקרן'!$C$42</f>
        <v>8.6420863528096671E-4</v>
      </c>
    </row>
    <row r="91" spans="2:21">
      <c r="B91" t="s">
        <v>560</v>
      </c>
      <c r="C91" t="s">
        <v>561</v>
      </c>
      <c r="D91" t="s">
        <v>100</v>
      </c>
      <c r="E91" t="s">
        <v>123</v>
      </c>
      <c r="F91" t="s">
        <v>562</v>
      </c>
      <c r="G91" t="s">
        <v>563</v>
      </c>
      <c r="H91" t="s">
        <v>405</v>
      </c>
      <c r="I91" t="s">
        <v>210</v>
      </c>
      <c r="J91" t="s">
        <v>564</v>
      </c>
      <c r="K91" s="77">
        <v>2.1800000000000002</v>
      </c>
      <c r="L91" t="s">
        <v>102</v>
      </c>
      <c r="M91" s="78">
        <v>2.29E-2</v>
      </c>
      <c r="N91" s="78">
        <v>5.0799999999999998E-2</v>
      </c>
      <c r="O91" s="77">
        <v>526966.30000000005</v>
      </c>
      <c r="P91" s="77">
        <v>94.47</v>
      </c>
      <c r="Q91" s="77">
        <v>0</v>
      </c>
      <c r="R91" s="77">
        <v>497.82506360999997</v>
      </c>
      <c r="S91" s="78">
        <v>1.1000000000000001E-3</v>
      </c>
      <c r="T91" s="78">
        <f t="shared" si="1"/>
        <v>1.7687104454357882E-3</v>
      </c>
      <c r="U91" s="78">
        <f>R91/'סכום נכסי הקרן'!$C$42</f>
        <v>4.2001228927883612E-4</v>
      </c>
    </row>
    <row r="92" spans="2:21">
      <c r="B92" t="s">
        <v>565</v>
      </c>
      <c r="C92" t="s">
        <v>566</v>
      </c>
      <c r="D92" t="s">
        <v>100</v>
      </c>
      <c r="E92" t="s">
        <v>123</v>
      </c>
      <c r="F92" t="s">
        <v>567</v>
      </c>
      <c r="G92" t="s">
        <v>444</v>
      </c>
      <c r="H92" t="s">
        <v>405</v>
      </c>
      <c r="I92" t="s">
        <v>210</v>
      </c>
      <c r="J92" t="s">
        <v>568</v>
      </c>
      <c r="K92" s="77">
        <v>1.47</v>
      </c>
      <c r="L92" t="s">
        <v>102</v>
      </c>
      <c r="M92" s="78">
        <v>3.9300000000000002E-2</v>
      </c>
      <c r="N92" s="78">
        <v>0.11940000000000001</v>
      </c>
      <c r="O92" s="77">
        <v>1700000</v>
      </c>
      <c r="P92" s="77">
        <v>90.97</v>
      </c>
      <c r="Q92" s="77">
        <v>0</v>
      </c>
      <c r="R92" s="77">
        <v>1546.49</v>
      </c>
      <c r="S92" s="78">
        <v>1.5E-3</v>
      </c>
      <c r="T92" s="78">
        <f t="shared" si="1"/>
        <v>5.4944863501385334E-3</v>
      </c>
      <c r="U92" s="78">
        <f>R92/'סכום נכסי הקרן'!$C$42</f>
        <v>1.3047651730039968E-3</v>
      </c>
    </row>
    <row r="93" spans="2:21">
      <c r="B93" t="s">
        <v>569</v>
      </c>
      <c r="C93" t="s">
        <v>570</v>
      </c>
      <c r="D93" t="s">
        <v>100</v>
      </c>
      <c r="E93" t="s">
        <v>123</v>
      </c>
      <c r="F93" t="s">
        <v>571</v>
      </c>
      <c r="G93" t="s">
        <v>572</v>
      </c>
      <c r="H93" t="s">
        <v>405</v>
      </c>
      <c r="I93" t="s">
        <v>210</v>
      </c>
      <c r="J93" t="s">
        <v>573</v>
      </c>
      <c r="K93" s="77">
        <v>1.6</v>
      </c>
      <c r="L93" t="s">
        <v>102</v>
      </c>
      <c r="M93" s="78">
        <v>2.75E-2</v>
      </c>
      <c r="N93" s="78">
        <v>5.5800000000000002E-2</v>
      </c>
      <c r="O93" s="77">
        <v>1343756.86</v>
      </c>
      <c r="P93" s="77">
        <v>96.59</v>
      </c>
      <c r="Q93" s="77">
        <v>0</v>
      </c>
      <c r="R93" s="77">
        <v>1297.9347510739999</v>
      </c>
      <c r="S93" s="78">
        <v>4.3E-3</v>
      </c>
      <c r="T93" s="78">
        <f t="shared" si="1"/>
        <v>4.6114005089890964E-3</v>
      </c>
      <c r="U93" s="78">
        <f>R93/'סכום נכסי הקרן'!$C$42</f>
        <v>1.0950604659797133E-3</v>
      </c>
    </row>
    <row r="94" spans="2:21">
      <c r="B94" t="s">
        <v>574</v>
      </c>
      <c r="C94" t="s">
        <v>575</v>
      </c>
      <c r="D94" t="s">
        <v>100</v>
      </c>
      <c r="E94" t="s">
        <v>123</v>
      </c>
      <c r="F94" t="s">
        <v>576</v>
      </c>
      <c r="G94" t="s">
        <v>426</v>
      </c>
      <c r="H94" t="s">
        <v>421</v>
      </c>
      <c r="I94" t="s">
        <v>210</v>
      </c>
      <c r="J94" t="s">
        <v>577</v>
      </c>
      <c r="K94" s="77">
        <v>1.94</v>
      </c>
      <c r="L94" t="s">
        <v>102</v>
      </c>
      <c r="M94" s="78">
        <v>3.9E-2</v>
      </c>
      <c r="N94" s="78">
        <v>6.0299999999999999E-2</v>
      </c>
      <c r="O94" s="77">
        <v>469083</v>
      </c>
      <c r="P94" s="77">
        <v>97.11</v>
      </c>
      <c r="Q94" s="77">
        <v>0</v>
      </c>
      <c r="R94" s="77">
        <v>455.52650130000001</v>
      </c>
      <c r="S94" s="78">
        <v>5.0000000000000001E-4</v>
      </c>
      <c r="T94" s="78">
        <f t="shared" si="1"/>
        <v>1.6184289219582494E-3</v>
      </c>
      <c r="U94" s="78">
        <f>R94/'סכום נכסי הקרן'!$C$42</f>
        <v>3.8432522310302675E-4</v>
      </c>
    </row>
    <row r="95" spans="2:21">
      <c r="B95" t="s">
        <v>578</v>
      </c>
      <c r="C95" t="s">
        <v>579</v>
      </c>
      <c r="D95" t="s">
        <v>100</v>
      </c>
      <c r="E95" t="s">
        <v>123</v>
      </c>
      <c r="F95" t="s">
        <v>580</v>
      </c>
      <c r="G95" t="s">
        <v>465</v>
      </c>
      <c r="H95" t="s">
        <v>421</v>
      </c>
      <c r="I95" t="s">
        <v>210</v>
      </c>
      <c r="J95" t="s">
        <v>581</v>
      </c>
      <c r="K95" s="77">
        <v>4.16</v>
      </c>
      <c r="L95" t="s">
        <v>102</v>
      </c>
      <c r="M95" s="78">
        <v>0.05</v>
      </c>
      <c r="N95" s="78">
        <v>6.1499999999999999E-2</v>
      </c>
      <c r="O95" s="77">
        <v>2960256.41</v>
      </c>
      <c r="P95" s="77">
        <v>97.04</v>
      </c>
      <c r="Q95" s="77">
        <v>0</v>
      </c>
      <c r="R95" s="77">
        <v>2872.6328202640002</v>
      </c>
      <c r="S95" s="78">
        <v>2.8999999999999998E-3</v>
      </c>
      <c r="T95" s="78">
        <f t="shared" si="1"/>
        <v>1.0206106615562021E-2</v>
      </c>
      <c r="U95" s="78">
        <f>R95/'סכום נכסי הקרן'!$C$42</f>
        <v>2.4236246330132864E-3</v>
      </c>
    </row>
    <row r="96" spans="2:21">
      <c r="B96" t="s">
        <v>582</v>
      </c>
      <c r="C96" t="s">
        <v>583</v>
      </c>
      <c r="D96" t="s">
        <v>100</v>
      </c>
      <c r="E96" t="s">
        <v>123</v>
      </c>
      <c r="F96" t="s">
        <v>584</v>
      </c>
      <c r="G96" t="s">
        <v>499</v>
      </c>
      <c r="H96" t="s">
        <v>452</v>
      </c>
      <c r="I96" t="s">
        <v>210</v>
      </c>
      <c r="J96" t="s">
        <v>354</v>
      </c>
      <c r="K96" s="77">
        <v>4.0599999999999996</v>
      </c>
      <c r="L96" t="s">
        <v>102</v>
      </c>
      <c r="M96" s="78">
        <v>2.5000000000000001E-3</v>
      </c>
      <c r="N96" s="78">
        <v>5.4800000000000001E-2</v>
      </c>
      <c r="O96" s="77">
        <v>2583000</v>
      </c>
      <c r="P96" s="77">
        <v>81.400000000000006</v>
      </c>
      <c r="Q96" s="77">
        <v>0</v>
      </c>
      <c r="R96" s="77">
        <v>2102.5619999999999</v>
      </c>
      <c r="S96" s="78">
        <v>4.5999999999999999E-3</v>
      </c>
      <c r="T96" s="78">
        <f t="shared" si="1"/>
        <v>7.4701409057413726E-3</v>
      </c>
      <c r="U96" s="78">
        <f>R96/'סכום נכסי הקרן'!$C$42</f>
        <v>1.77392008463141E-3</v>
      </c>
    </row>
    <row r="97" spans="2:21">
      <c r="B97" t="s">
        <v>585</v>
      </c>
      <c r="C97" t="s">
        <v>586</v>
      </c>
      <c r="D97" t="s">
        <v>100</v>
      </c>
      <c r="E97" t="s">
        <v>123</v>
      </c>
      <c r="F97" t="s">
        <v>443</v>
      </c>
      <c r="G97" t="s">
        <v>444</v>
      </c>
      <c r="H97" t="s">
        <v>445</v>
      </c>
      <c r="I97" t="s">
        <v>150</v>
      </c>
      <c r="J97" t="s">
        <v>587</v>
      </c>
      <c r="K97" s="77">
        <v>3.43</v>
      </c>
      <c r="L97" t="s">
        <v>102</v>
      </c>
      <c r="M97" s="78">
        <v>3.2500000000000001E-2</v>
      </c>
      <c r="N97" s="78">
        <v>6.3200000000000006E-2</v>
      </c>
      <c r="O97" s="77">
        <v>1700000</v>
      </c>
      <c r="P97" s="77">
        <v>91.02</v>
      </c>
      <c r="Q97" s="77">
        <v>0</v>
      </c>
      <c r="R97" s="77">
        <v>1547.34</v>
      </c>
      <c r="S97" s="78">
        <v>5.0000000000000001E-3</v>
      </c>
      <c r="T97" s="78">
        <f t="shared" si="1"/>
        <v>5.4975062942685428E-3</v>
      </c>
      <c r="U97" s="78">
        <f>R97/'סכום נכסי הקרן'!$C$42</f>
        <v>1.305482313365107E-3</v>
      </c>
    </row>
    <row r="98" spans="2:21">
      <c r="B98" t="s">
        <v>588</v>
      </c>
      <c r="C98" t="s">
        <v>589</v>
      </c>
      <c r="D98" t="s">
        <v>100</v>
      </c>
      <c r="E98" t="s">
        <v>123</v>
      </c>
      <c r="F98" t="s">
        <v>443</v>
      </c>
      <c r="G98" t="s">
        <v>444</v>
      </c>
      <c r="H98" t="s">
        <v>445</v>
      </c>
      <c r="I98" t="s">
        <v>150</v>
      </c>
      <c r="J98" t="s">
        <v>590</v>
      </c>
      <c r="K98" s="77">
        <v>3.56</v>
      </c>
      <c r="L98" t="s">
        <v>102</v>
      </c>
      <c r="M98" s="78">
        <v>2.3E-2</v>
      </c>
      <c r="N98" s="78">
        <v>5.5199999999999999E-2</v>
      </c>
      <c r="O98" s="77">
        <v>6642507.6200000001</v>
      </c>
      <c r="P98" s="77">
        <v>90.11</v>
      </c>
      <c r="Q98" s="77">
        <v>0</v>
      </c>
      <c r="R98" s="77">
        <v>5985.563616382</v>
      </c>
      <c r="S98" s="78">
        <v>1.1599999999999999E-2</v>
      </c>
      <c r="T98" s="78">
        <f t="shared" si="1"/>
        <v>2.1265962009516221E-2</v>
      </c>
      <c r="U98" s="78">
        <f>R98/'סכום נכסי הקרן'!$C$42</f>
        <v>5.0499873568242201E-3</v>
      </c>
    </row>
    <row r="99" spans="2:21">
      <c r="B99" t="s">
        <v>591</v>
      </c>
      <c r="C99" t="s">
        <v>592</v>
      </c>
      <c r="D99" t="s">
        <v>100</v>
      </c>
      <c r="E99" t="s">
        <v>123</v>
      </c>
      <c r="F99" t="s">
        <v>593</v>
      </c>
      <c r="G99" t="s">
        <v>444</v>
      </c>
      <c r="H99" t="s">
        <v>452</v>
      </c>
      <c r="I99" t="s">
        <v>210</v>
      </c>
      <c r="J99" t="s">
        <v>594</v>
      </c>
      <c r="K99" s="77">
        <v>3.04</v>
      </c>
      <c r="L99" t="s">
        <v>102</v>
      </c>
      <c r="M99" s="78">
        <v>6.8000000000000005E-2</v>
      </c>
      <c r="N99" s="78">
        <v>7.0900000000000005E-2</v>
      </c>
      <c r="O99" s="77">
        <v>2126000</v>
      </c>
      <c r="P99" s="77">
        <v>99.49</v>
      </c>
      <c r="Q99" s="77">
        <v>0</v>
      </c>
      <c r="R99" s="77">
        <v>2115.1574000000001</v>
      </c>
      <c r="S99" s="78">
        <v>6.7999999999999996E-3</v>
      </c>
      <c r="T99" s="78">
        <f t="shared" si="1"/>
        <v>7.5148907931473921E-3</v>
      </c>
      <c r="U99" s="78">
        <f>R99/'סכום נכסי הקרן'!$C$42</f>
        <v>1.7845467548717961E-3</v>
      </c>
    </row>
    <row r="100" spans="2:21">
      <c r="B100" t="s">
        <v>595</v>
      </c>
      <c r="C100" t="s">
        <v>596</v>
      </c>
      <c r="D100" t="s">
        <v>100</v>
      </c>
      <c r="E100" t="s">
        <v>123</v>
      </c>
      <c r="F100" t="s">
        <v>597</v>
      </c>
      <c r="G100" t="s">
        <v>426</v>
      </c>
      <c r="H100" t="s">
        <v>452</v>
      </c>
      <c r="I100" t="s">
        <v>210</v>
      </c>
      <c r="J100" t="s">
        <v>393</v>
      </c>
      <c r="K100" s="77">
        <v>1.53</v>
      </c>
      <c r="L100" t="s">
        <v>102</v>
      </c>
      <c r="M100" s="78">
        <v>2.63E-2</v>
      </c>
      <c r="N100" s="78">
        <v>6.1199999999999997E-2</v>
      </c>
      <c r="O100" s="77">
        <v>2280000</v>
      </c>
      <c r="P100" s="77">
        <v>95.41</v>
      </c>
      <c r="Q100" s="77">
        <v>0</v>
      </c>
      <c r="R100" s="77">
        <v>2175.348</v>
      </c>
      <c r="S100" s="78">
        <v>2.3800000000000002E-2</v>
      </c>
      <c r="T100" s="78">
        <f t="shared" si="1"/>
        <v>7.7287404980317742E-3</v>
      </c>
      <c r="U100" s="78">
        <f>R100/'סכום נכסי הקרן'!$C$42</f>
        <v>1.8353292356005524E-3</v>
      </c>
    </row>
    <row r="101" spans="2:21">
      <c r="B101" t="s">
        <v>598</v>
      </c>
      <c r="C101" t="s">
        <v>599</v>
      </c>
      <c r="D101" t="s">
        <v>100</v>
      </c>
      <c r="E101" t="s">
        <v>123</v>
      </c>
      <c r="F101" t="s">
        <v>600</v>
      </c>
      <c r="G101" t="s">
        <v>444</v>
      </c>
      <c r="H101" t="s">
        <v>452</v>
      </c>
      <c r="I101" t="s">
        <v>210</v>
      </c>
      <c r="J101" t="s">
        <v>320</v>
      </c>
      <c r="K101" s="77">
        <v>0.99</v>
      </c>
      <c r="L101" t="s">
        <v>102</v>
      </c>
      <c r="M101" s="78">
        <v>6.4000000000000001E-2</v>
      </c>
      <c r="N101" s="78">
        <v>6.9099999999999995E-2</v>
      </c>
      <c r="O101" s="77">
        <v>415000</v>
      </c>
      <c r="P101" s="77">
        <v>99.59</v>
      </c>
      <c r="Q101" s="77">
        <v>441.56</v>
      </c>
      <c r="R101" s="77">
        <v>854.85850000000005</v>
      </c>
      <c r="S101" s="78">
        <v>1.11E-2</v>
      </c>
      <c r="T101" s="78">
        <f t="shared" si="1"/>
        <v>3.0372057753686749E-3</v>
      </c>
      <c r="U101" s="78">
        <f>R101/'סכום נכסי הקרן'!$C$42</f>
        <v>7.2123945104490632E-4</v>
      </c>
    </row>
    <row r="102" spans="2:21">
      <c r="B102" t="s">
        <v>601</v>
      </c>
      <c r="C102" t="s">
        <v>602</v>
      </c>
      <c r="D102" t="s">
        <v>100</v>
      </c>
      <c r="E102" t="s">
        <v>123</v>
      </c>
      <c r="F102" t="s">
        <v>603</v>
      </c>
      <c r="G102" t="s">
        <v>444</v>
      </c>
      <c r="H102" t="s">
        <v>445</v>
      </c>
      <c r="I102" t="s">
        <v>150</v>
      </c>
      <c r="J102" t="s">
        <v>604</v>
      </c>
      <c r="K102" s="77">
        <v>2.17</v>
      </c>
      <c r="L102" t="s">
        <v>102</v>
      </c>
      <c r="M102" s="78">
        <v>4.99E-2</v>
      </c>
      <c r="N102" s="78">
        <v>5.62E-2</v>
      </c>
      <c r="O102" s="77">
        <v>1637950</v>
      </c>
      <c r="P102" s="77">
        <v>100.04</v>
      </c>
      <c r="Q102" s="77">
        <v>0</v>
      </c>
      <c r="R102" s="77">
        <v>1638.60518</v>
      </c>
      <c r="S102" s="78">
        <v>7.7000000000000002E-3</v>
      </c>
      <c r="T102" s="78">
        <f t="shared" si="1"/>
        <v>5.8217601114629227E-3</v>
      </c>
      <c r="U102" s="78">
        <f>R102/'סכום נכסי הקרן'!$C$42</f>
        <v>1.3824822476498039E-3</v>
      </c>
    </row>
    <row r="103" spans="2:21">
      <c r="B103" t="s">
        <v>605</v>
      </c>
      <c r="C103" t="s">
        <v>606</v>
      </c>
      <c r="D103" t="s">
        <v>100</v>
      </c>
      <c r="E103" t="s">
        <v>123</v>
      </c>
      <c r="F103" t="s">
        <v>607</v>
      </c>
      <c r="G103" t="s">
        <v>444</v>
      </c>
      <c r="H103" t="s">
        <v>452</v>
      </c>
      <c r="I103" t="s">
        <v>210</v>
      </c>
      <c r="J103" t="s">
        <v>608</v>
      </c>
      <c r="K103" s="77">
        <v>0.01</v>
      </c>
      <c r="L103" t="s">
        <v>102</v>
      </c>
      <c r="M103" s="78">
        <v>5.5E-2</v>
      </c>
      <c r="N103" s="78">
        <v>0.98550000000000004</v>
      </c>
      <c r="O103" s="77">
        <v>2322000</v>
      </c>
      <c r="P103" s="77">
        <v>102.38</v>
      </c>
      <c r="Q103" s="77">
        <v>0</v>
      </c>
      <c r="R103" s="77">
        <v>2377.2636000000002</v>
      </c>
      <c r="S103" s="78">
        <v>2.69E-2</v>
      </c>
      <c r="T103" s="78">
        <f t="shared" si="1"/>
        <v>8.4461214756520846E-3</v>
      </c>
      <c r="U103" s="78">
        <f>R103/'סכום נכסי הקרן'!$C$42</f>
        <v>2.0056843253626628E-3</v>
      </c>
    </row>
    <row r="104" spans="2:21">
      <c r="B104" t="s">
        <v>609</v>
      </c>
      <c r="C104" t="s">
        <v>610</v>
      </c>
      <c r="D104" t="s">
        <v>100</v>
      </c>
      <c r="E104" t="s">
        <v>123</v>
      </c>
      <c r="F104" t="s">
        <v>456</v>
      </c>
      <c r="G104" t="s">
        <v>457</v>
      </c>
      <c r="H104" t="s">
        <v>458</v>
      </c>
      <c r="I104" t="s">
        <v>150</v>
      </c>
      <c r="J104" t="s">
        <v>611</v>
      </c>
      <c r="K104" s="77">
        <v>0.99</v>
      </c>
      <c r="L104" t="s">
        <v>102</v>
      </c>
      <c r="M104" s="78">
        <v>4.7500000000000001E-2</v>
      </c>
      <c r="N104" s="78">
        <v>5.9200000000000003E-2</v>
      </c>
      <c r="O104" s="77">
        <v>1730400</v>
      </c>
      <c r="P104" s="77">
        <v>98.96</v>
      </c>
      <c r="Q104" s="77">
        <v>0</v>
      </c>
      <c r="R104" s="77">
        <v>1712.4038399999999</v>
      </c>
      <c r="S104" s="78">
        <v>9.7999999999999997E-3</v>
      </c>
      <c r="T104" s="78">
        <f t="shared" si="1"/>
        <v>6.0839575586035533E-3</v>
      </c>
      <c r="U104" s="78">
        <f>R104/'סכום נכסי הקרן'!$C$42</f>
        <v>1.4447457743343366E-3</v>
      </c>
    </row>
    <row r="105" spans="2:21">
      <c r="B105" t="s">
        <v>612</v>
      </c>
      <c r="C105" t="s">
        <v>613</v>
      </c>
      <c r="D105" t="s">
        <v>100</v>
      </c>
      <c r="E105" t="s">
        <v>123</v>
      </c>
      <c r="F105" t="s">
        <v>456</v>
      </c>
      <c r="G105" t="s">
        <v>457</v>
      </c>
      <c r="H105" t="s">
        <v>458</v>
      </c>
      <c r="I105" t="s">
        <v>150</v>
      </c>
      <c r="J105" t="s">
        <v>614</v>
      </c>
      <c r="K105" s="77">
        <v>2.09</v>
      </c>
      <c r="L105" t="s">
        <v>102</v>
      </c>
      <c r="M105" s="78">
        <v>3.5000000000000003E-2</v>
      </c>
      <c r="N105" s="78">
        <v>6.8699999999999997E-2</v>
      </c>
      <c r="O105" s="77">
        <v>1800000</v>
      </c>
      <c r="P105" s="77">
        <v>94.3</v>
      </c>
      <c r="Q105" s="77">
        <v>0</v>
      </c>
      <c r="R105" s="77">
        <v>1697.4</v>
      </c>
      <c r="S105" s="78">
        <v>7.1999999999999998E-3</v>
      </c>
      <c r="T105" s="78">
        <f t="shared" si="1"/>
        <v>6.0306507838557948E-3</v>
      </c>
      <c r="U105" s="78">
        <f>R105/'סכום נכסי הקרן'!$C$42</f>
        <v>1.4320871164100538E-3</v>
      </c>
    </row>
    <row r="106" spans="2:21">
      <c r="B106" t="s">
        <v>615</v>
      </c>
      <c r="C106" t="s">
        <v>616</v>
      </c>
      <c r="D106" t="s">
        <v>100</v>
      </c>
      <c r="E106" t="s">
        <v>123</v>
      </c>
      <c r="F106" t="s">
        <v>460</v>
      </c>
      <c r="G106" t="s">
        <v>434</v>
      </c>
      <c r="H106" t="s">
        <v>458</v>
      </c>
      <c r="I106" t="s">
        <v>150</v>
      </c>
      <c r="J106" t="s">
        <v>617</v>
      </c>
      <c r="K106" s="77">
        <v>0.74</v>
      </c>
      <c r="L106" t="s">
        <v>102</v>
      </c>
      <c r="M106" s="78">
        <v>3.2399999999999998E-2</v>
      </c>
      <c r="N106" s="78">
        <v>9.9900000000000003E-2</v>
      </c>
      <c r="O106" s="77">
        <v>1207405.98</v>
      </c>
      <c r="P106" s="77">
        <v>95.44</v>
      </c>
      <c r="Q106" s="77">
        <v>0</v>
      </c>
      <c r="R106" s="77">
        <v>1152.348267312</v>
      </c>
      <c r="S106" s="78">
        <v>5.4000000000000003E-3</v>
      </c>
      <c r="T106" s="78">
        <f t="shared" si="1"/>
        <v>4.0941498654059024E-3</v>
      </c>
      <c r="U106" s="78">
        <f>R106/'סכום נכסי הקרן'!$C$42</f>
        <v>9.7222994417047479E-4</v>
      </c>
    </row>
    <row r="107" spans="2:21">
      <c r="B107" t="s">
        <v>618</v>
      </c>
      <c r="C107" t="s">
        <v>619</v>
      </c>
      <c r="D107" t="s">
        <v>100</v>
      </c>
      <c r="E107" t="s">
        <v>123</v>
      </c>
      <c r="F107" t="s">
        <v>620</v>
      </c>
      <c r="G107" t="s">
        <v>457</v>
      </c>
      <c r="H107" t="s">
        <v>458</v>
      </c>
      <c r="I107" t="s">
        <v>150</v>
      </c>
      <c r="J107" t="s">
        <v>621</v>
      </c>
      <c r="K107" s="77">
        <v>1.61</v>
      </c>
      <c r="L107" t="s">
        <v>102</v>
      </c>
      <c r="M107" s="78">
        <v>7.0000000000000007E-2</v>
      </c>
      <c r="N107" s="78">
        <v>0.1108</v>
      </c>
      <c r="O107" s="77">
        <v>2292931</v>
      </c>
      <c r="P107" s="77">
        <v>95.9</v>
      </c>
      <c r="Q107" s="77">
        <v>0</v>
      </c>
      <c r="R107" s="77">
        <v>2198.9208290000001</v>
      </c>
      <c r="S107" s="78">
        <v>3.8E-3</v>
      </c>
      <c r="T107" s="78">
        <f t="shared" si="1"/>
        <v>7.8124918234038429E-3</v>
      </c>
      <c r="U107" s="78">
        <f>R107/'סכום נכסי הקרן'!$C$42</f>
        <v>1.8552175027787294E-3</v>
      </c>
    </row>
    <row r="108" spans="2:21">
      <c r="B108" t="s">
        <v>622</v>
      </c>
      <c r="C108" t="s">
        <v>623</v>
      </c>
      <c r="D108" t="s">
        <v>100</v>
      </c>
      <c r="E108" t="s">
        <v>123</v>
      </c>
      <c r="F108" t="s">
        <v>624</v>
      </c>
      <c r="G108" t="s">
        <v>434</v>
      </c>
      <c r="H108" t="s">
        <v>458</v>
      </c>
      <c r="I108" t="s">
        <v>150</v>
      </c>
      <c r="J108" t="s">
        <v>625</v>
      </c>
      <c r="K108" s="77">
        <v>1.62</v>
      </c>
      <c r="L108" t="s">
        <v>102</v>
      </c>
      <c r="M108" s="78">
        <v>9.4500000000000001E-2</v>
      </c>
      <c r="N108" s="78">
        <v>7.5899999999999995E-2</v>
      </c>
      <c r="O108" s="77">
        <v>2884500</v>
      </c>
      <c r="P108" s="77">
        <v>103.3</v>
      </c>
      <c r="Q108" s="77">
        <v>0</v>
      </c>
      <c r="R108" s="77">
        <v>2979.6885000000002</v>
      </c>
      <c r="S108" s="78">
        <v>2.07E-2</v>
      </c>
      <c r="T108" s="78">
        <f t="shared" si="1"/>
        <v>1.0586462111565392E-2</v>
      </c>
      <c r="U108" s="78">
        <f>R108/'סכום נכסי הקרן'!$C$42</f>
        <v>2.5139469257483204E-3</v>
      </c>
    </row>
    <row r="109" spans="2:21">
      <c r="B109" t="s">
        <v>626</v>
      </c>
      <c r="C109" t="s">
        <v>627</v>
      </c>
      <c r="D109" t="s">
        <v>100</v>
      </c>
      <c r="E109" t="s">
        <v>123</v>
      </c>
      <c r="F109" t="s">
        <v>628</v>
      </c>
      <c r="G109" t="s">
        <v>434</v>
      </c>
      <c r="H109" t="s">
        <v>470</v>
      </c>
      <c r="I109" t="s">
        <v>210</v>
      </c>
      <c r="J109" t="s">
        <v>629</v>
      </c>
      <c r="K109" s="77">
        <v>1.01</v>
      </c>
      <c r="L109" t="s">
        <v>102</v>
      </c>
      <c r="M109" s="78">
        <v>4.9000000000000002E-2</v>
      </c>
      <c r="N109" s="78">
        <v>0.1285</v>
      </c>
      <c r="O109" s="77">
        <v>2011009.77</v>
      </c>
      <c r="P109" s="77">
        <v>92.87</v>
      </c>
      <c r="Q109" s="77">
        <v>0</v>
      </c>
      <c r="R109" s="77">
        <v>1867.6247733990001</v>
      </c>
      <c r="S109" s="78">
        <v>1.55E-2</v>
      </c>
      <c r="T109" s="78">
        <f t="shared" si="1"/>
        <v>6.6354382017480736E-3</v>
      </c>
      <c r="U109" s="78">
        <f>R109/'סכום נכסי הקרן'!$C$42</f>
        <v>1.5757048287221363E-3</v>
      </c>
    </row>
    <row r="110" spans="2:21">
      <c r="B110" t="s">
        <v>630</v>
      </c>
      <c r="C110" t="s">
        <v>631</v>
      </c>
      <c r="D110" t="s">
        <v>100</v>
      </c>
      <c r="E110" t="s">
        <v>123</v>
      </c>
      <c r="F110" t="s">
        <v>632</v>
      </c>
      <c r="G110" t="s">
        <v>434</v>
      </c>
      <c r="H110" t="s">
        <v>458</v>
      </c>
      <c r="I110" t="s">
        <v>150</v>
      </c>
      <c r="J110" t="s">
        <v>633</v>
      </c>
      <c r="K110" s="77">
        <v>2.0699999999999998</v>
      </c>
      <c r="L110" t="s">
        <v>102</v>
      </c>
      <c r="M110" s="78">
        <v>7.1499999999999994E-2</v>
      </c>
      <c r="N110" s="78">
        <v>7.9399999999999998E-2</v>
      </c>
      <c r="O110" s="77">
        <v>1600000</v>
      </c>
      <c r="P110" s="77">
        <v>100.39</v>
      </c>
      <c r="Q110" s="77">
        <v>0</v>
      </c>
      <c r="R110" s="77">
        <v>1606.24</v>
      </c>
      <c r="S110" s="78">
        <v>5.0000000000000001E-3</v>
      </c>
      <c r="T110" s="78">
        <f t="shared" si="1"/>
        <v>5.7067706581009374E-3</v>
      </c>
      <c r="U110" s="78">
        <f>R110/'סכום נכסי הקרן'!$C$42</f>
        <v>1.3551759219173351E-3</v>
      </c>
    </row>
    <row r="111" spans="2:21">
      <c r="B111" t="s">
        <v>634</v>
      </c>
      <c r="C111" t="s">
        <v>635</v>
      </c>
      <c r="D111" t="s">
        <v>100</v>
      </c>
      <c r="E111" t="s">
        <v>123</v>
      </c>
      <c r="F111" t="s">
        <v>636</v>
      </c>
      <c r="G111" t="s">
        <v>637</v>
      </c>
      <c r="H111" t="s">
        <v>470</v>
      </c>
      <c r="I111" t="s">
        <v>210</v>
      </c>
      <c r="J111" t="s">
        <v>638</v>
      </c>
      <c r="K111" s="77">
        <v>2.5499999999999998</v>
      </c>
      <c r="L111" t="s">
        <v>102</v>
      </c>
      <c r="M111" s="78">
        <v>6.5000000000000002E-2</v>
      </c>
      <c r="N111" s="78">
        <v>6.59E-2</v>
      </c>
      <c r="O111" s="77">
        <v>3746569</v>
      </c>
      <c r="P111" s="77">
        <v>100.02</v>
      </c>
      <c r="Q111" s="77">
        <v>0</v>
      </c>
      <c r="R111" s="77">
        <v>3747.3183137999999</v>
      </c>
      <c r="S111" s="78">
        <v>5.4000000000000003E-3</v>
      </c>
      <c r="T111" s="78">
        <f t="shared" si="1"/>
        <v>1.3313755229453954E-2</v>
      </c>
      <c r="U111" s="78">
        <f>R111/'סכום נכסי הקרן'!$C$42</f>
        <v>3.1615920102983546E-3</v>
      </c>
    </row>
    <row r="112" spans="2:21">
      <c r="B112" t="s">
        <v>639</v>
      </c>
      <c r="C112" t="s">
        <v>640</v>
      </c>
      <c r="D112" t="s">
        <v>100</v>
      </c>
      <c r="E112" t="s">
        <v>123</v>
      </c>
      <c r="F112" t="s">
        <v>641</v>
      </c>
      <c r="G112" t="s">
        <v>312</v>
      </c>
      <c r="H112" t="s">
        <v>458</v>
      </c>
      <c r="I112" t="s">
        <v>150</v>
      </c>
      <c r="J112" t="s">
        <v>642</v>
      </c>
      <c r="K112" s="77">
        <v>3.37</v>
      </c>
      <c r="L112" t="s">
        <v>102</v>
      </c>
      <c r="M112" s="78">
        <v>4.1000000000000002E-2</v>
      </c>
      <c r="N112" s="78">
        <v>6.3899999999999998E-2</v>
      </c>
      <c r="O112" s="77">
        <v>2000000</v>
      </c>
      <c r="P112" s="77">
        <v>93.58</v>
      </c>
      <c r="Q112" s="77">
        <v>0</v>
      </c>
      <c r="R112" s="77">
        <v>1871.6</v>
      </c>
      <c r="S112" s="78">
        <v>4.0000000000000001E-3</v>
      </c>
      <c r="T112" s="78">
        <f t="shared" si="1"/>
        <v>6.6495616867353032E-3</v>
      </c>
      <c r="U112" s="78">
        <f>R112/'סכום נכסי הקרן'!$C$42</f>
        <v>1.5790587057105316E-3</v>
      </c>
    </row>
    <row r="113" spans="2:21">
      <c r="B113" t="s">
        <v>643</v>
      </c>
      <c r="C113" t="s">
        <v>644</v>
      </c>
      <c r="D113" t="s">
        <v>100</v>
      </c>
      <c r="E113" t="s">
        <v>123</v>
      </c>
      <c r="F113" t="s">
        <v>645</v>
      </c>
      <c r="G113" t="s">
        <v>457</v>
      </c>
      <c r="H113" t="s">
        <v>646</v>
      </c>
      <c r="I113" t="s">
        <v>210</v>
      </c>
      <c r="J113" t="s">
        <v>647</v>
      </c>
      <c r="K113" s="77">
        <v>2.73</v>
      </c>
      <c r="L113" t="s">
        <v>102</v>
      </c>
      <c r="M113" s="78">
        <v>2.9000000000000001E-2</v>
      </c>
      <c r="N113" s="78">
        <v>8.0199999999999994E-2</v>
      </c>
      <c r="O113" s="77">
        <v>1315800</v>
      </c>
      <c r="P113" s="77">
        <v>87.49</v>
      </c>
      <c r="Q113" s="77">
        <v>167.399</v>
      </c>
      <c r="R113" s="77">
        <v>1318.5924199999999</v>
      </c>
      <c r="S113" s="78">
        <v>9.7000000000000003E-3</v>
      </c>
      <c r="T113" s="78">
        <f t="shared" si="1"/>
        <v>4.6847946337099733E-3</v>
      </c>
      <c r="U113" s="78">
        <f>R113/'סכום נכסי הקרן'!$C$42</f>
        <v>1.1124892285129932E-3</v>
      </c>
    </row>
    <row r="114" spans="2:21">
      <c r="B114" t="s">
        <v>648</v>
      </c>
      <c r="C114" t="s">
        <v>649</v>
      </c>
      <c r="D114" t="s">
        <v>100</v>
      </c>
      <c r="E114" t="s">
        <v>123</v>
      </c>
      <c r="F114" t="s">
        <v>645</v>
      </c>
      <c r="G114" t="s">
        <v>457</v>
      </c>
      <c r="H114" t="s">
        <v>646</v>
      </c>
      <c r="I114" t="s">
        <v>210</v>
      </c>
      <c r="J114" t="s">
        <v>614</v>
      </c>
      <c r="K114" s="77">
        <v>0.5</v>
      </c>
      <c r="L114" t="s">
        <v>102</v>
      </c>
      <c r="M114" s="78">
        <v>0.05</v>
      </c>
      <c r="N114" s="78">
        <v>7.85E-2</v>
      </c>
      <c r="O114" s="77">
        <v>599375</v>
      </c>
      <c r="P114" s="77">
        <v>98.69</v>
      </c>
      <c r="Q114" s="77">
        <v>0</v>
      </c>
      <c r="R114" s="77">
        <v>591.52318749999995</v>
      </c>
      <c r="S114" s="78">
        <v>8.6999999999999994E-3</v>
      </c>
      <c r="T114" s="78">
        <f t="shared" si="1"/>
        <v>2.1016082092410468E-3</v>
      </c>
      <c r="U114" s="78">
        <f>R114/'סכום נכסי הקרן'!$C$42</f>
        <v>4.9906488504569257E-4</v>
      </c>
    </row>
    <row r="115" spans="2:21">
      <c r="B115" t="s">
        <v>650</v>
      </c>
      <c r="C115" t="s">
        <v>651</v>
      </c>
      <c r="D115" t="s">
        <v>100</v>
      </c>
      <c r="E115" t="s">
        <v>123</v>
      </c>
      <c r="F115" t="s">
        <v>652</v>
      </c>
      <c r="G115" t="s">
        <v>434</v>
      </c>
      <c r="H115" t="s">
        <v>653</v>
      </c>
      <c r="I115" t="s">
        <v>150</v>
      </c>
      <c r="J115" t="s">
        <v>654</v>
      </c>
      <c r="K115" s="77">
        <v>1.44</v>
      </c>
      <c r="L115" t="s">
        <v>102</v>
      </c>
      <c r="M115" s="78">
        <v>2.9000000000000001E-2</v>
      </c>
      <c r="N115" s="78">
        <v>0.1084</v>
      </c>
      <c r="O115" s="77">
        <v>2960413.82</v>
      </c>
      <c r="P115" s="77">
        <v>89.75</v>
      </c>
      <c r="Q115" s="77">
        <v>0</v>
      </c>
      <c r="R115" s="77">
        <v>2656.9714034499998</v>
      </c>
      <c r="S115" s="78">
        <v>1.7899999999999999E-2</v>
      </c>
      <c r="T115" s="78">
        <f t="shared" si="1"/>
        <v>9.4398884628833345E-3</v>
      </c>
      <c r="U115" s="78">
        <f>R115/'סכום נכסי הקרן'!$C$42</f>
        <v>2.2416722726232379E-3</v>
      </c>
    </row>
    <row r="116" spans="2:21">
      <c r="B116" t="s">
        <v>655</v>
      </c>
      <c r="C116" t="s">
        <v>656</v>
      </c>
      <c r="D116" t="s">
        <v>100</v>
      </c>
      <c r="E116" t="s">
        <v>123</v>
      </c>
      <c r="F116" t="s">
        <v>657</v>
      </c>
      <c r="G116" t="s">
        <v>457</v>
      </c>
      <c r="H116" t="s">
        <v>658</v>
      </c>
      <c r="I116" t="s">
        <v>150</v>
      </c>
      <c r="J116" t="s">
        <v>659</v>
      </c>
      <c r="K116" s="77">
        <v>1.59</v>
      </c>
      <c r="L116" t="s">
        <v>102</v>
      </c>
      <c r="M116" s="78">
        <v>0.10349999999999999</v>
      </c>
      <c r="N116" s="78">
        <v>8.3799999999999999E-2</v>
      </c>
      <c r="O116" s="77">
        <v>306147.37</v>
      </c>
      <c r="P116" s="77">
        <v>103.15</v>
      </c>
      <c r="Q116" s="77">
        <v>73.176270000000002</v>
      </c>
      <c r="R116" s="77">
        <v>388.96728215500002</v>
      </c>
      <c r="S116" s="78">
        <v>6.0000000000000001E-3</v>
      </c>
      <c r="T116" s="78">
        <f t="shared" si="1"/>
        <v>1.3819523064818597E-3</v>
      </c>
      <c r="U116" s="78">
        <f>R116/'סכום נכסי הקרן'!$C$42</f>
        <v>3.2816957315848341E-4</v>
      </c>
    </row>
    <row r="117" spans="2:21">
      <c r="B117" t="s">
        <v>660</v>
      </c>
      <c r="C117" t="s">
        <v>661</v>
      </c>
      <c r="D117" t="s">
        <v>100</v>
      </c>
      <c r="E117" t="s">
        <v>123</v>
      </c>
      <c r="F117" t="s">
        <v>662</v>
      </c>
      <c r="G117" t="s">
        <v>444</v>
      </c>
      <c r="H117" t="s">
        <v>229</v>
      </c>
      <c r="I117" t="s">
        <v>494</v>
      </c>
      <c r="J117" t="s">
        <v>663</v>
      </c>
      <c r="K117" s="77">
        <v>2.84</v>
      </c>
      <c r="L117" t="s">
        <v>102</v>
      </c>
      <c r="M117" s="78">
        <v>4.4999999999999998E-2</v>
      </c>
      <c r="N117" s="78">
        <v>7.2499999999999995E-2</v>
      </c>
      <c r="O117" s="77">
        <v>3997908</v>
      </c>
      <c r="P117" s="77">
        <v>93</v>
      </c>
      <c r="Q117" s="77">
        <v>0</v>
      </c>
      <c r="R117" s="77">
        <v>3718.0544399999999</v>
      </c>
      <c r="S117" s="78">
        <v>1.11E-2</v>
      </c>
      <c r="T117" s="78">
        <f t="shared" si="1"/>
        <v>1.3209784330743794E-2</v>
      </c>
      <c r="U117" s="78">
        <f>R117/'סכום נכסי הקרן'!$C$42</f>
        <v>3.1369022396813932E-3</v>
      </c>
    </row>
    <row r="118" spans="2:21">
      <c r="B118" t="s">
        <v>664</v>
      </c>
      <c r="C118" t="s">
        <v>665</v>
      </c>
      <c r="D118" t="s">
        <v>100</v>
      </c>
      <c r="E118" t="s">
        <v>123</v>
      </c>
      <c r="F118" t="s">
        <v>666</v>
      </c>
      <c r="G118" t="s">
        <v>444</v>
      </c>
      <c r="H118" t="s">
        <v>229</v>
      </c>
      <c r="I118" t="s">
        <v>494</v>
      </c>
      <c r="J118" t="s">
        <v>667</v>
      </c>
      <c r="K118" s="77">
        <v>1.58</v>
      </c>
      <c r="L118" t="s">
        <v>102</v>
      </c>
      <c r="M118" s="78">
        <v>7.2499999999999995E-2</v>
      </c>
      <c r="N118" s="78">
        <v>8.1799999999999998E-2</v>
      </c>
      <c r="O118" s="77">
        <v>1624590</v>
      </c>
      <c r="P118" s="77">
        <v>100.9</v>
      </c>
      <c r="Q118" s="77">
        <v>0</v>
      </c>
      <c r="R118" s="77">
        <v>1639.2113099999999</v>
      </c>
      <c r="S118" s="78">
        <v>1.0699999999999999E-2</v>
      </c>
      <c r="T118" s="78">
        <f t="shared" si="1"/>
        <v>5.8239136158576548E-3</v>
      </c>
      <c r="U118" s="78">
        <f>R118/'סכום נכסי הקרן'!$C$42</f>
        <v>1.3829936362228388E-3</v>
      </c>
    </row>
    <row r="119" spans="2:21">
      <c r="B119" t="s">
        <v>668</v>
      </c>
      <c r="C119" t="s">
        <v>669</v>
      </c>
      <c r="D119" t="s">
        <v>100</v>
      </c>
      <c r="E119" t="s">
        <v>123</v>
      </c>
      <c r="F119" t="s">
        <v>670</v>
      </c>
      <c r="G119" t="s">
        <v>312</v>
      </c>
      <c r="H119" t="s">
        <v>229</v>
      </c>
      <c r="I119" t="s">
        <v>494</v>
      </c>
      <c r="J119" t="s">
        <v>671</v>
      </c>
      <c r="K119" s="77">
        <v>2.08</v>
      </c>
      <c r="L119" t="s">
        <v>102</v>
      </c>
      <c r="M119" s="78">
        <v>6.5000000000000002E-2</v>
      </c>
      <c r="N119" s="78">
        <v>0.11310000000000001</v>
      </c>
      <c r="O119" s="77">
        <v>1531000</v>
      </c>
      <c r="P119" s="77">
        <v>91.62</v>
      </c>
      <c r="Q119" s="77">
        <v>0</v>
      </c>
      <c r="R119" s="77">
        <v>1402.7021999999999</v>
      </c>
      <c r="S119" s="78">
        <v>2.5999999999999999E-2</v>
      </c>
      <c r="T119" s="78">
        <f t="shared" si="1"/>
        <v>4.9836262059303913E-3</v>
      </c>
      <c r="U119" s="78">
        <f>R119/'סכום נכסי הקרן'!$C$42</f>
        <v>1.1834521908684096E-3</v>
      </c>
    </row>
    <row r="120" spans="2:21">
      <c r="B120" t="s">
        <v>672</v>
      </c>
      <c r="C120" t="s">
        <v>673</v>
      </c>
      <c r="D120" t="s">
        <v>100</v>
      </c>
      <c r="E120" t="s">
        <v>123</v>
      </c>
      <c r="F120" t="s">
        <v>674</v>
      </c>
      <c r="G120" t="s">
        <v>132</v>
      </c>
      <c r="H120" t="s">
        <v>229</v>
      </c>
      <c r="I120" t="s">
        <v>494</v>
      </c>
      <c r="J120" t="s">
        <v>675</v>
      </c>
      <c r="K120" s="77">
        <v>3.23</v>
      </c>
      <c r="L120" t="s">
        <v>102</v>
      </c>
      <c r="M120" s="78">
        <v>3.6499999999999998E-2</v>
      </c>
      <c r="N120" s="78">
        <v>6.25E-2</v>
      </c>
      <c r="O120" s="77">
        <v>2636992</v>
      </c>
      <c r="P120" s="77">
        <v>92.65</v>
      </c>
      <c r="Q120" s="77">
        <v>0</v>
      </c>
      <c r="R120" s="77">
        <v>2443.173088</v>
      </c>
      <c r="S120" s="78">
        <v>1.2999999999999999E-3</v>
      </c>
      <c r="T120" s="78">
        <f t="shared" si="1"/>
        <v>8.680289677296206E-3</v>
      </c>
      <c r="U120" s="78">
        <f>R120/'סכום נכסי הקרן'!$C$42</f>
        <v>2.0612918006860884E-3</v>
      </c>
    </row>
    <row r="121" spans="2:21">
      <c r="B121" t="s">
        <v>676</v>
      </c>
      <c r="C121" t="s">
        <v>677</v>
      </c>
      <c r="D121" t="s">
        <v>100</v>
      </c>
      <c r="E121" t="s">
        <v>123</v>
      </c>
      <c r="F121" t="s">
        <v>678</v>
      </c>
      <c r="G121" t="s">
        <v>434</v>
      </c>
      <c r="H121" t="s">
        <v>229</v>
      </c>
      <c r="I121" t="s">
        <v>494</v>
      </c>
      <c r="J121" t="s">
        <v>679</v>
      </c>
      <c r="K121" s="77">
        <v>1.1299999999999999</v>
      </c>
      <c r="L121" t="s">
        <v>102</v>
      </c>
      <c r="M121" s="78">
        <v>4.1000000000000002E-2</v>
      </c>
      <c r="N121" s="78">
        <v>1.0805</v>
      </c>
      <c r="O121" s="77">
        <v>950000</v>
      </c>
      <c r="P121" s="77">
        <v>40.909999999999997</v>
      </c>
      <c r="Q121" s="77">
        <v>0</v>
      </c>
      <c r="R121" s="77">
        <v>388.64499999999998</v>
      </c>
      <c r="S121" s="78">
        <v>7.4999999999999997E-3</v>
      </c>
      <c r="T121" s="78">
        <f t="shared" si="1"/>
        <v>1.3808072781263314E-3</v>
      </c>
      <c r="U121" s="78">
        <f>R121/'סכום נכסי הקרן'!$C$42</f>
        <v>3.2789766546317031E-4</v>
      </c>
    </row>
    <row r="122" spans="2:21">
      <c r="B122" t="s">
        <v>680</v>
      </c>
      <c r="C122" t="s">
        <v>681</v>
      </c>
      <c r="D122" t="s">
        <v>100</v>
      </c>
      <c r="E122" t="s">
        <v>123</v>
      </c>
      <c r="F122" t="s">
        <v>678</v>
      </c>
      <c r="G122" t="s">
        <v>434</v>
      </c>
      <c r="H122" t="s">
        <v>229</v>
      </c>
      <c r="I122" t="s">
        <v>494</v>
      </c>
      <c r="J122" t="s">
        <v>682</v>
      </c>
      <c r="K122" s="77">
        <v>0</v>
      </c>
      <c r="L122" t="s">
        <v>102</v>
      </c>
      <c r="M122" s="78">
        <v>0.05</v>
      </c>
      <c r="N122" s="78">
        <v>0</v>
      </c>
      <c r="O122" s="77">
        <v>825000</v>
      </c>
      <c r="P122" s="77">
        <v>50.7</v>
      </c>
      <c r="Q122" s="77">
        <v>0</v>
      </c>
      <c r="R122" s="77">
        <v>418.27499999999998</v>
      </c>
      <c r="S122" s="78">
        <v>8.1199999999999994E-2</v>
      </c>
      <c r="T122" s="78">
        <f t="shared" si="1"/>
        <v>1.4860789776230011E-3</v>
      </c>
      <c r="U122" s="78">
        <f>R122/'סכום נכסי הקרן'!$C$42</f>
        <v>3.5289633475693133E-4</v>
      </c>
    </row>
    <row r="123" spans="2:21">
      <c r="B123" t="s">
        <v>683</v>
      </c>
      <c r="C123" t="s">
        <v>684</v>
      </c>
      <c r="D123" t="s">
        <v>100</v>
      </c>
      <c r="E123" t="s">
        <v>123</v>
      </c>
      <c r="F123" t="s">
        <v>685</v>
      </c>
      <c r="G123" t="s">
        <v>637</v>
      </c>
      <c r="H123" t="s">
        <v>229</v>
      </c>
      <c r="I123" t="s">
        <v>494</v>
      </c>
      <c r="J123" t="s">
        <v>686</v>
      </c>
      <c r="K123" s="77">
        <v>2.7</v>
      </c>
      <c r="L123" t="s">
        <v>102</v>
      </c>
      <c r="M123" s="78">
        <v>7.1999999999999995E-2</v>
      </c>
      <c r="N123" s="78">
        <v>6.7900000000000002E-2</v>
      </c>
      <c r="O123" s="77">
        <v>1553447</v>
      </c>
      <c r="P123" s="77">
        <v>101.34</v>
      </c>
      <c r="Q123" s="77">
        <v>0</v>
      </c>
      <c r="R123" s="77">
        <v>1574.2631898</v>
      </c>
      <c r="S123" s="78">
        <v>1.6999999999999999E-3</v>
      </c>
      <c r="T123" s="78">
        <f t="shared" si="1"/>
        <v>5.5931610342657553E-3</v>
      </c>
      <c r="U123" s="78">
        <f>R123/'סכום נכסי הקרן'!$C$42</f>
        <v>1.3281972616655917E-3</v>
      </c>
    </row>
    <row r="124" spans="2:21">
      <c r="B124" t="s">
        <v>687</v>
      </c>
      <c r="C124" t="s">
        <v>688</v>
      </c>
      <c r="D124" t="s">
        <v>100</v>
      </c>
      <c r="E124" t="s">
        <v>123</v>
      </c>
      <c r="F124" t="s">
        <v>685</v>
      </c>
      <c r="G124" t="s">
        <v>637</v>
      </c>
      <c r="H124" t="s">
        <v>229</v>
      </c>
      <c r="I124" t="s">
        <v>494</v>
      </c>
      <c r="J124" t="s">
        <v>689</v>
      </c>
      <c r="K124" s="77">
        <v>2.96</v>
      </c>
      <c r="L124" t="s">
        <v>102</v>
      </c>
      <c r="M124" s="78">
        <v>6.2E-2</v>
      </c>
      <c r="N124" s="78">
        <v>7.0300000000000001E-2</v>
      </c>
      <c r="O124" s="77">
        <v>2400000</v>
      </c>
      <c r="P124" s="77">
        <v>98.97</v>
      </c>
      <c r="Q124" s="77">
        <v>0</v>
      </c>
      <c r="R124" s="77">
        <v>2375.2800000000002</v>
      </c>
      <c r="S124" s="78">
        <v>4.1999999999999997E-3</v>
      </c>
      <c r="T124" s="78">
        <f t="shared" si="1"/>
        <v>8.4390739919152774E-3</v>
      </c>
      <c r="U124" s="78">
        <f>R124/'סכום נכסי הקרן'!$C$42</f>
        <v>2.004010772868194E-3</v>
      </c>
    </row>
    <row r="125" spans="2:21">
      <c r="B125" t="s">
        <v>690</v>
      </c>
      <c r="C125" t="s">
        <v>691</v>
      </c>
      <c r="D125" t="s">
        <v>100</v>
      </c>
      <c r="E125" t="s">
        <v>123</v>
      </c>
      <c r="F125" t="s">
        <v>645</v>
      </c>
      <c r="G125" t="s">
        <v>457</v>
      </c>
      <c r="H125" t="s">
        <v>229</v>
      </c>
      <c r="I125" t="s">
        <v>494</v>
      </c>
      <c r="J125" t="s">
        <v>692</v>
      </c>
      <c r="K125" s="77">
        <v>1.59</v>
      </c>
      <c r="L125" t="s">
        <v>102</v>
      </c>
      <c r="M125" s="78">
        <v>5.62E-2</v>
      </c>
      <c r="N125" s="78">
        <v>7.0599999999999996E-2</v>
      </c>
      <c r="O125" s="77">
        <v>1608000</v>
      </c>
      <c r="P125" s="77">
        <v>97.95</v>
      </c>
      <c r="Q125" s="77">
        <v>68.34</v>
      </c>
      <c r="R125" s="77">
        <v>1643.376</v>
      </c>
      <c r="S125" s="78">
        <v>6.7999999999999996E-3</v>
      </c>
      <c r="T125" s="78">
        <f t="shared" si="1"/>
        <v>5.838710240703311E-3</v>
      </c>
      <c r="U125" s="78">
        <f>R125/'סכום נכסי הקרן'!$C$42</f>
        <v>1.386507362446971E-3</v>
      </c>
    </row>
    <row r="126" spans="2:21" s="93" customFormat="1">
      <c r="B126" s="90" t="s">
        <v>693</v>
      </c>
      <c r="C126" s="90">
        <v>11680790</v>
      </c>
      <c r="D126" s="90" t="s">
        <v>100</v>
      </c>
      <c r="E126" s="90" t="s">
        <v>123</v>
      </c>
      <c r="F126" s="90" t="s">
        <v>694</v>
      </c>
      <c r="G126" s="90" t="s">
        <v>457</v>
      </c>
      <c r="H126" s="90" t="s">
        <v>229</v>
      </c>
      <c r="I126" s="90" t="s">
        <v>494</v>
      </c>
      <c r="J126" s="90" t="s">
        <v>695</v>
      </c>
      <c r="K126" s="91">
        <v>0.25</v>
      </c>
      <c r="L126" s="90" t="s">
        <v>102</v>
      </c>
      <c r="M126" s="92">
        <v>5.6500000000000002E-2</v>
      </c>
      <c r="N126" s="92">
        <v>6.93E-2</v>
      </c>
      <c r="O126" s="91">
        <v>1163000</v>
      </c>
      <c r="P126" s="91">
        <f>R126*1000/O126*100</f>
        <v>102.17126566398376</v>
      </c>
      <c r="Q126" s="91">
        <v>0</v>
      </c>
      <c r="R126" s="91">
        <f>1192.075-3.82318032786885</f>
        <v>1188.2518196721312</v>
      </c>
      <c r="S126" s="92">
        <v>1.52E-2</v>
      </c>
      <c r="T126" s="92">
        <f t="shared" si="1"/>
        <v>4.2217107150487876E-3</v>
      </c>
      <c r="U126" s="92">
        <f>R126/'סכום נכסי הקרן'!$C$42</f>
        <v>1.0025215753524577E-3</v>
      </c>
    </row>
    <row r="127" spans="2:21">
      <c r="B127" t="s">
        <v>696</v>
      </c>
      <c r="C127" t="s">
        <v>697</v>
      </c>
      <c r="D127" t="s">
        <v>100</v>
      </c>
      <c r="E127" t="s">
        <v>123</v>
      </c>
      <c r="F127" t="s">
        <v>698</v>
      </c>
      <c r="G127" t="s">
        <v>457</v>
      </c>
      <c r="H127" t="s">
        <v>229</v>
      </c>
      <c r="I127" t="s">
        <v>494</v>
      </c>
      <c r="J127" t="s">
        <v>699</v>
      </c>
      <c r="K127" s="77">
        <v>2.86</v>
      </c>
      <c r="L127" t="s">
        <v>102</v>
      </c>
      <c r="M127" s="78">
        <v>3.95E-2</v>
      </c>
      <c r="N127" s="78">
        <v>8.5999999999999993E-2</v>
      </c>
      <c r="O127" s="77">
        <v>2358539</v>
      </c>
      <c r="P127" s="77">
        <v>88.26</v>
      </c>
      <c r="Q127" s="77">
        <v>0</v>
      </c>
      <c r="R127" s="77">
        <v>2081.6465214</v>
      </c>
      <c r="S127" s="78">
        <v>2.8E-3</v>
      </c>
      <c r="T127" s="78">
        <f t="shared" si="1"/>
        <v>7.395830815359725E-3</v>
      </c>
      <c r="U127" s="78">
        <f>R127/'סכום נכסי הקרן'!$C$42</f>
        <v>1.7562738094831774E-3</v>
      </c>
    </row>
    <row r="128" spans="2:21">
      <c r="B128" t="s">
        <v>700</v>
      </c>
      <c r="C128" t="s">
        <v>701</v>
      </c>
      <c r="D128" t="s">
        <v>100</v>
      </c>
      <c r="E128" t="s">
        <v>123</v>
      </c>
      <c r="F128" t="s">
        <v>702</v>
      </c>
      <c r="G128" t="s">
        <v>444</v>
      </c>
      <c r="H128" t="s">
        <v>229</v>
      </c>
      <c r="I128" t="s">
        <v>494</v>
      </c>
      <c r="J128" t="s">
        <v>703</v>
      </c>
      <c r="K128" s="77">
        <v>2.76</v>
      </c>
      <c r="L128" t="s">
        <v>102</v>
      </c>
      <c r="M128" s="78">
        <v>6.7500000000000004E-2</v>
      </c>
      <c r="N128" s="78">
        <v>0.09</v>
      </c>
      <c r="O128" s="77">
        <v>1021471</v>
      </c>
      <c r="P128" s="77">
        <v>94.65</v>
      </c>
      <c r="Q128" s="77">
        <v>0</v>
      </c>
      <c r="R128" s="77">
        <v>966.82230149999998</v>
      </c>
      <c r="S128" s="78">
        <v>3.2000000000000002E-3</v>
      </c>
      <c r="T128" s="78">
        <f t="shared" si="1"/>
        <v>3.4349992166785893E-3</v>
      </c>
      <c r="U128" s="78">
        <f>R128/'סכום נכסי הקרן'!$C$42</f>
        <v>8.1570269932606729E-4</v>
      </c>
    </row>
    <row r="129" spans="2:21">
      <c r="B129" t="s">
        <v>704</v>
      </c>
      <c r="C129" t="s">
        <v>705</v>
      </c>
      <c r="D129" t="s">
        <v>100</v>
      </c>
      <c r="E129" t="s">
        <v>123</v>
      </c>
      <c r="F129" t="s">
        <v>702</v>
      </c>
      <c r="G129" t="s">
        <v>444</v>
      </c>
      <c r="H129" t="s">
        <v>229</v>
      </c>
      <c r="I129" t="s">
        <v>494</v>
      </c>
      <c r="J129" t="s">
        <v>706</v>
      </c>
      <c r="K129" s="77">
        <v>1.42</v>
      </c>
      <c r="L129" t="s">
        <v>102</v>
      </c>
      <c r="M129" s="78">
        <v>0.06</v>
      </c>
      <c r="N129" s="78">
        <v>0.1517</v>
      </c>
      <c r="O129" s="77">
        <v>2468229.64</v>
      </c>
      <c r="P129" s="77">
        <v>91.29</v>
      </c>
      <c r="Q129" s="77">
        <v>0</v>
      </c>
      <c r="R129" s="77">
        <v>2253.2468383559999</v>
      </c>
      <c r="S129" s="78">
        <v>1.66E-2</v>
      </c>
      <c r="T129" s="78">
        <f t="shared" si="1"/>
        <v>8.0055053681820434E-3</v>
      </c>
      <c r="U129" s="78">
        <f>R129/'סכום נכסי הקרן'!$C$42</f>
        <v>1.9010520603872478E-3</v>
      </c>
    </row>
    <row r="130" spans="2:21">
      <c r="B130" t="s">
        <v>707</v>
      </c>
      <c r="C130" t="s">
        <v>708</v>
      </c>
      <c r="D130" t="s">
        <v>100</v>
      </c>
      <c r="E130" t="s">
        <v>123</v>
      </c>
      <c r="F130" t="s">
        <v>709</v>
      </c>
      <c r="G130" t="s">
        <v>457</v>
      </c>
      <c r="H130" t="s">
        <v>229</v>
      </c>
      <c r="I130" t="s">
        <v>494</v>
      </c>
      <c r="J130" t="s">
        <v>471</v>
      </c>
      <c r="K130" s="77">
        <v>2.2599999999999998</v>
      </c>
      <c r="L130" t="s">
        <v>102</v>
      </c>
      <c r="M130" s="78">
        <v>0.06</v>
      </c>
      <c r="N130" s="78">
        <v>7.5499999999999998E-2</v>
      </c>
      <c r="O130" s="77">
        <v>1338300</v>
      </c>
      <c r="P130" s="77">
        <v>97.4</v>
      </c>
      <c r="Q130" s="77">
        <v>0</v>
      </c>
      <c r="R130" s="77">
        <v>1303.5042000000001</v>
      </c>
      <c r="S130" s="78">
        <v>5.8999999999999999E-3</v>
      </c>
      <c r="T130" s="78">
        <f t="shared" si="1"/>
        <v>4.6311880673319903E-3</v>
      </c>
      <c r="U130" s="78">
        <f>R130/'סכום נכסי הקרן'!$C$42</f>
        <v>1.0997593796432156E-3</v>
      </c>
    </row>
    <row r="131" spans="2:21">
      <c r="B131" t="s">
        <v>710</v>
      </c>
      <c r="C131" t="s">
        <v>711</v>
      </c>
      <c r="D131" t="s">
        <v>100</v>
      </c>
      <c r="E131" t="s">
        <v>123</v>
      </c>
      <c r="F131" t="s">
        <v>712</v>
      </c>
      <c r="G131" t="s">
        <v>713</v>
      </c>
      <c r="H131" t="s">
        <v>229</v>
      </c>
      <c r="I131" t="s">
        <v>494</v>
      </c>
      <c r="J131" t="s">
        <v>714</v>
      </c>
      <c r="K131" s="77">
        <v>1.21</v>
      </c>
      <c r="L131" t="s">
        <v>102</v>
      </c>
      <c r="M131" s="78">
        <v>4.0500000000000001E-2</v>
      </c>
      <c r="N131" s="78">
        <v>0.1479</v>
      </c>
      <c r="O131" s="77">
        <v>2550000</v>
      </c>
      <c r="P131" s="77">
        <v>89.84</v>
      </c>
      <c r="Q131" s="77">
        <v>0</v>
      </c>
      <c r="R131" s="77">
        <v>2290.92</v>
      </c>
      <c r="S131" s="78">
        <v>2.1000000000000001E-2</v>
      </c>
      <c r="T131" s="78">
        <f t="shared" si="1"/>
        <v>8.1393534192004922E-3</v>
      </c>
      <c r="U131" s="78">
        <f>R131/'סכום נכסי הקרן'!$C$42</f>
        <v>1.9328367012643576E-3</v>
      </c>
    </row>
    <row r="132" spans="2:21">
      <c r="B132" t="s">
        <v>715</v>
      </c>
      <c r="C132" t="s">
        <v>716</v>
      </c>
      <c r="D132" t="s">
        <v>100</v>
      </c>
      <c r="E132" t="s">
        <v>123</v>
      </c>
      <c r="F132" t="s">
        <v>717</v>
      </c>
      <c r="G132" t="s">
        <v>457</v>
      </c>
      <c r="H132" t="s">
        <v>229</v>
      </c>
      <c r="I132" t="s">
        <v>494</v>
      </c>
      <c r="J132" t="s">
        <v>718</v>
      </c>
      <c r="K132" s="77">
        <v>1.49</v>
      </c>
      <c r="L132" t="s">
        <v>102</v>
      </c>
      <c r="M132" s="78">
        <v>0.06</v>
      </c>
      <c r="N132" s="78">
        <v>6.7299999999999999E-2</v>
      </c>
      <c r="O132" s="77">
        <v>393000</v>
      </c>
      <c r="P132" s="77">
        <v>99.14</v>
      </c>
      <c r="Q132" s="77">
        <v>0</v>
      </c>
      <c r="R132" s="77">
        <v>389.62020000000001</v>
      </c>
      <c r="S132" s="78">
        <v>5.0000000000000001E-3</v>
      </c>
      <c r="T132" s="78">
        <f t="shared" si="1"/>
        <v>1.3842720422623139E-3</v>
      </c>
      <c r="U132" s="78">
        <f>R132/'סכום נכסי הקרן'!$C$42</f>
        <v>3.2872043638099943E-4</v>
      </c>
    </row>
    <row r="133" spans="2:21">
      <c r="B133" t="s">
        <v>719</v>
      </c>
      <c r="C133" t="s">
        <v>720</v>
      </c>
      <c r="D133" t="s">
        <v>100</v>
      </c>
      <c r="E133" t="s">
        <v>123</v>
      </c>
      <c r="F133" t="s">
        <v>721</v>
      </c>
      <c r="G133" t="s">
        <v>457</v>
      </c>
      <c r="H133" t="s">
        <v>229</v>
      </c>
      <c r="I133" t="s">
        <v>494</v>
      </c>
      <c r="J133" t="s">
        <v>722</v>
      </c>
      <c r="K133" s="77">
        <v>1.35</v>
      </c>
      <c r="L133" t="s">
        <v>102</v>
      </c>
      <c r="M133" s="78">
        <v>4.4900000000000002E-2</v>
      </c>
      <c r="N133" s="78">
        <v>6.7799999999999999E-2</v>
      </c>
      <c r="O133" s="77">
        <v>2443087.08</v>
      </c>
      <c r="P133" s="77">
        <v>97.17</v>
      </c>
      <c r="Q133" s="77">
        <v>0</v>
      </c>
      <c r="R133" s="77">
        <v>2373.9477156359999</v>
      </c>
      <c r="S133" s="78">
        <v>2.9000000000000001E-2</v>
      </c>
      <c r="T133" s="78">
        <f t="shared" si="1"/>
        <v>8.4343405515099057E-3</v>
      </c>
      <c r="U133" s="78">
        <f>R133/'סכום נכסי הקרן'!$C$42</f>
        <v>2.0028867318212522E-3</v>
      </c>
    </row>
    <row r="134" spans="2:21">
      <c r="B134" s="79" t="s">
        <v>284</v>
      </c>
      <c r="C134" s="16"/>
      <c r="D134" s="16"/>
      <c r="E134" s="16"/>
      <c r="F134" s="16"/>
      <c r="K134" s="81">
        <v>3.06</v>
      </c>
      <c r="N134" s="80">
        <v>6.2199999999999998E-2</v>
      </c>
      <c r="O134" s="81">
        <v>3845000</v>
      </c>
      <c r="Q134" s="81">
        <v>0</v>
      </c>
      <c r="R134" s="81">
        <v>4113.54</v>
      </c>
      <c r="T134" s="80">
        <f t="shared" si="1"/>
        <v>1.4614895266538331E-2</v>
      </c>
      <c r="U134" s="80">
        <f>R134/'סכום נכסי הקרן'!$C$42</f>
        <v>3.470571248284089E-3</v>
      </c>
    </row>
    <row r="135" spans="2:21">
      <c r="B135" t="s">
        <v>723</v>
      </c>
      <c r="C135" t="s">
        <v>724</v>
      </c>
      <c r="D135" t="s">
        <v>100</v>
      </c>
      <c r="E135" t="s">
        <v>123</v>
      </c>
      <c r="F135" t="s">
        <v>725</v>
      </c>
      <c r="G135" t="s">
        <v>434</v>
      </c>
      <c r="H135" t="s">
        <v>435</v>
      </c>
      <c r="I135" t="s">
        <v>150</v>
      </c>
      <c r="J135" t="s">
        <v>726</v>
      </c>
      <c r="K135" s="77">
        <v>2.9</v>
      </c>
      <c r="L135" t="s">
        <v>102</v>
      </c>
      <c r="M135" s="78">
        <v>6.0199999999999997E-2</v>
      </c>
      <c r="N135" s="78">
        <v>6.2300000000000001E-2</v>
      </c>
      <c r="O135" s="77">
        <v>2245000</v>
      </c>
      <c r="P135" s="77">
        <v>101.2</v>
      </c>
      <c r="Q135" s="77">
        <v>0</v>
      </c>
      <c r="R135" s="77">
        <v>2271.94</v>
      </c>
      <c r="S135" s="78">
        <v>7.6E-3</v>
      </c>
      <c r="T135" s="78">
        <f t="shared" si="1"/>
        <v>8.0719198432151126E-3</v>
      </c>
      <c r="U135" s="78">
        <f>R135/'סכום נכסי הקרן'!$C$42</f>
        <v>1.9168233788480367E-3</v>
      </c>
    </row>
    <row r="136" spans="2:21">
      <c r="B136" t="s">
        <v>727</v>
      </c>
      <c r="C136" t="s">
        <v>728</v>
      </c>
      <c r="D136" t="s">
        <v>100</v>
      </c>
      <c r="E136" t="s">
        <v>123</v>
      </c>
      <c r="F136" t="s">
        <v>636</v>
      </c>
      <c r="G136" t="s">
        <v>637</v>
      </c>
      <c r="H136" t="s">
        <v>229</v>
      </c>
      <c r="I136" t="s">
        <v>494</v>
      </c>
      <c r="J136" t="s">
        <v>686</v>
      </c>
      <c r="K136" s="77">
        <v>3.25</v>
      </c>
      <c r="L136" t="s">
        <v>102</v>
      </c>
      <c r="M136" s="78">
        <v>0.05</v>
      </c>
      <c r="N136" s="78">
        <v>6.2E-2</v>
      </c>
      <c r="O136" s="77">
        <v>1600000</v>
      </c>
      <c r="P136" s="77">
        <v>115.1</v>
      </c>
      <c r="Q136" s="77">
        <v>0</v>
      </c>
      <c r="R136" s="77">
        <v>1841.6</v>
      </c>
      <c r="S136" s="78">
        <v>1.03E-2</v>
      </c>
      <c r="T136" s="78">
        <f t="shared" si="1"/>
        <v>6.542975423323218E-3</v>
      </c>
      <c r="U136" s="78">
        <f>R136/'סכום נכסי הקרן'!$C$42</f>
        <v>1.5537478694360521E-3</v>
      </c>
    </row>
    <row r="137" spans="2:21">
      <c r="B137" s="79" t="s">
        <v>729</v>
      </c>
      <c r="C137" s="16"/>
      <c r="D137" s="16"/>
      <c r="E137" s="16"/>
      <c r="F137" s="16"/>
      <c r="K137" s="81">
        <v>0</v>
      </c>
      <c r="N137" s="80">
        <v>0</v>
      </c>
      <c r="O137" s="81">
        <v>0</v>
      </c>
      <c r="Q137" s="81">
        <v>0</v>
      </c>
      <c r="R137" s="81">
        <v>0</v>
      </c>
      <c r="T137" s="80">
        <f t="shared" si="1"/>
        <v>0</v>
      </c>
      <c r="U137" s="80">
        <f>R137/'סכום נכסי הקרן'!$C$42</f>
        <v>0</v>
      </c>
    </row>
    <row r="138" spans="2:21">
      <c r="B138" t="s">
        <v>229</v>
      </c>
      <c r="C138" t="s">
        <v>229</v>
      </c>
      <c r="D138" s="16"/>
      <c r="E138" s="16"/>
      <c r="F138" s="16"/>
      <c r="G138" t="s">
        <v>229</v>
      </c>
      <c r="H138" t="s">
        <v>229</v>
      </c>
      <c r="K138" s="77">
        <v>0</v>
      </c>
      <c r="L138" t="s">
        <v>229</v>
      </c>
      <c r="M138" s="78">
        <v>0</v>
      </c>
      <c r="N138" s="78">
        <v>0</v>
      </c>
      <c r="O138" s="77">
        <v>0</v>
      </c>
      <c r="P138" s="77">
        <v>0</v>
      </c>
      <c r="R138" s="77">
        <v>0</v>
      </c>
      <c r="S138" s="78">
        <v>0</v>
      </c>
      <c r="T138" s="78">
        <f t="shared" si="1"/>
        <v>0</v>
      </c>
      <c r="U138" s="78">
        <f>R138/'סכום נכסי הקרן'!$C$42</f>
        <v>0</v>
      </c>
    </row>
    <row r="139" spans="2:21">
      <c r="B139" s="79" t="s">
        <v>234</v>
      </c>
      <c r="C139" s="16"/>
      <c r="D139" s="16"/>
      <c r="E139" s="16"/>
      <c r="F139" s="16"/>
      <c r="K139" s="81">
        <v>3.26</v>
      </c>
      <c r="N139" s="80">
        <v>8.4500000000000006E-2</v>
      </c>
      <c r="O139" s="81">
        <v>13160000</v>
      </c>
      <c r="Q139" s="81">
        <v>0</v>
      </c>
      <c r="R139" s="81">
        <v>45390.143296446251</v>
      </c>
      <c r="T139" s="80">
        <f t="shared" si="1"/>
        <v>0.1612655256569108</v>
      </c>
      <c r="U139" s="80">
        <f>R139/'סכום נכסי הקרן'!$C$42</f>
        <v>3.8295416181717244E-2</v>
      </c>
    </row>
    <row r="140" spans="2:21">
      <c r="B140" s="79" t="s">
        <v>285</v>
      </c>
      <c r="C140" s="16"/>
      <c r="D140" s="16"/>
      <c r="E140" s="16"/>
      <c r="F140" s="16"/>
      <c r="K140" s="81">
        <v>3.44</v>
      </c>
      <c r="N140" s="80">
        <v>8.0699999999999994E-2</v>
      </c>
      <c r="O140" s="81">
        <v>3242000</v>
      </c>
      <c r="Q140" s="81">
        <v>0</v>
      </c>
      <c r="R140" s="81">
        <v>11416.9349876423</v>
      </c>
      <c r="T140" s="80">
        <f t="shared" ref="T140:T155" si="2">R140/$R$11</f>
        <v>4.0562947998383218E-2</v>
      </c>
      <c r="U140" s="80">
        <f>R140/'סכום נכסי הקרן'!$C$42</f>
        <v>9.6324057409530543E-3</v>
      </c>
    </row>
    <row r="141" spans="2:21">
      <c r="B141" t="s">
        <v>730</v>
      </c>
      <c r="C141" t="s">
        <v>731</v>
      </c>
      <c r="D141" t="s">
        <v>123</v>
      </c>
      <c r="E141" t="s">
        <v>732</v>
      </c>
      <c r="F141" t="s">
        <v>733</v>
      </c>
      <c r="G141" t="s">
        <v>734</v>
      </c>
      <c r="H141" t="s">
        <v>735</v>
      </c>
      <c r="I141" t="s">
        <v>736</v>
      </c>
      <c r="J141" t="s">
        <v>737</v>
      </c>
      <c r="K141" s="77">
        <v>3.53</v>
      </c>
      <c r="L141" t="s">
        <v>106</v>
      </c>
      <c r="M141" s="78">
        <v>4.7500000000000001E-2</v>
      </c>
      <c r="N141" s="78">
        <v>7.3400000000000007E-2</v>
      </c>
      <c r="O141" s="77">
        <v>470000</v>
      </c>
      <c r="P141" s="77">
        <v>92.475916659574466</v>
      </c>
      <c r="Q141" s="77">
        <v>0</v>
      </c>
      <c r="R141" s="77">
        <v>1608.1561907099999</v>
      </c>
      <c r="S141" s="78">
        <v>5.0000000000000001E-4</v>
      </c>
      <c r="T141" s="78">
        <f t="shared" si="2"/>
        <v>5.713578645026399E-3</v>
      </c>
      <c r="U141" s="78">
        <f>R141/'סכום נכסי הקרן'!$C$42</f>
        <v>1.3567926015617181E-3</v>
      </c>
    </row>
    <row r="142" spans="2:21">
      <c r="B142" t="s">
        <v>738</v>
      </c>
      <c r="C142" t="s">
        <v>739</v>
      </c>
      <c r="D142" t="s">
        <v>123</v>
      </c>
      <c r="E142" t="s">
        <v>732</v>
      </c>
      <c r="F142" t="s">
        <v>733</v>
      </c>
      <c r="G142" t="s">
        <v>734</v>
      </c>
      <c r="H142" t="s">
        <v>735</v>
      </c>
      <c r="I142" t="s">
        <v>736</v>
      </c>
      <c r="J142" t="s">
        <v>737</v>
      </c>
      <c r="K142" s="77">
        <v>5.05</v>
      </c>
      <c r="L142" t="s">
        <v>106</v>
      </c>
      <c r="M142" s="78">
        <v>5.1299999999999998E-2</v>
      </c>
      <c r="N142" s="78">
        <v>7.2900000000000006E-2</v>
      </c>
      <c r="O142" s="77">
        <v>470000</v>
      </c>
      <c r="P142" s="77">
        <v>91.078041659574467</v>
      </c>
      <c r="Q142" s="77">
        <v>0</v>
      </c>
      <c r="R142" s="77">
        <v>1583.84714446</v>
      </c>
      <c r="S142" s="78">
        <v>5.0000000000000001E-4</v>
      </c>
      <c r="T142" s="78">
        <f t="shared" si="2"/>
        <v>5.6272116314630962E-3</v>
      </c>
      <c r="U142" s="78">
        <f>R142/'סכום נכסי הקרן'!$C$42</f>
        <v>1.3362831919076347E-3</v>
      </c>
    </row>
    <row r="143" spans="2:21">
      <c r="B143" t="s">
        <v>740</v>
      </c>
      <c r="C143" t="s">
        <v>741</v>
      </c>
      <c r="D143" t="s">
        <v>123</v>
      </c>
      <c r="E143" t="s">
        <v>732</v>
      </c>
      <c r="F143" t="s">
        <v>733</v>
      </c>
      <c r="G143" t="s">
        <v>734</v>
      </c>
      <c r="H143" t="s">
        <v>735</v>
      </c>
      <c r="I143" t="s">
        <v>736</v>
      </c>
      <c r="J143" t="s">
        <v>737</v>
      </c>
      <c r="K143" s="77">
        <v>6.03</v>
      </c>
      <c r="L143" t="s">
        <v>110</v>
      </c>
      <c r="M143" s="78">
        <v>3.7499999999999999E-2</v>
      </c>
      <c r="N143" s="78">
        <v>5.5399999999999998E-2</v>
      </c>
      <c r="O143" s="77">
        <v>190000</v>
      </c>
      <c r="P143" s="77">
        <v>90.779250000000005</v>
      </c>
      <c r="Q143" s="77">
        <v>0</v>
      </c>
      <c r="R143" s="77">
        <v>693.1131906375</v>
      </c>
      <c r="S143" s="78">
        <v>2.0000000000000001E-4</v>
      </c>
      <c r="T143" s="78">
        <f t="shared" si="2"/>
        <v>2.4625448370559854E-3</v>
      </c>
      <c r="U143" s="78">
        <f>R143/'סכום נכסי הקרן'!$C$42</f>
        <v>5.8477581626359681E-4</v>
      </c>
    </row>
    <row r="144" spans="2:21">
      <c r="B144" t="s">
        <v>742</v>
      </c>
      <c r="C144" t="s">
        <v>743</v>
      </c>
      <c r="D144" t="s">
        <v>123</v>
      </c>
      <c r="E144" t="s">
        <v>732</v>
      </c>
      <c r="F144" t="s">
        <v>733</v>
      </c>
      <c r="G144" t="s">
        <v>734</v>
      </c>
      <c r="H144" t="s">
        <v>735</v>
      </c>
      <c r="I144" t="s">
        <v>736</v>
      </c>
      <c r="J144" t="s">
        <v>737</v>
      </c>
      <c r="K144" s="77">
        <v>5.87</v>
      </c>
      <c r="L144" t="s">
        <v>110</v>
      </c>
      <c r="M144" s="78">
        <v>4.3799999999999999E-2</v>
      </c>
      <c r="N144" s="78">
        <v>7.2800000000000004E-2</v>
      </c>
      <c r="O144" s="77">
        <v>950000</v>
      </c>
      <c r="P144" s="77">
        <v>85.722791663157892</v>
      </c>
      <c r="Q144" s="77">
        <v>0</v>
      </c>
      <c r="R144" s="77">
        <v>3272.5318638347999</v>
      </c>
      <c r="S144" s="78">
        <v>5.9999999999999995E-4</v>
      </c>
      <c r="T144" s="78">
        <f t="shared" si="2"/>
        <v>1.1626898108771296E-2</v>
      </c>
      <c r="U144" s="78">
        <f>R144/'סכום נכסי הקרן'!$C$42</f>
        <v>2.7610172736180025E-3</v>
      </c>
    </row>
    <row r="145" spans="2:21">
      <c r="B145" t="s">
        <v>744</v>
      </c>
      <c r="C145" t="s">
        <v>745</v>
      </c>
      <c r="D145" t="s">
        <v>123</v>
      </c>
      <c r="E145" t="s">
        <v>732</v>
      </c>
      <c r="F145" t="s">
        <v>746</v>
      </c>
      <c r="G145" t="s">
        <v>747</v>
      </c>
      <c r="H145" t="s">
        <v>748</v>
      </c>
      <c r="I145" t="s">
        <v>749</v>
      </c>
      <c r="J145" t="s">
        <v>508</v>
      </c>
      <c r="K145" s="77">
        <v>0.5</v>
      </c>
      <c r="L145" t="s">
        <v>106</v>
      </c>
      <c r="M145" s="78">
        <v>7.4899999999999994E-2</v>
      </c>
      <c r="N145" s="78">
        <v>9.64E-2</v>
      </c>
      <c r="O145" s="77">
        <v>1162000</v>
      </c>
      <c r="P145" s="77">
        <v>99.066999999999993</v>
      </c>
      <c r="Q145" s="77">
        <v>0</v>
      </c>
      <c r="R145" s="77">
        <v>4259.2865979999997</v>
      </c>
      <c r="S145" s="78">
        <v>6.4999999999999997E-3</v>
      </c>
      <c r="T145" s="78">
        <f t="shared" si="2"/>
        <v>1.5132714776066441E-2</v>
      </c>
      <c r="U145" s="78">
        <f>R145/'סכום נכסי הקרן'!$C$42</f>
        <v>3.5935368576021018E-3</v>
      </c>
    </row>
    <row r="146" spans="2:21">
      <c r="B146" s="79" t="s">
        <v>286</v>
      </c>
      <c r="C146" s="16"/>
      <c r="D146" s="16"/>
      <c r="E146" s="16"/>
      <c r="F146" s="16"/>
      <c r="K146" s="81">
        <v>3.2</v>
      </c>
      <c r="N146" s="80">
        <v>8.5800000000000001E-2</v>
      </c>
      <c r="O146" s="81">
        <v>9918000</v>
      </c>
      <c r="Q146" s="81">
        <v>0</v>
      </c>
      <c r="R146" s="81">
        <v>33973.208308803951</v>
      </c>
      <c r="T146" s="80">
        <f t="shared" si="2"/>
        <v>0.12070257765852759</v>
      </c>
      <c r="U146" s="80">
        <f>R146/'סכום נכסי הקרן'!$C$42</f>
        <v>2.8663010440764185E-2</v>
      </c>
    </row>
    <row r="147" spans="2:21">
      <c r="B147" t="s">
        <v>750</v>
      </c>
      <c r="C147" t="s">
        <v>751</v>
      </c>
      <c r="D147" t="s">
        <v>123</v>
      </c>
      <c r="E147" t="s">
        <v>732</v>
      </c>
      <c r="F147" t="s">
        <v>752</v>
      </c>
      <c r="G147" t="s">
        <v>753</v>
      </c>
      <c r="H147" t="s">
        <v>754</v>
      </c>
      <c r="I147" t="s">
        <v>736</v>
      </c>
      <c r="J147" t="s">
        <v>755</v>
      </c>
      <c r="K147" s="77">
        <v>7.87</v>
      </c>
      <c r="L147" t="s">
        <v>106</v>
      </c>
      <c r="M147" s="78">
        <v>4.9099999999999998E-2</v>
      </c>
      <c r="N147" s="78">
        <v>5.3400000000000003E-2</v>
      </c>
      <c r="O147" s="77">
        <v>435000</v>
      </c>
      <c r="P147" s="77">
        <v>99.339888896551727</v>
      </c>
      <c r="Q147" s="77">
        <v>0</v>
      </c>
      <c r="R147" s="77">
        <v>1598.87551179</v>
      </c>
      <c r="S147" s="78">
        <v>1E-4</v>
      </c>
      <c r="T147" s="78">
        <f t="shared" si="2"/>
        <v>5.6806055487593956E-3</v>
      </c>
      <c r="U147" s="78">
        <f>R147/'סכום נכסי הקרן'!$C$42</f>
        <v>1.3489625434063804E-3</v>
      </c>
    </row>
    <row r="148" spans="2:21">
      <c r="B148" t="s">
        <v>756</v>
      </c>
      <c r="C148" t="s">
        <v>757</v>
      </c>
      <c r="D148" t="s">
        <v>123</v>
      </c>
      <c r="E148" t="s">
        <v>732</v>
      </c>
      <c r="F148" t="s">
        <v>758</v>
      </c>
      <c r="G148" t="s">
        <v>753</v>
      </c>
      <c r="H148" t="s">
        <v>754</v>
      </c>
      <c r="I148" t="s">
        <v>736</v>
      </c>
      <c r="J148" t="s">
        <v>759</v>
      </c>
      <c r="K148" s="77">
        <v>2.82</v>
      </c>
      <c r="L148" t="s">
        <v>106</v>
      </c>
      <c r="M148" s="78">
        <v>4.8300000000000003E-2</v>
      </c>
      <c r="N148" s="78">
        <v>5.5599999999999997E-2</v>
      </c>
      <c r="O148" s="77">
        <v>763000</v>
      </c>
      <c r="P148" s="77">
        <v>100.27751667103539</v>
      </c>
      <c r="Q148" s="77">
        <v>0</v>
      </c>
      <c r="R148" s="77">
        <v>2830.9345731399999</v>
      </c>
      <c r="S148" s="78">
        <v>4.0000000000000002E-4</v>
      </c>
      <c r="T148" s="78">
        <f t="shared" si="2"/>
        <v>1.0057957937169322E-2</v>
      </c>
      <c r="U148" s="78">
        <f>R148/'סכום נכסי הקרן'!$C$42</f>
        <v>2.3884440494836745E-3</v>
      </c>
    </row>
    <row r="149" spans="2:21">
      <c r="B149" t="s">
        <v>760</v>
      </c>
      <c r="C149" t="s">
        <v>761</v>
      </c>
      <c r="D149" t="s">
        <v>123</v>
      </c>
      <c r="E149" t="s">
        <v>732</v>
      </c>
      <c r="F149" t="s">
        <v>762</v>
      </c>
      <c r="G149" t="s">
        <v>763</v>
      </c>
      <c r="H149" t="s">
        <v>764</v>
      </c>
      <c r="I149" t="s">
        <v>736</v>
      </c>
      <c r="J149" t="s">
        <v>765</v>
      </c>
      <c r="K149" s="77">
        <v>4.7699999999999996</v>
      </c>
      <c r="L149" t="s">
        <v>106</v>
      </c>
      <c r="M149" s="78">
        <v>4.7500000000000001E-2</v>
      </c>
      <c r="N149" s="78">
        <v>5.6099999999999997E-2</v>
      </c>
      <c r="O149" s="77">
        <v>764000</v>
      </c>
      <c r="P149" s="77">
        <v>96.971138887434549</v>
      </c>
      <c r="Q149" s="77">
        <v>0</v>
      </c>
      <c r="R149" s="77">
        <v>2741.1801540699998</v>
      </c>
      <c r="S149" s="78">
        <v>5.9999999999999995E-4</v>
      </c>
      <c r="T149" s="78">
        <f t="shared" si="2"/>
        <v>9.7390716653895319E-3</v>
      </c>
      <c r="U149" s="78">
        <f>R149/'סכום נכסי הקרן'!$C$42</f>
        <v>2.3127187359506143E-3</v>
      </c>
    </row>
    <row r="150" spans="2:21">
      <c r="B150" t="s">
        <v>766</v>
      </c>
      <c r="C150" t="s">
        <v>767</v>
      </c>
      <c r="D150" t="s">
        <v>123</v>
      </c>
      <c r="E150" t="s">
        <v>732</v>
      </c>
      <c r="F150" t="s">
        <v>768</v>
      </c>
      <c r="G150" t="s">
        <v>769</v>
      </c>
      <c r="H150" t="s">
        <v>770</v>
      </c>
      <c r="I150" t="s">
        <v>771</v>
      </c>
      <c r="J150" t="s">
        <v>772</v>
      </c>
      <c r="K150" s="77">
        <v>2.42</v>
      </c>
      <c r="L150" t="s">
        <v>106</v>
      </c>
      <c r="M150" s="78">
        <v>3.4000000000000002E-2</v>
      </c>
      <c r="N150" s="78">
        <v>7.5499999999999998E-2</v>
      </c>
      <c r="O150" s="77">
        <v>800000</v>
      </c>
      <c r="P150" s="77">
        <v>92.380333337500005</v>
      </c>
      <c r="Q150" s="77">
        <v>0</v>
      </c>
      <c r="R150" s="77">
        <v>2734.45786679</v>
      </c>
      <c r="S150" s="78">
        <v>8.0000000000000004E-4</v>
      </c>
      <c r="T150" s="78">
        <f t="shared" si="2"/>
        <v>9.7151882159642721E-3</v>
      </c>
      <c r="U150" s="78">
        <f>R150/'סכום נכסי הקרן'!$C$42</f>
        <v>2.307047178859478E-3</v>
      </c>
    </row>
    <row r="151" spans="2:21">
      <c r="B151" t="s">
        <v>773</v>
      </c>
      <c r="C151" t="s">
        <v>774</v>
      </c>
      <c r="D151" t="s">
        <v>123</v>
      </c>
      <c r="E151" t="s">
        <v>732</v>
      </c>
      <c r="F151" t="s">
        <v>775</v>
      </c>
      <c r="G151" t="s">
        <v>769</v>
      </c>
      <c r="H151" t="s">
        <v>776</v>
      </c>
      <c r="I151" t="s">
        <v>736</v>
      </c>
      <c r="J151" t="s">
        <v>777</v>
      </c>
      <c r="K151" s="77">
        <v>3.19</v>
      </c>
      <c r="L151" t="s">
        <v>106</v>
      </c>
      <c r="M151" s="78">
        <v>3.3599999999999998E-2</v>
      </c>
      <c r="N151" s="78">
        <v>9.1700000000000004E-2</v>
      </c>
      <c r="O151" s="77">
        <v>2000000</v>
      </c>
      <c r="P151" s="77">
        <v>84.366500000000002</v>
      </c>
      <c r="Q151" s="77">
        <v>0</v>
      </c>
      <c r="R151" s="77">
        <v>6243.1210000000001</v>
      </c>
      <c r="S151" s="78">
        <v>6.7000000000000002E-3</v>
      </c>
      <c r="T151" s="78">
        <f t="shared" si="2"/>
        <v>2.2181031313984075E-2</v>
      </c>
      <c r="U151" s="78">
        <f>R151/'סכום נכסי הקרן'!$C$42</f>
        <v>5.2672871157588381E-3</v>
      </c>
    </row>
    <row r="152" spans="2:21">
      <c r="B152" t="s">
        <v>778</v>
      </c>
      <c r="C152" t="s">
        <v>779</v>
      </c>
      <c r="D152" t="s">
        <v>123</v>
      </c>
      <c r="E152" t="s">
        <v>732</v>
      </c>
      <c r="F152" t="s">
        <v>775</v>
      </c>
      <c r="G152" t="s">
        <v>769</v>
      </c>
      <c r="H152" t="s">
        <v>776</v>
      </c>
      <c r="I152" t="s">
        <v>736</v>
      </c>
      <c r="J152" t="s">
        <v>780</v>
      </c>
      <c r="K152" s="77">
        <v>2.42</v>
      </c>
      <c r="L152" t="s">
        <v>106</v>
      </c>
      <c r="M152" s="78">
        <v>3.7100000000000001E-2</v>
      </c>
      <c r="N152" s="78">
        <v>9.06E-2</v>
      </c>
      <c r="O152" s="77">
        <v>1500000</v>
      </c>
      <c r="P152" s="77">
        <v>89.982522220000007</v>
      </c>
      <c r="Q152" s="77">
        <v>0</v>
      </c>
      <c r="R152" s="77">
        <v>4994.02998321</v>
      </c>
      <c r="S152" s="78">
        <v>3.8E-3</v>
      </c>
      <c r="T152" s="78">
        <f t="shared" si="2"/>
        <v>1.7743166509275789E-2</v>
      </c>
      <c r="U152" s="78">
        <f>R152/'סכום נכסי הקרן'!$C$42</f>
        <v>4.2134358418290082E-3</v>
      </c>
    </row>
    <row r="153" spans="2:21">
      <c r="B153" t="s">
        <v>781</v>
      </c>
      <c r="C153" t="s">
        <v>782</v>
      </c>
      <c r="D153" t="s">
        <v>123</v>
      </c>
      <c r="E153" t="s">
        <v>732</v>
      </c>
      <c r="F153" t="s">
        <v>783</v>
      </c>
      <c r="G153" t="s">
        <v>784</v>
      </c>
      <c r="H153" t="s">
        <v>785</v>
      </c>
      <c r="I153" t="s">
        <v>771</v>
      </c>
      <c r="J153" t="s">
        <v>786</v>
      </c>
      <c r="K153" s="77">
        <v>1.56</v>
      </c>
      <c r="L153" t="s">
        <v>110</v>
      </c>
      <c r="M153" s="78">
        <v>0.02</v>
      </c>
      <c r="N153" s="78">
        <v>8.2299999999999998E-2</v>
      </c>
      <c r="O153" s="77">
        <v>656000</v>
      </c>
      <c r="P153" s="77">
        <v>91.916333338414631</v>
      </c>
      <c r="Q153" s="77">
        <v>0</v>
      </c>
      <c r="R153" s="77">
        <v>2423.0395530139499</v>
      </c>
      <c r="S153" s="78">
        <v>2.5000000000000001E-3</v>
      </c>
      <c r="T153" s="78">
        <f t="shared" si="2"/>
        <v>8.6087577351815544E-3</v>
      </c>
      <c r="U153" s="78">
        <f>R153/'סכום נכסי הקרן'!$C$42</f>
        <v>2.0443052470974746E-3</v>
      </c>
    </row>
    <row r="154" spans="2:21">
      <c r="B154" t="s">
        <v>787</v>
      </c>
      <c r="C154" t="s">
        <v>788</v>
      </c>
      <c r="D154" t="s">
        <v>123</v>
      </c>
      <c r="E154" t="s">
        <v>732</v>
      </c>
      <c r="F154" t="s">
        <v>789</v>
      </c>
      <c r="G154" t="s">
        <v>747</v>
      </c>
      <c r="H154" t="s">
        <v>748</v>
      </c>
      <c r="I154" t="s">
        <v>736</v>
      </c>
      <c r="J154" t="s">
        <v>508</v>
      </c>
      <c r="K154" s="77">
        <v>3.4</v>
      </c>
      <c r="L154" t="s">
        <v>106</v>
      </c>
      <c r="M154" s="78">
        <v>6.5000000000000002E-2</v>
      </c>
      <c r="N154" s="78">
        <v>9.5200000000000007E-2</v>
      </c>
      <c r="O154" s="77">
        <v>2000000</v>
      </c>
      <c r="P154" s="77">
        <v>92.183333335</v>
      </c>
      <c r="Q154" s="77">
        <v>0</v>
      </c>
      <c r="R154" s="77">
        <v>6821.5666667900005</v>
      </c>
      <c r="S154" s="78">
        <v>4.4000000000000003E-3</v>
      </c>
      <c r="T154" s="78">
        <f t="shared" si="2"/>
        <v>2.4236176720986023E-2</v>
      </c>
      <c r="U154" s="78">
        <f>R154/'סכום נכסי הקרן'!$C$42</f>
        <v>5.7553185679523004E-3</v>
      </c>
    </row>
    <row r="155" spans="2:21">
      <c r="B155" t="s">
        <v>790</v>
      </c>
      <c r="C155" t="s">
        <v>791</v>
      </c>
      <c r="D155" t="s">
        <v>123</v>
      </c>
      <c r="E155" t="s">
        <v>732</v>
      </c>
      <c r="F155" t="s">
        <v>792</v>
      </c>
      <c r="G155" t="s">
        <v>747</v>
      </c>
      <c r="H155" t="s">
        <v>793</v>
      </c>
      <c r="I155" t="s">
        <v>771</v>
      </c>
      <c r="J155" t="s">
        <v>508</v>
      </c>
      <c r="K155" s="77">
        <v>2.6</v>
      </c>
      <c r="L155" t="s">
        <v>106</v>
      </c>
      <c r="M155" s="78">
        <v>0.09</v>
      </c>
      <c r="N155" s="78">
        <v>0.12230000000000001</v>
      </c>
      <c r="O155" s="77">
        <v>1000000</v>
      </c>
      <c r="P155" s="77">
        <v>96.918999999999997</v>
      </c>
      <c r="Q155" s="77">
        <v>0</v>
      </c>
      <c r="R155" s="77">
        <v>3586.0030000000002</v>
      </c>
      <c r="S155" s="78">
        <v>1.6000000000000001E-3</v>
      </c>
      <c r="T155" s="78">
        <f t="shared" si="2"/>
        <v>1.2740622011817622E-2</v>
      </c>
      <c r="U155" s="78">
        <f>R155/'סכום נכסי הקרן'!$C$42</f>
        <v>3.0254911604264182E-3</v>
      </c>
    </row>
    <row r="156" spans="2:21">
      <c r="B156" t="s">
        <v>236</v>
      </c>
      <c r="C156" s="16"/>
      <c r="D156" s="16"/>
      <c r="E156" s="16"/>
      <c r="F156" s="16"/>
    </row>
    <row r="157" spans="2:21">
      <c r="B157" t="s">
        <v>279</v>
      </c>
      <c r="C157" s="16"/>
      <c r="D157" s="16"/>
      <c r="E157" s="16"/>
      <c r="F157" s="16"/>
    </row>
    <row r="158" spans="2:21">
      <c r="B158" t="s">
        <v>280</v>
      </c>
      <c r="C158" s="16"/>
      <c r="D158" s="16"/>
      <c r="E158" s="16"/>
      <c r="F158" s="16"/>
    </row>
    <row r="159" spans="2:21">
      <c r="B159" t="s">
        <v>281</v>
      </c>
      <c r="C159" s="16"/>
      <c r="D159" s="16"/>
      <c r="E159" s="16"/>
      <c r="F159" s="16"/>
    </row>
    <row r="160" spans="2:21">
      <c r="B160" t="s">
        <v>282</v>
      </c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B771" s="16"/>
      <c r="C771" s="16"/>
      <c r="D771" s="16"/>
      <c r="E771" s="16"/>
      <c r="F771" s="16"/>
    </row>
    <row r="772" spans="2:6">
      <c r="B772" s="16"/>
      <c r="C772" s="16"/>
      <c r="D772" s="16"/>
      <c r="E772" s="16"/>
      <c r="F772" s="16"/>
    </row>
    <row r="773" spans="2:6">
      <c r="B773" s="19"/>
      <c r="C773" s="16"/>
      <c r="D773" s="16"/>
      <c r="E773" s="16"/>
      <c r="F773" s="16"/>
    </row>
    <row r="774" spans="2:6">
      <c r="C774" s="16"/>
      <c r="D774" s="16"/>
      <c r="E774" s="16"/>
      <c r="F774" s="16"/>
    </row>
    <row r="775" spans="2:6"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</sheetData>
  <autoFilter ref="B11:U161"/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803">
      <formula1>$BN$7:$BN$11</formula1>
    </dataValidation>
    <dataValidation type="list" allowBlank="1" showInputMessage="1" showErrorMessage="1" sqref="E12:E797">
      <formula1>$BI$7:$BI$11</formula1>
    </dataValidation>
    <dataValidation type="list" allowBlank="1" showInputMessage="1" showErrorMessage="1" sqref="I12:I803">
      <formula1>$BM$7:$BM$10</formula1>
    </dataValidation>
    <dataValidation type="list" allowBlank="1" showInputMessage="1" showErrorMessage="1" sqref="G12:G803">
      <formula1>$BK$7:$BK$11</formula1>
    </dataValidation>
  </dataValidations>
  <pageMargins left="0" right="0" top="0.5" bottom="0.5" header="0" footer="0.25"/>
  <pageSetup paperSize="9" scale="5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39"/>
  <sheetViews>
    <sheetView rightToLeft="1" topLeftCell="A100" workbookViewId="0">
      <selection activeCell="O12" sqref="N12:O11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8745179.9900000002</v>
      </c>
      <c r="J11" s="7"/>
      <c r="K11" s="75">
        <v>38.039459999999998</v>
      </c>
      <c r="L11" s="75">
        <v>182335.10578773395</v>
      </c>
      <c r="M11" s="7"/>
      <c r="N11" s="76">
        <f>L11/$L$11</f>
        <v>1</v>
      </c>
      <c r="O11" s="76">
        <f>L11/'סכום נכסי הקרן'!$C$42</f>
        <v>0.15383513365610818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8169988.29</v>
      </c>
      <c r="K12" s="81">
        <v>25.905449999999998</v>
      </c>
      <c r="L12" s="81">
        <v>136593.28945287393</v>
      </c>
      <c r="N12" s="80">
        <f t="shared" ref="N12:N75" si="0">L12/$L$11</f>
        <v>0.74913324487216126</v>
      </c>
      <c r="O12" s="80">
        <f>L12/'סכום נכסי הקרן'!$C$42</f>
        <v>0.11524301285114294</v>
      </c>
    </row>
    <row r="13" spans="2:62">
      <c r="B13" s="79" t="s">
        <v>794</v>
      </c>
      <c r="E13" s="16"/>
      <c r="F13" s="16"/>
      <c r="G13" s="16"/>
      <c r="I13" s="81">
        <v>2717718.5</v>
      </c>
      <c r="K13" s="81">
        <v>25.905449999999998</v>
      </c>
      <c r="L13" s="81">
        <v>79022.762195000003</v>
      </c>
      <c r="N13" s="80">
        <f t="shared" si="0"/>
        <v>0.43339302025027826</v>
      </c>
      <c r="O13" s="80">
        <f>L13/'סכום נכסי הקרן'!$C$42</f>
        <v>6.667107319582595E-2</v>
      </c>
    </row>
    <row r="14" spans="2:62">
      <c r="B14" t="s">
        <v>795</v>
      </c>
      <c r="C14" t="s">
        <v>796</v>
      </c>
      <c r="D14" t="s">
        <v>100</v>
      </c>
      <c r="E14" t="s">
        <v>123</v>
      </c>
      <c r="F14" t="s">
        <v>797</v>
      </c>
      <c r="G14" t="s">
        <v>499</v>
      </c>
      <c r="H14" t="s">
        <v>102</v>
      </c>
      <c r="I14" s="77">
        <v>50749.5</v>
      </c>
      <c r="J14" s="77">
        <v>6515</v>
      </c>
      <c r="K14" s="77">
        <v>0</v>
      </c>
      <c r="L14" s="77">
        <v>3306.329925</v>
      </c>
      <c r="M14" s="78">
        <v>4.0000000000000002E-4</v>
      </c>
      <c r="N14" s="78">
        <f t="shared" si="0"/>
        <v>1.8133260244733537E-2</v>
      </c>
      <c r="O14" s="78">
        <f>L14/'סכום נכסי הקרן'!$C$42</f>
        <v>2.7895325133695768E-3</v>
      </c>
    </row>
    <row r="15" spans="2:62">
      <c r="B15" t="s">
        <v>798</v>
      </c>
      <c r="C15" t="s">
        <v>799</v>
      </c>
      <c r="D15" t="s">
        <v>100</v>
      </c>
      <c r="E15" t="s">
        <v>123</v>
      </c>
      <c r="F15" t="s">
        <v>584</v>
      </c>
      <c r="G15" t="s">
        <v>499</v>
      </c>
      <c r="H15" t="s">
        <v>102</v>
      </c>
      <c r="I15" s="77">
        <v>127370</v>
      </c>
      <c r="J15" s="77">
        <v>1200</v>
      </c>
      <c r="K15" s="77">
        <v>0</v>
      </c>
      <c r="L15" s="77">
        <v>1528.44</v>
      </c>
      <c r="M15" s="78">
        <v>2.0000000000000001E-4</v>
      </c>
      <c r="N15" s="78">
        <f t="shared" si="0"/>
        <v>8.3825876174352231E-3</v>
      </c>
      <c r="O15" s="78">
        <f>L15/'סכום נכסי הקרן'!$C$42</f>
        <v>1.2895364865121849E-3</v>
      </c>
    </row>
    <row r="16" spans="2:62">
      <c r="B16" t="s">
        <v>800</v>
      </c>
      <c r="C16" t="s">
        <v>801</v>
      </c>
      <c r="D16" t="s">
        <v>100</v>
      </c>
      <c r="E16" t="s">
        <v>123</v>
      </c>
      <c r="F16" t="s">
        <v>802</v>
      </c>
      <c r="G16" t="s">
        <v>555</v>
      </c>
      <c r="H16" t="s">
        <v>102</v>
      </c>
      <c r="I16" s="77">
        <v>72615</v>
      </c>
      <c r="J16" s="77">
        <v>3725</v>
      </c>
      <c r="K16" s="77">
        <v>0</v>
      </c>
      <c r="L16" s="77">
        <v>2704.9087500000001</v>
      </c>
      <c r="M16" s="78">
        <v>2.9999999999999997E-4</v>
      </c>
      <c r="N16" s="78">
        <f t="shared" si="0"/>
        <v>1.4834821513466139E-2</v>
      </c>
      <c r="O16" s="78">
        <f>L16/'סכום נכסי הקרן'!$C$42</f>
        <v>2.2821167502885724E-3</v>
      </c>
    </row>
    <row r="17" spans="2:15">
      <c r="B17" t="s">
        <v>803</v>
      </c>
      <c r="C17" t="s">
        <v>804</v>
      </c>
      <c r="D17" t="s">
        <v>100</v>
      </c>
      <c r="E17" t="s">
        <v>123</v>
      </c>
      <c r="F17" t="s">
        <v>805</v>
      </c>
      <c r="G17" t="s">
        <v>555</v>
      </c>
      <c r="H17" t="s">
        <v>102</v>
      </c>
      <c r="I17" s="77">
        <v>114951</v>
      </c>
      <c r="J17" s="77">
        <v>2884</v>
      </c>
      <c r="K17" s="77">
        <v>0</v>
      </c>
      <c r="L17" s="77">
        <v>3315.1868399999998</v>
      </c>
      <c r="M17" s="78">
        <v>5.0000000000000001E-4</v>
      </c>
      <c r="N17" s="78">
        <f t="shared" si="0"/>
        <v>1.8181835174732541E-2</v>
      </c>
      <c r="O17" s="78">
        <f>L17/'סכום נכסי הקרן'!$C$42</f>
        <v>2.7970050442183091E-3</v>
      </c>
    </row>
    <row r="18" spans="2:15">
      <c r="B18" t="s">
        <v>806</v>
      </c>
      <c r="C18" t="s">
        <v>807</v>
      </c>
      <c r="D18" t="s">
        <v>100</v>
      </c>
      <c r="E18" t="s">
        <v>123</v>
      </c>
      <c r="F18" t="s">
        <v>808</v>
      </c>
      <c r="G18" t="s">
        <v>809</v>
      </c>
      <c r="H18" t="s">
        <v>102</v>
      </c>
      <c r="I18" s="77">
        <v>5380</v>
      </c>
      <c r="J18" s="77">
        <v>77200</v>
      </c>
      <c r="K18" s="77">
        <v>10.73057</v>
      </c>
      <c r="L18" s="77">
        <v>4164.0905700000003</v>
      </c>
      <c r="M18" s="78">
        <v>1E-4</v>
      </c>
      <c r="N18" s="78">
        <f t="shared" si="0"/>
        <v>2.283756905731385E-2</v>
      </c>
      <c r="O18" s="78">
        <f>L18/'סכום נכסי הקרן'!$C$42</f>
        <v>3.5132204883124764E-3</v>
      </c>
    </row>
    <row r="19" spans="2:15">
      <c r="B19" t="s">
        <v>810</v>
      </c>
      <c r="C19" t="s">
        <v>811</v>
      </c>
      <c r="D19" t="s">
        <v>100</v>
      </c>
      <c r="E19" t="s">
        <v>123</v>
      </c>
      <c r="F19" t="s">
        <v>812</v>
      </c>
      <c r="G19" t="s">
        <v>290</v>
      </c>
      <c r="H19" t="s">
        <v>102</v>
      </c>
      <c r="I19" s="77">
        <v>44570</v>
      </c>
      <c r="J19" s="77">
        <v>14420</v>
      </c>
      <c r="K19" s="77">
        <v>0</v>
      </c>
      <c r="L19" s="77">
        <v>6426.9939999999997</v>
      </c>
      <c r="M19" s="78">
        <v>4.0000000000000002E-4</v>
      </c>
      <c r="N19" s="78">
        <f t="shared" si="0"/>
        <v>3.5248253331325058E-2</v>
      </c>
      <c r="O19" s="78">
        <f>L19/'סכום נכסי הקרן'!$C$42</f>
        <v>5.4224197623687501E-3</v>
      </c>
    </row>
    <row r="20" spans="2:15">
      <c r="B20" t="s">
        <v>813</v>
      </c>
      <c r="C20" t="s">
        <v>814</v>
      </c>
      <c r="D20" t="s">
        <v>100</v>
      </c>
      <c r="E20" t="s">
        <v>123</v>
      </c>
      <c r="F20" t="s">
        <v>815</v>
      </c>
      <c r="G20" t="s">
        <v>290</v>
      </c>
      <c r="H20" t="s">
        <v>102</v>
      </c>
      <c r="I20" s="77">
        <v>329871</v>
      </c>
      <c r="J20" s="77">
        <v>1840</v>
      </c>
      <c r="K20" s="77">
        <v>0</v>
      </c>
      <c r="L20" s="77">
        <v>6069.6264000000001</v>
      </c>
      <c r="M20" s="78">
        <v>2.9999999999999997E-4</v>
      </c>
      <c r="N20" s="78">
        <f t="shared" si="0"/>
        <v>3.3288303828150227E-2</v>
      </c>
      <c r="O20" s="78">
        <f>L20/'סכום נכסי הקרן'!$C$42</f>
        <v>5.1209106685886274E-3</v>
      </c>
    </row>
    <row r="21" spans="2:15">
      <c r="B21" t="s">
        <v>816</v>
      </c>
      <c r="C21" t="s">
        <v>817</v>
      </c>
      <c r="D21" t="s">
        <v>100</v>
      </c>
      <c r="E21" t="s">
        <v>123</v>
      </c>
      <c r="F21" t="s">
        <v>365</v>
      </c>
      <c r="G21" t="s">
        <v>290</v>
      </c>
      <c r="H21" t="s">
        <v>102</v>
      </c>
      <c r="I21" s="77">
        <v>478295</v>
      </c>
      <c r="J21" s="77">
        <v>2759</v>
      </c>
      <c r="K21" s="77">
        <v>0</v>
      </c>
      <c r="L21" s="77">
        <v>13196.15905</v>
      </c>
      <c r="M21" s="78">
        <v>2.9999999999999997E-4</v>
      </c>
      <c r="N21" s="78">
        <f t="shared" si="0"/>
        <v>7.2373112094839015E-2</v>
      </c>
      <c r="O21" s="78">
        <f>L21/'סכום נכסי הקרן'!$C$42</f>
        <v>1.1133527372218059E-2</v>
      </c>
    </row>
    <row r="22" spans="2:15">
      <c r="B22" t="s">
        <v>818</v>
      </c>
      <c r="C22" t="s">
        <v>819</v>
      </c>
      <c r="D22" t="s">
        <v>100</v>
      </c>
      <c r="E22" t="s">
        <v>123</v>
      </c>
      <c r="F22" t="s">
        <v>820</v>
      </c>
      <c r="G22" t="s">
        <v>290</v>
      </c>
      <c r="H22" t="s">
        <v>102</v>
      </c>
      <c r="I22" s="77">
        <v>69420</v>
      </c>
      <c r="J22" s="77">
        <v>12330</v>
      </c>
      <c r="K22" s="77">
        <v>0</v>
      </c>
      <c r="L22" s="77">
        <v>8559.4860000000008</v>
      </c>
      <c r="M22" s="78">
        <v>2.9999999999999997E-4</v>
      </c>
      <c r="N22" s="78">
        <f t="shared" si="0"/>
        <v>4.6943708196075837E-2</v>
      </c>
      <c r="O22" s="78">
        <f>L22/'סכום נכסי הקרן'!$C$42</f>
        <v>7.221591624656667E-3</v>
      </c>
    </row>
    <row r="23" spans="2:15">
      <c r="B23" t="s">
        <v>821</v>
      </c>
      <c r="C23" t="s">
        <v>822</v>
      </c>
      <c r="D23" t="s">
        <v>100</v>
      </c>
      <c r="E23" t="s">
        <v>123</v>
      </c>
      <c r="F23" t="s">
        <v>316</v>
      </c>
      <c r="G23" t="s">
        <v>290</v>
      </c>
      <c r="H23" t="s">
        <v>102</v>
      </c>
      <c r="I23" s="77">
        <v>338414</v>
      </c>
      <c r="J23" s="77">
        <v>3038</v>
      </c>
      <c r="K23" s="77">
        <v>0</v>
      </c>
      <c r="L23" s="77">
        <v>10281.017320000001</v>
      </c>
      <c r="M23" s="78">
        <v>2.9999999999999997E-4</v>
      </c>
      <c r="N23" s="78">
        <f t="shared" si="0"/>
        <v>5.6385287274128566E-2</v>
      </c>
      <c r="O23" s="78">
        <f>L23/'סכום נכסי הקרן'!$C$42</f>
        <v>8.6740382040536232E-3</v>
      </c>
    </row>
    <row r="24" spans="2:15">
      <c r="B24" t="s">
        <v>823</v>
      </c>
      <c r="C24" t="s">
        <v>824</v>
      </c>
      <c r="D24" t="s">
        <v>100</v>
      </c>
      <c r="E24" t="s">
        <v>123</v>
      </c>
      <c r="F24" t="s">
        <v>825</v>
      </c>
      <c r="G24" t="s">
        <v>404</v>
      </c>
      <c r="H24" t="s">
        <v>102</v>
      </c>
      <c r="I24" s="77">
        <v>121075</v>
      </c>
      <c r="J24" s="77">
        <v>2010</v>
      </c>
      <c r="K24" s="77">
        <v>0</v>
      </c>
      <c r="L24" s="77">
        <v>2433.6075000000001</v>
      </c>
      <c r="M24" s="78">
        <v>1E-4</v>
      </c>
      <c r="N24" s="78">
        <f t="shared" si="0"/>
        <v>1.3346894935488138E-2</v>
      </c>
      <c r="O24" s="78">
        <f>L24/'סכום נכסי הקרן'!$C$42</f>
        <v>2.0532213662948508E-3</v>
      </c>
    </row>
    <row r="25" spans="2:15">
      <c r="B25" t="s">
        <v>826</v>
      </c>
      <c r="C25" t="s">
        <v>827</v>
      </c>
      <c r="D25" t="s">
        <v>100</v>
      </c>
      <c r="E25" t="s">
        <v>123</v>
      </c>
      <c r="F25" t="s">
        <v>828</v>
      </c>
      <c r="G25" t="s">
        <v>829</v>
      </c>
      <c r="H25" t="s">
        <v>102</v>
      </c>
      <c r="I25" s="77">
        <v>15450</v>
      </c>
      <c r="J25" s="77">
        <v>13670</v>
      </c>
      <c r="K25" s="77">
        <v>0</v>
      </c>
      <c r="L25" s="77">
        <v>2112.0149999999999</v>
      </c>
      <c r="M25" s="78">
        <v>1E-4</v>
      </c>
      <c r="N25" s="78">
        <f t="shared" si="0"/>
        <v>1.1583150654809775E-2</v>
      </c>
      <c r="O25" s="78">
        <f>L25/'סכום נכסי הקרן'!$C$42</f>
        <v>1.7818955291414985E-3</v>
      </c>
    </row>
    <row r="26" spans="2:15">
      <c r="B26" t="s">
        <v>830</v>
      </c>
      <c r="C26" t="s">
        <v>831</v>
      </c>
      <c r="D26" t="s">
        <v>100</v>
      </c>
      <c r="E26" t="s">
        <v>123</v>
      </c>
      <c r="F26" t="s">
        <v>832</v>
      </c>
      <c r="G26" t="s">
        <v>829</v>
      </c>
      <c r="H26" t="s">
        <v>102</v>
      </c>
      <c r="I26" s="77">
        <v>6250</v>
      </c>
      <c r="J26" s="77">
        <v>41920</v>
      </c>
      <c r="K26" s="77">
        <v>0</v>
      </c>
      <c r="L26" s="77">
        <v>2620</v>
      </c>
      <c r="M26" s="78">
        <v>2.0000000000000001E-4</v>
      </c>
      <c r="N26" s="78">
        <f t="shared" si="0"/>
        <v>1.4369147338253568E-2</v>
      </c>
      <c r="O26" s="78">
        <f>L26/'סכום נכסי הקרן'!$C$42</f>
        <v>2.2104797013045487E-3</v>
      </c>
    </row>
    <row r="27" spans="2:15">
      <c r="B27" t="s">
        <v>833</v>
      </c>
      <c r="C27" t="s">
        <v>834</v>
      </c>
      <c r="D27" t="s">
        <v>100</v>
      </c>
      <c r="E27" t="s">
        <v>123</v>
      </c>
      <c r="F27" t="s">
        <v>345</v>
      </c>
      <c r="G27" t="s">
        <v>312</v>
      </c>
      <c r="H27" t="s">
        <v>102</v>
      </c>
      <c r="I27" s="77">
        <v>100300</v>
      </c>
      <c r="J27" s="77">
        <v>1943</v>
      </c>
      <c r="K27" s="77">
        <v>0</v>
      </c>
      <c r="L27" s="77">
        <v>1948.829</v>
      </c>
      <c r="M27" s="78">
        <v>2.0000000000000001E-4</v>
      </c>
      <c r="N27" s="78">
        <f t="shared" si="0"/>
        <v>1.0688172151931817E-2</v>
      </c>
      <c r="O27" s="78">
        <f>L27/'סכום נכסי הקרן'!$C$42</f>
        <v>1.6442163915319245E-3</v>
      </c>
    </row>
    <row r="28" spans="2:15">
      <c r="B28" t="s">
        <v>835</v>
      </c>
      <c r="C28" t="s">
        <v>836</v>
      </c>
      <c r="D28" t="s">
        <v>100</v>
      </c>
      <c r="E28" t="s">
        <v>123</v>
      </c>
      <c r="F28" t="s">
        <v>353</v>
      </c>
      <c r="G28" t="s">
        <v>312</v>
      </c>
      <c r="H28" t="s">
        <v>102</v>
      </c>
      <c r="I28" s="77">
        <v>4000</v>
      </c>
      <c r="J28" s="77">
        <v>33330</v>
      </c>
      <c r="K28" s="77">
        <v>0</v>
      </c>
      <c r="L28" s="77">
        <v>1333.2</v>
      </c>
      <c r="M28" s="78">
        <v>2.0000000000000001E-4</v>
      </c>
      <c r="N28" s="78">
        <f t="shared" si="0"/>
        <v>7.3118119203662811E-3</v>
      </c>
      <c r="O28" s="78">
        <f>L28/'סכום נכסי הקרן'!$C$42</f>
        <v>1.1248135640378719E-3</v>
      </c>
    </row>
    <row r="29" spans="2:15">
      <c r="B29" t="s">
        <v>837</v>
      </c>
      <c r="C29" t="s">
        <v>838</v>
      </c>
      <c r="D29" t="s">
        <v>100</v>
      </c>
      <c r="E29" t="s">
        <v>123</v>
      </c>
      <c r="F29" t="s">
        <v>369</v>
      </c>
      <c r="G29" t="s">
        <v>312</v>
      </c>
      <c r="H29" t="s">
        <v>102</v>
      </c>
      <c r="I29" s="77">
        <v>156382</v>
      </c>
      <c r="J29" s="77">
        <v>902.1</v>
      </c>
      <c r="K29" s="77">
        <v>0</v>
      </c>
      <c r="L29" s="77">
        <v>1410.7220219999999</v>
      </c>
      <c r="M29" s="78">
        <v>2.0000000000000001E-4</v>
      </c>
      <c r="N29" s="78">
        <f t="shared" si="0"/>
        <v>7.7369742700141185E-3</v>
      </c>
      <c r="O29" s="78">
        <f>L29/'סכום נכסי הקרן'!$C$42</f>
        <v>1.190218470921492E-3</v>
      </c>
    </row>
    <row r="30" spans="2:15">
      <c r="B30" t="s">
        <v>839</v>
      </c>
      <c r="C30" t="s">
        <v>840</v>
      </c>
      <c r="D30" t="s">
        <v>100</v>
      </c>
      <c r="E30" t="s">
        <v>123</v>
      </c>
      <c r="F30" t="s">
        <v>376</v>
      </c>
      <c r="G30" t="s">
        <v>312</v>
      </c>
      <c r="H30" t="s">
        <v>102</v>
      </c>
      <c r="I30" s="77">
        <v>12013</v>
      </c>
      <c r="J30" s="77">
        <v>24000</v>
      </c>
      <c r="K30" s="77">
        <v>15.17488</v>
      </c>
      <c r="L30" s="77">
        <v>2898.2948799999999</v>
      </c>
      <c r="M30" s="78">
        <v>2.9999999999999997E-4</v>
      </c>
      <c r="N30" s="78">
        <f t="shared" si="0"/>
        <v>1.5895429832223643E-2</v>
      </c>
      <c r="O30" s="78">
        <f>L30/'סכום נכסי הקרן'!$C$42</f>
        <v>2.4452755727614132E-3</v>
      </c>
    </row>
    <row r="31" spans="2:15">
      <c r="B31" t="s">
        <v>841</v>
      </c>
      <c r="C31" t="s">
        <v>842</v>
      </c>
      <c r="D31" t="s">
        <v>100</v>
      </c>
      <c r="E31" t="s">
        <v>123</v>
      </c>
      <c r="F31" t="s">
        <v>333</v>
      </c>
      <c r="G31" t="s">
        <v>312</v>
      </c>
      <c r="H31" t="s">
        <v>102</v>
      </c>
      <c r="I31" s="77">
        <v>8250</v>
      </c>
      <c r="J31" s="77">
        <v>20800</v>
      </c>
      <c r="K31" s="77">
        <v>0</v>
      </c>
      <c r="L31" s="77">
        <v>1716</v>
      </c>
      <c r="M31" s="78">
        <v>1E-4</v>
      </c>
      <c r="N31" s="78">
        <f t="shared" si="0"/>
        <v>9.4112430658179862E-3</v>
      </c>
      <c r="O31" s="78">
        <f>L31/'סכום נכסי הקרן'!$C$42</f>
        <v>1.4477798349002311E-3</v>
      </c>
    </row>
    <row r="32" spans="2:15">
      <c r="B32" t="s">
        <v>843</v>
      </c>
      <c r="C32" t="s">
        <v>844</v>
      </c>
      <c r="D32" t="s">
        <v>100</v>
      </c>
      <c r="E32" t="s">
        <v>123</v>
      </c>
      <c r="F32" t="s">
        <v>408</v>
      </c>
      <c r="G32" t="s">
        <v>132</v>
      </c>
      <c r="H32" t="s">
        <v>102</v>
      </c>
      <c r="I32" s="77">
        <v>662363</v>
      </c>
      <c r="J32" s="77">
        <v>452.6</v>
      </c>
      <c r="K32" s="77">
        <v>0</v>
      </c>
      <c r="L32" s="77">
        <v>2997.8549379999999</v>
      </c>
      <c r="M32" s="78">
        <v>2.0000000000000001E-4</v>
      </c>
      <c r="N32" s="78">
        <f t="shared" si="0"/>
        <v>1.6441457749172907E-2</v>
      </c>
      <c r="O32" s="78">
        <f>L32/'סכום נכסי הקרן'!$C$42</f>
        <v>2.5292738503452693E-3</v>
      </c>
    </row>
    <row r="33" spans="2:15">
      <c r="B33" s="79" t="s">
        <v>845</v>
      </c>
      <c r="E33" s="16"/>
      <c r="F33" s="16"/>
      <c r="G33" s="16"/>
      <c r="I33" s="81">
        <v>866258.46</v>
      </c>
      <c r="K33" s="81">
        <v>0</v>
      </c>
      <c r="L33" s="81">
        <v>30011.171517763934</v>
      </c>
      <c r="N33" s="80">
        <f t="shared" si="0"/>
        <v>0.164593490584866</v>
      </c>
      <c r="O33" s="80">
        <f>L33/'סכום נכסי הקרן'!$C$42</f>
        <v>2.5320261623048245E-2</v>
      </c>
    </row>
    <row r="34" spans="2:15" s="89" customFormat="1">
      <c r="B34" s="86" t="s">
        <v>846</v>
      </c>
      <c r="C34" s="86">
        <v>11669740</v>
      </c>
      <c r="D34" s="86" t="s">
        <v>100</v>
      </c>
      <c r="E34" s="86" t="s">
        <v>123</v>
      </c>
      <c r="F34" s="86" t="s">
        <v>847</v>
      </c>
      <c r="G34" s="86" t="s">
        <v>465</v>
      </c>
      <c r="H34" s="86" t="s">
        <v>102</v>
      </c>
      <c r="I34" s="87">
        <v>514630</v>
      </c>
      <c r="J34" s="87">
        <f>L34*1000/I34*100</f>
        <v>306.70164393135548</v>
      </c>
      <c r="K34" s="87">
        <v>0</v>
      </c>
      <c r="L34" s="87">
        <f>1603.58708-25.2084098360653</f>
        <v>1578.3786701639347</v>
      </c>
      <c r="M34" s="88">
        <v>8.9999999999999998E-4</v>
      </c>
      <c r="N34" s="88">
        <f t="shared" si="0"/>
        <v>8.65647162868027E-3</v>
      </c>
      <c r="O34" s="88">
        <f>L34/'סכום נכסי הקרן'!$C$42</f>
        <v>1.3316694699883377E-3</v>
      </c>
    </row>
    <row r="35" spans="2:15">
      <c r="B35" t="s">
        <v>848</v>
      </c>
      <c r="C35" t="s">
        <v>849</v>
      </c>
      <c r="D35" t="s">
        <v>100</v>
      </c>
      <c r="E35" t="s">
        <v>123</v>
      </c>
      <c r="F35" t="s">
        <v>850</v>
      </c>
      <c r="G35" t="s">
        <v>465</v>
      </c>
      <c r="H35" t="s">
        <v>102</v>
      </c>
      <c r="I35" s="77">
        <v>7421</v>
      </c>
      <c r="J35" s="77">
        <v>39800</v>
      </c>
      <c r="K35" s="77">
        <v>0</v>
      </c>
      <c r="L35" s="77">
        <v>2953.558</v>
      </c>
      <c r="M35" s="78">
        <v>5.0000000000000001E-4</v>
      </c>
      <c r="N35" s="78">
        <f t="shared" si="0"/>
        <v>1.6198515295449439E-2</v>
      </c>
      <c r="O35" s="78">
        <f>L35/'סכום נכסי הקרן'!$C$42</f>
        <v>2.4919007655059772E-3</v>
      </c>
    </row>
    <row r="36" spans="2:15">
      <c r="B36" t="s">
        <v>851</v>
      </c>
      <c r="C36" t="s">
        <v>852</v>
      </c>
      <c r="D36" t="s">
        <v>100</v>
      </c>
      <c r="E36" t="s">
        <v>123</v>
      </c>
      <c r="F36" t="s">
        <v>507</v>
      </c>
      <c r="G36" t="s">
        <v>499</v>
      </c>
      <c r="H36" t="s">
        <v>102</v>
      </c>
      <c r="I36" s="77">
        <v>44182</v>
      </c>
      <c r="J36" s="77">
        <v>8242</v>
      </c>
      <c r="K36" s="77">
        <v>0</v>
      </c>
      <c r="L36" s="77">
        <v>3641.4804399999998</v>
      </c>
      <c r="M36" s="78">
        <v>1.1999999999999999E-3</v>
      </c>
      <c r="N36" s="78">
        <f t="shared" si="0"/>
        <v>1.9971362202949781E-2</v>
      </c>
      <c r="O36" s="78">
        <f>L36/'סכום נכסי הקרן'!$C$42</f>
        <v>3.0722971737853267E-3</v>
      </c>
    </row>
    <row r="37" spans="2:15">
      <c r="B37" t="s">
        <v>853</v>
      </c>
      <c r="C37" t="s">
        <v>854</v>
      </c>
      <c r="D37" t="s">
        <v>100</v>
      </c>
      <c r="E37" t="s">
        <v>123</v>
      </c>
      <c r="F37" t="s">
        <v>433</v>
      </c>
      <c r="G37" t="s">
        <v>434</v>
      </c>
      <c r="H37" t="s">
        <v>102</v>
      </c>
      <c r="I37" s="77">
        <v>3700</v>
      </c>
      <c r="J37" s="77">
        <v>45610</v>
      </c>
      <c r="K37" s="77">
        <v>0</v>
      </c>
      <c r="L37" s="77">
        <v>1687.57</v>
      </c>
      <c r="M37" s="78">
        <v>1.2999999999999999E-3</v>
      </c>
      <c r="N37" s="78">
        <f t="shared" si="0"/>
        <v>9.2553213639757909E-3</v>
      </c>
      <c r="O37" s="78">
        <f>L37/'סכום נכסי הקרן'!$C$42</f>
        <v>1.4237935990574493E-3</v>
      </c>
    </row>
    <row r="38" spans="2:15">
      <c r="B38" t="s">
        <v>855</v>
      </c>
      <c r="C38" t="s">
        <v>856</v>
      </c>
      <c r="D38" t="s">
        <v>100</v>
      </c>
      <c r="E38" t="s">
        <v>123</v>
      </c>
      <c r="F38" t="s">
        <v>857</v>
      </c>
      <c r="G38" t="s">
        <v>555</v>
      </c>
      <c r="H38" t="s">
        <v>102</v>
      </c>
      <c r="I38" s="77">
        <v>18111</v>
      </c>
      <c r="J38" s="77">
        <v>7851</v>
      </c>
      <c r="K38" s="77">
        <v>0</v>
      </c>
      <c r="L38" s="77">
        <v>1421.8946100000001</v>
      </c>
      <c r="M38" s="78">
        <v>2.9999999999999997E-4</v>
      </c>
      <c r="N38" s="78">
        <f t="shared" si="0"/>
        <v>7.7982492941063341E-3</v>
      </c>
      <c r="O38" s="78">
        <f>L38/'סכום נכסי הקרן'!$C$42</f>
        <v>1.1996447224424992E-3</v>
      </c>
    </row>
    <row r="39" spans="2:15">
      <c r="B39" t="s">
        <v>858</v>
      </c>
      <c r="C39" t="s">
        <v>859</v>
      </c>
      <c r="D39" t="s">
        <v>100</v>
      </c>
      <c r="E39" t="s">
        <v>123</v>
      </c>
      <c r="F39" t="s">
        <v>645</v>
      </c>
      <c r="G39" t="s">
        <v>457</v>
      </c>
      <c r="H39" t="s">
        <v>102</v>
      </c>
      <c r="I39" s="77">
        <v>167794.46</v>
      </c>
      <c r="J39" s="77">
        <v>1406</v>
      </c>
      <c r="K39" s="77">
        <v>0</v>
      </c>
      <c r="L39" s="77">
        <v>2359.1901075999999</v>
      </c>
      <c r="M39" s="78">
        <v>2.7000000000000001E-3</v>
      </c>
      <c r="N39" s="78">
        <f t="shared" si="0"/>
        <v>1.2938759639333851E-2</v>
      </c>
      <c r="O39" s="78">
        <f>L39/'סכום נכסי הקרן'!$C$42</f>
        <v>1.9904358184611808E-3</v>
      </c>
    </row>
    <row r="40" spans="2:15">
      <c r="B40" t="s">
        <v>860</v>
      </c>
      <c r="C40" t="s">
        <v>861</v>
      </c>
      <c r="D40" t="s">
        <v>100</v>
      </c>
      <c r="E40" t="s">
        <v>123</v>
      </c>
      <c r="F40" t="s">
        <v>862</v>
      </c>
      <c r="G40" t="s">
        <v>572</v>
      </c>
      <c r="H40" t="s">
        <v>102</v>
      </c>
      <c r="I40" s="77">
        <v>45781</v>
      </c>
      <c r="J40" s="77">
        <v>3189</v>
      </c>
      <c r="K40" s="77">
        <v>0</v>
      </c>
      <c r="L40" s="77">
        <v>1459.9560899999999</v>
      </c>
      <c r="M40" s="78">
        <v>1.6999999999999999E-3</v>
      </c>
      <c r="N40" s="78">
        <f t="shared" si="0"/>
        <v>8.0069939559506056E-3</v>
      </c>
      <c r="O40" s="78">
        <f>L40/'סכום נכסי הקרן'!$C$42</f>
        <v>1.2317569853973116E-3</v>
      </c>
    </row>
    <row r="41" spans="2:15">
      <c r="B41" t="s">
        <v>863</v>
      </c>
      <c r="C41" t="s">
        <v>864</v>
      </c>
      <c r="D41" t="s">
        <v>100</v>
      </c>
      <c r="E41" t="s">
        <v>123</v>
      </c>
      <c r="F41" t="s">
        <v>865</v>
      </c>
      <c r="G41" t="s">
        <v>572</v>
      </c>
      <c r="H41" t="s">
        <v>102</v>
      </c>
      <c r="I41" s="77">
        <v>3910</v>
      </c>
      <c r="J41" s="77">
        <v>13450</v>
      </c>
      <c r="K41" s="77">
        <v>0</v>
      </c>
      <c r="L41" s="77">
        <v>525.89499999999998</v>
      </c>
      <c r="M41" s="78">
        <v>2.9999999999999997E-4</v>
      </c>
      <c r="N41" s="78">
        <f t="shared" si="0"/>
        <v>2.8842224196377326E-3</v>
      </c>
      <c r="O41" s="78">
        <f>L41/'סכום נכסי הקרן'!$C$42</f>
        <v>4.4369474141891434E-4</v>
      </c>
    </row>
    <row r="42" spans="2:15">
      <c r="B42" t="s">
        <v>866</v>
      </c>
      <c r="C42" t="s">
        <v>867</v>
      </c>
      <c r="D42" t="s">
        <v>100</v>
      </c>
      <c r="E42" t="s">
        <v>123</v>
      </c>
      <c r="F42" t="s">
        <v>868</v>
      </c>
      <c r="G42" t="s">
        <v>572</v>
      </c>
      <c r="H42" t="s">
        <v>102</v>
      </c>
      <c r="I42" s="77">
        <v>7390</v>
      </c>
      <c r="J42" s="77">
        <v>28130</v>
      </c>
      <c r="K42" s="77">
        <v>0</v>
      </c>
      <c r="L42" s="77">
        <v>2078.8069999999998</v>
      </c>
      <c r="M42" s="78">
        <v>8.9999999999999998E-4</v>
      </c>
      <c r="N42" s="78">
        <f t="shared" si="0"/>
        <v>1.1401024454501099E-2</v>
      </c>
      <c r="O42" s="78">
        <f>L42/'סכום נכסי הקרן'!$C$42</f>
        <v>1.7538781207747346E-3</v>
      </c>
    </row>
    <row r="43" spans="2:15">
      <c r="B43" t="s">
        <v>869</v>
      </c>
      <c r="C43" t="s">
        <v>870</v>
      </c>
      <c r="D43" t="s">
        <v>100</v>
      </c>
      <c r="E43" t="s">
        <v>123</v>
      </c>
      <c r="F43" t="s">
        <v>396</v>
      </c>
      <c r="G43" t="s">
        <v>312</v>
      </c>
      <c r="H43" t="s">
        <v>102</v>
      </c>
      <c r="I43" s="77">
        <v>93500</v>
      </c>
      <c r="J43" s="77">
        <v>1625</v>
      </c>
      <c r="K43" s="77">
        <v>0</v>
      </c>
      <c r="L43" s="77">
        <v>1519.375</v>
      </c>
      <c r="M43" s="78">
        <v>5.0000000000000001E-4</v>
      </c>
      <c r="N43" s="78">
        <f t="shared" si="0"/>
        <v>8.3328714645263414E-3</v>
      </c>
      <c r="O43" s="78">
        <f>L43/'סכום נכסי הקרן'!$C$42</f>
        <v>1.2818883954845797E-3</v>
      </c>
    </row>
    <row r="44" spans="2:15">
      <c r="B44" t="s">
        <v>871</v>
      </c>
      <c r="C44" t="s">
        <v>872</v>
      </c>
      <c r="D44" t="s">
        <v>100</v>
      </c>
      <c r="E44" t="s">
        <v>123</v>
      </c>
      <c r="F44" t="s">
        <v>451</v>
      </c>
      <c r="G44" t="s">
        <v>312</v>
      </c>
      <c r="H44" t="s">
        <v>102</v>
      </c>
      <c r="I44" s="77">
        <v>6924</v>
      </c>
      <c r="J44" s="77">
        <v>16040</v>
      </c>
      <c r="K44" s="77">
        <v>0</v>
      </c>
      <c r="L44" s="77">
        <v>1110.6096</v>
      </c>
      <c r="M44" s="78">
        <v>8.9999999999999998E-4</v>
      </c>
      <c r="N44" s="78">
        <f t="shared" si="0"/>
        <v>6.0910354876636871E-3</v>
      </c>
      <c r="O44" s="78">
        <f>L44/'סכום נכסי הקרן'!$C$42</f>
        <v>9.3701525834884137E-4</v>
      </c>
    </row>
    <row r="45" spans="2:15">
      <c r="B45" t="s">
        <v>873</v>
      </c>
      <c r="C45" t="s">
        <v>874</v>
      </c>
      <c r="D45" t="s">
        <v>100</v>
      </c>
      <c r="E45" t="s">
        <v>123</v>
      </c>
      <c r="F45" t="s">
        <v>415</v>
      </c>
      <c r="G45" t="s">
        <v>312</v>
      </c>
      <c r="H45" t="s">
        <v>102</v>
      </c>
      <c r="I45" s="77">
        <v>38000</v>
      </c>
      <c r="J45" s="77">
        <v>739</v>
      </c>
      <c r="K45" s="77">
        <v>0</v>
      </c>
      <c r="L45" s="77">
        <v>280.82</v>
      </c>
      <c r="M45" s="78">
        <v>2.0000000000000001E-4</v>
      </c>
      <c r="N45" s="78">
        <f t="shared" si="0"/>
        <v>1.5401312807360179E-3</v>
      </c>
      <c r="O45" s="78">
        <f>L45/'סכום נכסי הקרן'!$C$42</f>
        <v>2.3692630141997837E-4</v>
      </c>
    </row>
    <row r="46" spans="2:15">
      <c r="B46" t="s">
        <v>875</v>
      </c>
      <c r="C46" t="s">
        <v>876</v>
      </c>
      <c r="D46" t="s">
        <v>100</v>
      </c>
      <c r="E46" t="s">
        <v>123</v>
      </c>
      <c r="F46" t="s">
        <v>877</v>
      </c>
      <c r="G46" t="s">
        <v>878</v>
      </c>
      <c r="H46" t="s">
        <v>102</v>
      </c>
      <c r="I46" s="77">
        <v>15719</v>
      </c>
      <c r="J46" s="77">
        <v>9180</v>
      </c>
      <c r="K46" s="77">
        <v>0</v>
      </c>
      <c r="L46" s="77">
        <v>1443.0042000000001</v>
      </c>
      <c r="M46" s="78">
        <v>6.9999999999999999E-4</v>
      </c>
      <c r="N46" s="78">
        <f t="shared" si="0"/>
        <v>7.914022885312488E-3</v>
      </c>
      <c r="O46" s="78">
        <f>L46/'סכום נכסי הקרן'!$C$42</f>
        <v>1.2174547683195455E-3</v>
      </c>
    </row>
    <row r="47" spans="2:15">
      <c r="B47" t="s">
        <v>879</v>
      </c>
      <c r="C47" t="s">
        <v>880</v>
      </c>
      <c r="D47" t="s">
        <v>100</v>
      </c>
      <c r="E47" t="s">
        <v>123</v>
      </c>
      <c r="F47" t="s">
        <v>881</v>
      </c>
      <c r="G47" t="s">
        <v>878</v>
      </c>
      <c r="H47" t="s">
        <v>102</v>
      </c>
      <c r="I47" s="77">
        <v>9250</v>
      </c>
      <c r="J47" s="77">
        <v>16480</v>
      </c>
      <c r="K47" s="77">
        <v>0</v>
      </c>
      <c r="L47" s="77">
        <v>1524.4</v>
      </c>
      <c r="M47" s="78">
        <v>5.9999999999999995E-4</v>
      </c>
      <c r="N47" s="78">
        <f t="shared" si="0"/>
        <v>8.3604306116159318E-3</v>
      </c>
      <c r="O47" s="78">
        <f>L47/'סכום נכסי הקרן'!$C$42</f>
        <v>1.2861279605605551E-3</v>
      </c>
    </row>
    <row r="48" spans="2:15">
      <c r="B48" t="s">
        <v>882</v>
      </c>
      <c r="C48" t="s">
        <v>883</v>
      </c>
      <c r="D48" t="s">
        <v>100</v>
      </c>
      <c r="E48" t="s">
        <v>123</v>
      </c>
      <c r="F48" t="s">
        <v>884</v>
      </c>
      <c r="G48" t="s">
        <v>878</v>
      </c>
      <c r="H48" t="s">
        <v>102</v>
      </c>
      <c r="I48" s="77">
        <v>3300</v>
      </c>
      <c r="J48" s="77">
        <v>30370</v>
      </c>
      <c r="K48" s="77">
        <v>0</v>
      </c>
      <c r="L48" s="77">
        <v>1002.21</v>
      </c>
      <c r="M48" s="78">
        <v>2.0000000000000001E-4</v>
      </c>
      <c r="N48" s="78">
        <f t="shared" si="0"/>
        <v>5.4965279213248508E-3</v>
      </c>
      <c r="O48" s="78">
        <f>L48/'סכום נכסי הקרן'!$C$42</f>
        <v>8.4555910742153885E-4</v>
      </c>
    </row>
    <row r="49" spans="2:15">
      <c r="B49" t="s">
        <v>885</v>
      </c>
      <c r="C49" t="s">
        <v>886</v>
      </c>
      <c r="D49" t="s">
        <v>100</v>
      </c>
      <c r="E49" t="s">
        <v>123</v>
      </c>
      <c r="F49" t="s">
        <v>887</v>
      </c>
      <c r="G49" t="s">
        <v>878</v>
      </c>
      <c r="H49" t="s">
        <v>102</v>
      </c>
      <c r="I49" s="77">
        <v>11699</v>
      </c>
      <c r="J49" s="77">
        <v>7180</v>
      </c>
      <c r="K49" s="77">
        <v>0</v>
      </c>
      <c r="L49" s="77">
        <v>839.98820000000001</v>
      </c>
      <c r="M49" s="78">
        <v>2.0000000000000001E-4</v>
      </c>
      <c r="N49" s="78">
        <f t="shared" si="0"/>
        <v>4.6068374840436662E-3</v>
      </c>
      <c r="O49" s="78">
        <f>L49/'סכום נכסי הקרן'!$C$42</f>
        <v>7.0869346008982652E-4</v>
      </c>
    </row>
    <row r="50" spans="2:15">
      <c r="B50" t="s">
        <v>888</v>
      </c>
      <c r="C50" t="s">
        <v>889</v>
      </c>
      <c r="D50" t="s">
        <v>100</v>
      </c>
      <c r="E50" t="s">
        <v>123</v>
      </c>
      <c r="F50" t="s">
        <v>890</v>
      </c>
      <c r="G50" t="s">
        <v>878</v>
      </c>
      <c r="H50" t="s">
        <v>102</v>
      </c>
      <c r="I50" s="77">
        <v>6695</v>
      </c>
      <c r="J50" s="77">
        <v>21910</v>
      </c>
      <c r="K50" s="77">
        <v>0</v>
      </c>
      <c r="L50" s="77">
        <v>1466.8744999999999</v>
      </c>
      <c r="M50" s="78">
        <v>5.0000000000000001E-4</v>
      </c>
      <c r="N50" s="78">
        <f t="shared" si="0"/>
        <v>8.044937334819478E-3</v>
      </c>
      <c r="O50" s="78">
        <f>L50/'סכום נכסי הקרן'!$C$42</f>
        <v>1.2375940101569691E-3</v>
      </c>
    </row>
    <row r="51" spans="2:15">
      <c r="B51" t="s">
        <v>891</v>
      </c>
      <c r="C51" t="s">
        <v>892</v>
      </c>
      <c r="D51" t="s">
        <v>100</v>
      </c>
      <c r="E51" t="s">
        <v>123</v>
      </c>
      <c r="F51" t="s">
        <v>893</v>
      </c>
      <c r="G51" t="s">
        <v>563</v>
      </c>
      <c r="H51" t="s">
        <v>102</v>
      </c>
      <c r="I51" s="77">
        <v>33882</v>
      </c>
      <c r="J51" s="77">
        <v>4990</v>
      </c>
      <c r="K51" s="77">
        <v>0</v>
      </c>
      <c r="L51" s="77">
        <v>1690.7118</v>
      </c>
      <c r="M51" s="78">
        <v>5.0000000000000001E-4</v>
      </c>
      <c r="N51" s="78">
        <f t="shared" si="0"/>
        <v>9.2725522750854578E-3</v>
      </c>
      <c r="O51" s="78">
        <f>L51/'סכום נכסי הקרן'!$C$42</f>
        <v>1.4264443185710214E-3</v>
      </c>
    </row>
    <row r="52" spans="2:15">
      <c r="B52" t="s">
        <v>894</v>
      </c>
      <c r="C52" t="s">
        <v>895</v>
      </c>
      <c r="D52" t="s">
        <v>100</v>
      </c>
      <c r="E52" t="s">
        <v>123</v>
      </c>
      <c r="F52" t="s">
        <v>562</v>
      </c>
      <c r="G52" t="s">
        <v>563</v>
      </c>
      <c r="H52" t="s">
        <v>102</v>
      </c>
      <c r="I52" s="77">
        <v>5227</v>
      </c>
      <c r="J52" s="77">
        <v>27290</v>
      </c>
      <c r="K52" s="77">
        <v>0</v>
      </c>
      <c r="L52" s="77">
        <v>1426.4483</v>
      </c>
      <c r="M52" s="78">
        <v>2.9999999999999997E-4</v>
      </c>
      <c r="N52" s="78">
        <f t="shared" si="0"/>
        <v>7.8232235851531783E-3</v>
      </c>
      <c r="O52" s="78">
        <f>L52/'סכום נכסי הקרן'!$C$42</f>
        <v>1.2034866458436569E-3</v>
      </c>
    </row>
    <row r="53" spans="2:15">
      <c r="B53" s="79" t="s">
        <v>896</v>
      </c>
      <c r="E53" s="16"/>
      <c r="F53" s="16"/>
      <c r="G53" s="16"/>
      <c r="I53" s="81">
        <v>4586011.33</v>
      </c>
      <c r="K53" s="81">
        <v>0</v>
      </c>
      <c r="L53" s="81">
        <v>27559.355740110001</v>
      </c>
      <c r="N53" s="80">
        <f t="shared" si="0"/>
        <v>0.15114673403701709</v>
      </c>
      <c r="O53" s="80">
        <f>L53/'סכום נכסי הקרן'!$C$42</f>
        <v>2.3251678032268762E-2</v>
      </c>
    </row>
    <row r="54" spans="2:15">
      <c r="B54" t="s">
        <v>897</v>
      </c>
      <c r="C54" t="s">
        <v>898</v>
      </c>
      <c r="D54" t="s">
        <v>100</v>
      </c>
      <c r="E54" t="s">
        <v>123</v>
      </c>
      <c r="F54" t="s">
        <v>899</v>
      </c>
      <c r="G54" t="s">
        <v>900</v>
      </c>
      <c r="H54" t="s">
        <v>102</v>
      </c>
      <c r="I54" s="77">
        <v>20000</v>
      </c>
      <c r="J54" s="77">
        <v>206</v>
      </c>
      <c r="K54" s="77">
        <v>0</v>
      </c>
      <c r="L54" s="77">
        <v>41.2</v>
      </c>
      <c r="M54" s="78">
        <v>6.9999999999999999E-4</v>
      </c>
      <c r="N54" s="78">
        <f t="shared" si="0"/>
        <v>2.2595758409772789E-4</v>
      </c>
      <c r="O54" s="78">
        <f>L54/'סכום נכסי הקרן'!$C$42</f>
        <v>3.4760215150285269E-5</v>
      </c>
    </row>
    <row r="55" spans="2:15">
      <c r="B55" t="s">
        <v>901</v>
      </c>
      <c r="C55" t="s">
        <v>902</v>
      </c>
      <c r="D55" t="s">
        <v>100</v>
      </c>
      <c r="E55" t="s">
        <v>123</v>
      </c>
      <c r="F55" t="s">
        <v>903</v>
      </c>
      <c r="G55" t="s">
        <v>900</v>
      </c>
      <c r="H55" t="s">
        <v>102</v>
      </c>
      <c r="I55" s="77">
        <v>90000</v>
      </c>
      <c r="J55" s="77">
        <v>56.6</v>
      </c>
      <c r="K55" s="77">
        <v>0</v>
      </c>
      <c r="L55" s="77">
        <v>50.94</v>
      </c>
      <c r="M55" s="78">
        <v>1.1000000000000001E-3</v>
      </c>
      <c r="N55" s="78">
        <f t="shared" si="0"/>
        <v>2.7937571198879263E-4</v>
      </c>
      <c r="O55" s="78">
        <f>L55/'סכום נכסי הקרן'!$C$42</f>
        <v>4.2977799994066297E-5</v>
      </c>
    </row>
    <row r="56" spans="2:15">
      <c r="B56" t="s">
        <v>904</v>
      </c>
      <c r="C56" t="s">
        <v>905</v>
      </c>
      <c r="D56" t="s">
        <v>100</v>
      </c>
      <c r="E56" t="s">
        <v>123</v>
      </c>
      <c r="F56" t="s">
        <v>906</v>
      </c>
      <c r="G56" t="s">
        <v>900</v>
      </c>
      <c r="H56" t="s">
        <v>102</v>
      </c>
      <c r="I56" s="77">
        <v>15268</v>
      </c>
      <c r="J56" s="77">
        <v>2397</v>
      </c>
      <c r="K56" s="77">
        <v>0</v>
      </c>
      <c r="L56" s="77">
        <v>365.97395999999998</v>
      </c>
      <c r="M56" s="78">
        <v>3.0000000000000001E-3</v>
      </c>
      <c r="N56" s="78">
        <f t="shared" si="0"/>
        <v>2.0071502874824875E-3</v>
      </c>
      <c r="O56" s="78">
        <f>L56/'סכום נכסי הקרן'!$C$42</f>
        <v>3.0877023274276445E-4</v>
      </c>
    </row>
    <row r="57" spans="2:15">
      <c r="B57" t="s">
        <v>907</v>
      </c>
      <c r="C57" t="s">
        <v>908</v>
      </c>
      <c r="D57" t="s">
        <v>100</v>
      </c>
      <c r="E57" t="s">
        <v>123</v>
      </c>
      <c r="F57" t="s">
        <v>909</v>
      </c>
      <c r="G57" t="s">
        <v>900</v>
      </c>
      <c r="H57" t="s">
        <v>102</v>
      </c>
      <c r="I57" s="77">
        <v>204061</v>
      </c>
      <c r="J57" s="77">
        <v>1723</v>
      </c>
      <c r="K57" s="77">
        <v>0</v>
      </c>
      <c r="L57" s="77">
        <v>3515.9710300000002</v>
      </c>
      <c r="M57" s="78">
        <v>2.5999999999999999E-3</v>
      </c>
      <c r="N57" s="78">
        <f t="shared" si="0"/>
        <v>1.9283017468359219E-2</v>
      </c>
      <c r="O57" s="78">
        <f>L57/'סכום נכסי הקרן'!$C$42</f>
        <v>2.9664055695381095E-3</v>
      </c>
    </row>
    <row r="58" spans="2:15">
      <c r="B58" t="s">
        <v>910</v>
      </c>
      <c r="C58" t="s">
        <v>911</v>
      </c>
      <c r="D58" t="s">
        <v>100</v>
      </c>
      <c r="E58" t="s">
        <v>123</v>
      </c>
      <c r="F58" t="s">
        <v>912</v>
      </c>
      <c r="G58" t="s">
        <v>900</v>
      </c>
      <c r="H58" t="s">
        <v>102</v>
      </c>
      <c r="I58" s="77">
        <v>3500</v>
      </c>
      <c r="J58" s="77">
        <v>233.9</v>
      </c>
      <c r="K58" s="77">
        <v>0</v>
      </c>
      <c r="L58" s="77">
        <v>8.1865000000000006</v>
      </c>
      <c r="M58" s="78">
        <v>2.0000000000000001E-4</v>
      </c>
      <c r="N58" s="78">
        <f t="shared" si="0"/>
        <v>4.489810102466139E-5</v>
      </c>
      <c r="O58" s="78">
        <f>L58/'סכום נכסי הקרן'!$C$42</f>
        <v>6.9069053720342323E-6</v>
      </c>
    </row>
    <row r="59" spans="2:15">
      <c r="B59" t="s">
        <v>913</v>
      </c>
      <c r="C59" t="s">
        <v>914</v>
      </c>
      <c r="D59" t="s">
        <v>100</v>
      </c>
      <c r="E59" t="s">
        <v>123</v>
      </c>
      <c r="F59" t="s">
        <v>628</v>
      </c>
      <c r="G59" t="s">
        <v>434</v>
      </c>
      <c r="H59" t="s">
        <v>102</v>
      </c>
      <c r="I59" s="77">
        <v>177503.33</v>
      </c>
      <c r="J59" s="77">
        <v>626.70000000000005</v>
      </c>
      <c r="K59" s="77">
        <v>0</v>
      </c>
      <c r="L59" s="77">
        <v>1112.4133691100001</v>
      </c>
      <c r="M59" s="78">
        <v>6.0000000000000001E-3</v>
      </c>
      <c r="N59" s="78">
        <f t="shared" si="0"/>
        <v>6.1009280922842144E-3</v>
      </c>
      <c r="O59" s="78">
        <f>L59/'סכום נכסי הקרן'!$C$42</f>
        <v>9.3853708850284723E-4</v>
      </c>
    </row>
    <row r="60" spans="2:15">
      <c r="B60" t="s">
        <v>915</v>
      </c>
      <c r="C60" t="s">
        <v>916</v>
      </c>
      <c r="D60" t="s">
        <v>100</v>
      </c>
      <c r="E60" t="s">
        <v>123</v>
      </c>
      <c r="F60" t="s">
        <v>632</v>
      </c>
      <c r="G60" t="s">
        <v>434</v>
      </c>
      <c r="H60" t="s">
        <v>102</v>
      </c>
      <c r="I60" s="77">
        <v>59110</v>
      </c>
      <c r="J60" s="77">
        <v>925.9</v>
      </c>
      <c r="K60" s="77">
        <v>0</v>
      </c>
      <c r="L60" s="77">
        <v>547.29948999999999</v>
      </c>
      <c r="M60" s="78">
        <v>1E-3</v>
      </c>
      <c r="N60" s="78">
        <f t="shared" si="0"/>
        <v>3.0016133625805478E-3</v>
      </c>
      <c r="O60" s="78">
        <f>L60/'סכום נכסי הקרן'!$C$42</f>
        <v>4.6175359281653888E-4</v>
      </c>
    </row>
    <row r="61" spans="2:15">
      <c r="B61" t="s">
        <v>917</v>
      </c>
      <c r="C61" t="s">
        <v>918</v>
      </c>
      <c r="D61" t="s">
        <v>100</v>
      </c>
      <c r="E61" t="s">
        <v>123</v>
      </c>
      <c r="F61" t="s">
        <v>919</v>
      </c>
      <c r="G61" t="s">
        <v>457</v>
      </c>
      <c r="H61" t="s">
        <v>102</v>
      </c>
      <c r="I61" s="77">
        <v>61000</v>
      </c>
      <c r="J61" s="77">
        <v>626</v>
      </c>
      <c r="K61" s="77">
        <v>0</v>
      </c>
      <c r="L61" s="77">
        <v>381.86</v>
      </c>
      <c r="M61" s="78">
        <v>1.4E-3</v>
      </c>
      <c r="N61" s="78">
        <f t="shared" si="0"/>
        <v>2.0942758025135526E-3</v>
      </c>
      <c r="O61" s="78">
        <f>L61/'סכום נכסי הקרן'!$C$42</f>
        <v>3.2217319799242555E-4</v>
      </c>
    </row>
    <row r="62" spans="2:15">
      <c r="B62" t="s">
        <v>920</v>
      </c>
      <c r="C62" t="s">
        <v>921</v>
      </c>
      <c r="D62" t="s">
        <v>100</v>
      </c>
      <c r="E62" t="s">
        <v>123</v>
      </c>
      <c r="F62" t="s">
        <v>717</v>
      </c>
      <c r="G62" t="s">
        <v>457</v>
      </c>
      <c r="H62" t="s">
        <v>102</v>
      </c>
      <c r="I62" s="77">
        <v>31440</v>
      </c>
      <c r="J62" s="77">
        <v>3241</v>
      </c>
      <c r="K62" s="77">
        <v>0</v>
      </c>
      <c r="L62" s="77">
        <v>1018.9704</v>
      </c>
      <c r="M62" s="78">
        <v>2E-3</v>
      </c>
      <c r="N62" s="78">
        <f t="shared" si="0"/>
        <v>5.5884487827935776E-3</v>
      </c>
      <c r="O62" s="78">
        <f>L62/'סכום נכסי הקרן'!$C$42</f>
        <v>8.5969976543136511E-4</v>
      </c>
    </row>
    <row r="63" spans="2:15">
      <c r="B63" t="s">
        <v>922</v>
      </c>
      <c r="C63" t="s">
        <v>923</v>
      </c>
      <c r="D63" t="s">
        <v>100</v>
      </c>
      <c r="E63" t="s">
        <v>123</v>
      </c>
      <c r="F63" t="s">
        <v>924</v>
      </c>
      <c r="G63" t="s">
        <v>426</v>
      </c>
      <c r="H63" t="s">
        <v>102</v>
      </c>
      <c r="I63" s="77">
        <v>12000</v>
      </c>
      <c r="J63" s="77">
        <v>9912</v>
      </c>
      <c r="K63" s="77">
        <v>0</v>
      </c>
      <c r="L63" s="77">
        <v>1189.44</v>
      </c>
      <c r="M63" s="78">
        <v>3.0000000000000001E-3</v>
      </c>
      <c r="N63" s="78">
        <f t="shared" si="0"/>
        <v>6.5233735152718797E-3</v>
      </c>
      <c r="O63" s="78">
        <f>L63/'סכום נכסי הקרן'!$C$42</f>
        <v>1.0035240366105659E-3</v>
      </c>
    </row>
    <row r="64" spans="2:15">
      <c r="B64" t="s">
        <v>925</v>
      </c>
      <c r="C64" t="s">
        <v>926</v>
      </c>
      <c r="D64" t="s">
        <v>100</v>
      </c>
      <c r="E64" t="s">
        <v>123</v>
      </c>
      <c r="F64" t="s">
        <v>927</v>
      </c>
      <c r="G64" t="s">
        <v>928</v>
      </c>
      <c r="H64" t="s">
        <v>102</v>
      </c>
      <c r="I64" s="77">
        <v>87460</v>
      </c>
      <c r="J64" s="77">
        <v>38.299999999999997</v>
      </c>
      <c r="K64" s="77">
        <v>0</v>
      </c>
      <c r="L64" s="77">
        <v>33.49718</v>
      </c>
      <c r="M64" s="78">
        <v>2.5000000000000001E-3</v>
      </c>
      <c r="N64" s="78">
        <f t="shared" si="0"/>
        <v>1.8371218123511474E-4</v>
      </c>
      <c r="O64" s="78">
        <f>L64/'סכום נכסי הקרן'!$C$42</f>
        <v>2.8261387954559048E-5</v>
      </c>
    </row>
    <row r="65" spans="2:15">
      <c r="B65" t="s">
        <v>929</v>
      </c>
      <c r="C65" t="s">
        <v>930</v>
      </c>
      <c r="D65" t="s">
        <v>100</v>
      </c>
      <c r="E65" t="s">
        <v>123</v>
      </c>
      <c r="F65" t="s">
        <v>931</v>
      </c>
      <c r="G65" t="s">
        <v>932</v>
      </c>
      <c r="H65" t="s">
        <v>102</v>
      </c>
      <c r="I65" s="77">
        <v>143844</v>
      </c>
      <c r="J65" s="77">
        <v>197.8</v>
      </c>
      <c r="K65" s="77">
        <v>0</v>
      </c>
      <c r="L65" s="77">
        <v>284.52343200000001</v>
      </c>
      <c r="M65" s="78">
        <v>1.1599999999999999E-2</v>
      </c>
      <c r="N65" s="78">
        <f t="shared" si="0"/>
        <v>1.5604424105318971E-3</v>
      </c>
      <c r="O65" s="78">
        <f>L65/'סכום נכסי הקרן'!$C$42</f>
        <v>2.4005086678683399E-4</v>
      </c>
    </row>
    <row r="66" spans="2:15">
      <c r="B66" t="s">
        <v>933</v>
      </c>
      <c r="C66" t="s">
        <v>934</v>
      </c>
      <c r="D66" t="s">
        <v>100</v>
      </c>
      <c r="E66" t="s">
        <v>123</v>
      </c>
      <c r="F66" t="s">
        <v>935</v>
      </c>
      <c r="G66" t="s">
        <v>404</v>
      </c>
      <c r="H66" t="s">
        <v>102</v>
      </c>
      <c r="I66" s="77">
        <v>2809</v>
      </c>
      <c r="J66" s="77">
        <v>22120</v>
      </c>
      <c r="K66" s="77">
        <v>0</v>
      </c>
      <c r="L66" s="77">
        <v>621.35080000000005</v>
      </c>
      <c r="M66" s="78">
        <v>2.0000000000000001E-4</v>
      </c>
      <c r="N66" s="78">
        <f t="shared" si="0"/>
        <v>3.4077409137182159E-3</v>
      </c>
      <c r="O66" s="78">
        <f>L66/'סכום נכסי הקרן'!$C$42</f>
        <v>5.2423027892722993E-4</v>
      </c>
    </row>
    <row r="67" spans="2:15">
      <c r="B67" t="s">
        <v>936</v>
      </c>
      <c r="C67" t="s">
        <v>937</v>
      </c>
      <c r="D67" t="s">
        <v>100</v>
      </c>
      <c r="E67" t="s">
        <v>123</v>
      </c>
      <c r="F67" t="s">
        <v>938</v>
      </c>
      <c r="G67" t="s">
        <v>939</v>
      </c>
      <c r="H67" t="s">
        <v>102</v>
      </c>
      <c r="I67" s="77">
        <v>79000</v>
      </c>
      <c r="J67" s="77">
        <v>683.1</v>
      </c>
      <c r="K67" s="77">
        <v>0</v>
      </c>
      <c r="L67" s="77">
        <v>539.649</v>
      </c>
      <c r="M67" s="78">
        <v>2.5999999999999999E-3</v>
      </c>
      <c r="N67" s="78">
        <f t="shared" si="0"/>
        <v>2.9596549587561833E-3</v>
      </c>
      <c r="O67" s="78">
        <f>L67/'סכום נכסי הקרן'!$C$42</f>
        <v>4.5529891615622074E-4</v>
      </c>
    </row>
    <row r="68" spans="2:15">
      <c r="B68" t="s">
        <v>940</v>
      </c>
      <c r="C68" t="s">
        <v>941</v>
      </c>
      <c r="D68" t="s">
        <v>100</v>
      </c>
      <c r="E68" t="s">
        <v>123</v>
      </c>
      <c r="F68" t="s">
        <v>942</v>
      </c>
      <c r="G68" t="s">
        <v>939</v>
      </c>
      <c r="H68" t="s">
        <v>102</v>
      </c>
      <c r="I68" s="77">
        <v>179300</v>
      </c>
      <c r="J68" s="77">
        <v>16.5</v>
      </c>
      <c r="K68" s="77">
        <v>0</v>
      </c>
      <c r="L68" s="77">
        <v>29.584499999999998</v>
      </c>
      <c r="M68" s="78">
        <v>1.6999999999999999E-3</v>
      </c>
      <c r="N68" s="78">
        <f t="shared" si="0"/>
        <v>1.6225345016357352E-4</v>
      </c>
      <c r="O68" s="78">
        <f>L68/'סכום נכסי הקרן'!$C$42</f>
        <v>2.4960281192078023E-5</v>
      </c>
    </row>
    <row r="69" spans="2:15">
      <c r="B69" t="s">
        <v>943</v>
      </c>
      <c r="C69" t="s">
        <v>944</v>
      </c>
      <c r="D69" t="s">
        <v>100</v>
      </c>
      <c r="E69" t="s">
        <v>123</v>
      </c>
      <c r="F69" t="s">
        <v>945</v>
      </c>
      <c r="G69" t="s">
        <v>946</v>
      </c>
      <c r="H69" t="s">
        <v>102</v>
      </c>
      <c r="I69" s="77">
        <v>13366</v>
      </c>
      <c r="J69" s="77">
        <v>7412</v>
      </c>
      <c r="K69" s="77">
        <v>0</v>
      </c>
      <c r="L69" s="77">
        <v>990.68791999999996</v>
      </c>
      <c r="M69" s="78">
        <v>2.0000000000000001E-4</v>
      </c>
      <c r="N69" s="78">
        <f t="shared" si="0"/>
        <v>5.4333361407282298E-3</v>
      </c>
      <c r="O69" s="78">
        <f>L69/'סכום נכסי הקרן'!$C$42</f>
        <v>8.3583799140749026E-4</v>
      </c>
    </row>
    <row r="70" spans="2:15">
      <c r="B70" t="s">
        <v>947</v>
      </c>
      <c r="C70" t="s">
        <v>948</v>
      </c>
      <c r="D70" t="s">
        <v>100</v>
      </c>
      <c r="E70" t="s">
        <v>123</v>
      </c>
      <c r="F70" t="s">
        <v>949</v>
      </c>
      <c r="G70" t="s">
        <v>572</v>
      </c>
      <c r="H70" t="s">
        <v>102</v>
      </c>
      <c r="I70" s="77">
        <v>537222</v>
      </c>
      <c r="J70" s="77">
        <v>187.1</v>
      </c>
      <c r="K70" s="77">
        <v>0</v>
      </c>
      <c r="L70" s="77">
        <v>1005.142362</v>
      </c>
      <c r="M70" s="78">
        <v>3.5999999999999999E-3</v>
      </c>
      <c r="N70" s="78">
        <f t="shared" si="0"/>
        <v>5.5126101891214523E-3</v>
      </c>
      <c r="O70" s="78">
        <f>L70/'סכום נכסי הקרן'!$C$42</f>
        <v>8.4803312523752238E-4</v>
      </c>
    </row>
    <row r="71" spans="2:15">
      <c r="B71" t="s">
        <v>950</v>
      </c>
      <c r="C71" t="s">
        <v>951</v>
      </c>
      <c r="D71" t="s">
        <v>100</v>
      </c>
      <c r="E71" t="s">
        <v>123</v>
      </c>
      <c r="F71" t="s">
        <v>952</v>
      </c>
      <c r="G71" t="s">
        <v>953</v>
      </c>
      <c r="H71" t="s">
        <v>102</v>
      </c>
      <c r="I71" s="77">
        <v>15041</v>
      </c>
      <c r="J71" s="77">
        <v>9957</v>
      </c>
      <c r="K71" s="77">
        <v>0</v>
      </c>
      <c r="L71" s="77">
        <v>1497.63237</v>
      </c>
      <c r="M71" s="78">
        <v>1.6999999999999999E-3</v>
      </c>
      <c r="N71" s="78">
        <f t="shared" si="0"/>
        <v>8.2136260240717116E-3</v>
      </c>
      <c r="O71" s="78">
        <f>L71/'סכום נכסי הקרן'!$C$42</f>
        <v>1.2635442572143602E-3</v>
      </c>
    </row>
    <row r="72" spans="2:15">
      <c r="B72" t="s">
        <v>954</v>
      </c>
      <c r="C72" t="s">
        <v>955</v>
      </c>
      <c r="D72" t="s">
        <v>100</v>
      </c>
      <c r="E72" t="s">
        <v>123</v>
      </c>
      <c r="F72" t="s">
        <v>956</v>
      </c>
      <c r="G72" t="s">
        <v>953</v>
      </c>
      <c r="H72" t="s">
        <v>102</v>
      </c>
      <c r="I72" s="77">
        <v>72950</v>
      </c>
      <c r="J72" s="77">
        <v>1555</v>
      </c>
      <c r="K72" s="77">
        <v>0</v>
      </c>
      <c r="L72" s="77">
        <v>1134.3724999999999</v>
      </c>
      <c r="M72" s="78">
        <v>2E-3</v>
      </c>
      <c r="N72" s="78">
        <f t="shared" si="0"/>
        <v>6.2213609118179558E-3</v>
      </c>
      <c r="O72" s="78">
        <f>L72/'סכום נכסי הקרן'!$C$42</f>
        <v>9.5706388739240226E-4</v>
      </c>
    </row>
    <row r="73" spans="2:15">
      <c r="B73" t="s">
        <v>957</v>
      </c>
      <c r="C73" t="s">
        <v>958</v>
      </c>
      <c r="D73" t="s">
        <v>100</v>
      </c>
      <c r="E73" t="s">
        <v>123</v>
      </c>
      <c r="F73" t="s">
        <v>959</v>
      </c>
      <c r="G73" t="s">
        <v>312</v>
      </c>
      <c r="H73" t="s">
        <v>102</v>
      </c>
      <c r="I73" s="77">
        <v>111262</v>
      </c>
      <c r="J73" s="77">
        <v>1012</v>
      </c>
      <c r="K73" s="77">
        <v>0</v>
      </c>
      <c r="L73" s="77">
        <v>1125.97144</v>
      </c>
      <c r="M73" s="78">
        <v>1.6000000000000001E-3</v>
      </c>
      <c r="N73" s="78">
        <f t="shared" si="0"/>
        <v>6.1752860763456246E-3</v>
      </c>
      <c r="O73" s="78">
        <f>L73/'סכום נכסי הקרן'!$C$42</f>
        <v>9.4997595891933308E-4</v>
      </c>
    </row>
    <row r="74" spans="2:15">
      <c r="B74" t="s">
        <v>960</v>
      </c>
      <c r="C74" t="s">
        <v>961</v>
      </c>
      <c r="D74" t="s">
        <v>100</v>
      </c>
      <c r="E74" t="s">
        <v>123</v>
      </c>
      <c r="F74" t="s">
        <v>484</v>
      </c>
      <c r="G74" t="s">
        <v>312</v>
      </c>
      <c r="H74" t="s">
        <v>102</v>
      </c>
      <c r="I74" s="77">
        <v>877627</v>
      </c>
      <c r="J74" s="77">
        <v>267.2</v>
      </c>
      <c r="K74" s="77">
        <v>0</v>
      </c>
      <c r="L74" s="77">
        <v>2345.0193439999998</v>
      </c>
      <c r="M74" s="78">
        <v>6.0000000000000001E-3</v>
      </c>
      <c r="N74" s="78">
        <f t="shared" si="0"/>
        <v>1.2861041398851423E-2</v>
      </c>
      <c r="O74" s="78">
        <f>L74/'סכום נכסי הקרן'!$C$42</f>
        <v>1.9784800225490489E-3</v>
      </c>
    </row>
    <row r="75" spans="2:15">
      <c r="B75" t="s">
        <v>962</v>
      </c>
      <c r="C75" t="s">
        <v>963</v>
      </c>
      <c r="D75" t="s">
        <v>100</v>
      </c>
      <c r="E75" t="s">
        <v>123</v>
      </c>
      <c r="F75" t="s">
        <v>964</v>
      </c>
      <c r="G75" t="s">
        <v>965</v>
      </c>
      <c r="H75" t="s">
        <v>102</v>
      </c>
      <c r="I75" s="77">
        <v>152388</v>
      </c>
      <c r="J75" s="77">
        <v>764.7</v>
      </c>
      <c r="K75" s="77">
        <v>0</v>
      </c>
      <c r="L75" s="77">
        <v>1165.3110360000001</v>
      </c>
      <c r="M75" s="78">
        <v>1.6000000000000001E-3</v>
      </c>
      <c r="N75" s="78">
        <f t="shared" si="0"/>
        <v>6.3910404470140869E-3</v>
      </c>
      <c r="O75" s="78">
        <f>L75/'סכום נכסי הקרן'!$C$42</f>
        <v>9.8316656136800541E-4</v>
      </c>
    </row>
    <row r="76" spans="2:15">
      <c r="B76" t="s">
        <v>966</v>
      </c>
      <c r="C76" t="s">
        <v>967</v>
      </c>
      <c r="D76" t="s">
        <v>100</v>
      </c>
      <c r="E76" t="s">
        <v>123</v>
      </c>
      <c r="F76" t="s">
        <v>968</v>
      </c>
      <c r="G76" t="s">
        <v>965</v>
      </c>
      <c r="H76" t="s">
        <v>102</v>
      </c>
      <c r="I76" s="77">
        <v>8588</v>
      </c>
      <c r="J76" s="77">
        <v>1123</v>
      </c>
      <c r="K76" s="77">
        <v>0</v>
      </c>
      <c r="L76" s="77">
        <v>96.443240000000003</v>
      </c>
      <c r="M76" s="78">
        <v>3.8999999999999998E-3</v>
      </c>
      <c r="N76" s="78">
        <f t="shared" ref="N76:N118" si="1">L76/$L$11</f>
        <v>5.2893401730479009E-4</v>
      </c>
      <c r="O76" s="78">
        <f>L76/'סכום נכסי הקרן'!$C$42</f>
        <v>8.136863524734462E-5</v>
      </c>
    </row>
    <row r="77" spans="2:15">
      <c r="B77" t="s">
        <v>969</v>
      </c>
      <c r="C77" t="s">
        <v>970</v>
      </c>
      <c r="D77" t="s">
        <v>100</v>
      </c>
      <c r="E77" t="s">
        <v>123</v>
      </c>
      <c r="F77" t="s">
        <v>971</v>
      </c>
      <c r="G77" t="s">
        <v>125</v>
      </c>
      <c r="H77" t="s">
        <v>102</v>
      </c>
      <c r="I77" s="77">
        <v>377650</v>
      </c>
      <c r="J77" s="77">
        <v>113.3</v>
      </c>
      <c r="K77" s="77">
        <v>0</v>
      </c>
      <c r="L77" s="77">
        <v>427.87745000000001</v>
      </c>
      <c r="M77" s="78">
        <v>5.5999999999999999E-3</v>
      </c>
      <c r="N77" s="78">
        <f t="shared" si="1"/>
        <v>2.3466542449489406E-3</v>
      </c>
      <c r="O77" s="78">
        <f>L77/'סכום נכסי הקרן'!$C$42</f>
        <v>3.6099786941639391E-4</v>
      </c>
    </row>
    <row r="78" spans="2:15">
      <c r="B78" t="s">
        <v>972</v>
      </c>
      <c r="C78" t="s">
        <v>973</v>
      </c>
      <c r="D78" t="s">
        <v>100</v>
      </c>
      <c r="E78" t="s">
        <v>123</v>
      </c>
      <c r="F78" t="s">
        <v>974</v>
      </c>
      <c r="G78" t="s">
        <v>975</v>
      </c>
      <c r="H78" t="s">
        <v>102</v>
      </c>
      <c r="I78" s="77">
        <v>100000</v>
      </c>
      <c r="J78" s="77">
        <v>36.200000000000003</v>
      </c>
      <c r="K78" s="77">
        <v>0</v>
      </c>
      <c r="L78" s="77">
        <v>36.200000000000003</v>
      </c>
      <c r="M78" s="78">
        <v>1.1000000000000001E-3</v>
      </c>
      <c r="N78" s="78">
        <f t="shared" si="1"/>
        <v>1.9853554719266383E-4</v>
      </c>
      <c r="O78" s="78">
        <f>L78/'סכום נכסי הקרן'!$C$42</f>
        <v>3.0541742437872009E-5</v>
      </c>
    </row>
    <row r="79" spans="2:15">
      <c r="B79" t="s">
        <v>976</v>
      </c>
      <c r="C79" t="s">
        <v>977</v>
      </c>
      <c r="D79" t="s">
        <v>100</v>
      </c>
      <c r="E79" t="s">
        <v>123</v>
      </c>
      <c r="F79" t="s">
        <v>978</v>
      </c>
      <c r="G79" t="s">
        <v>975</v>
      </c>
      <c r="H79" t="s">
        <v>102</v>
      </c>
      <c r="I79" s="77">
        <v>103000</v>
      </c>
      <c r="J79" s="77">
        <v>619.29999999999995</v>
      </c>
      <c r="K79" s="77">
        <v>0</v>
      </c>
      <c r="L79" s="77">
        <v>637.87900000000002</v>
      </c>
      <c r="M79" s="78">
        <v>4.7000000000000002E-3</v>
      </c>
      <c r="N79" s="78">
        <f t="shared" si="1"/>
        <v>3.4983882957930717E-3</v>
      </c>
      <c r="O79" s="78">
        <f>L79/'סכום נכסי הקרן'!$C$42</f>
        <v>5.3817503106429166E-4</v>
      </c>
    </row>
    <row r="80" spans="2:15">
      <c r="B80" t="s">
        <v>979</v>
      </c>
      <c r="C80" t="s">
        <v>980</v>
      </c>
      <c r="D80" t="s">
        <v>100</v>
      </c>
      <c r="E80" t="s">
        <v>123</v>
      </c>
      <c r="F80" t="s">
        <v>981</v>
      </c>
      <c r="G80" t="s">
        <v>878</v>
      </c>
      <c r="H80" t="s">
        <v>102</v>
      </c>
      <c r="I80" s="77">
        <v>161860</v>
      </c>
      <c r="J80" s="77">
        <v>206</v>
      </c>
      <c r="K80" s="77">
        <v>0</v>
      </c>
      <c r="L80" s="77">
        <v>333.4316</v>
      </c>
      <c r="M80" s="78">
        <v>1.2999999999999999E-3</v>
      </c>
      <c r="N80" s="78">
        <f t="shared" si="1"/>
        <v>1.8286747281029117E-3</v>
      </c>
      <c r="O80" s="78">
        <f>L80/'סכום נכסי הקרן'!$C$42</f>
        <v>2.813144212112587E-4</v>
      </c>
    </row>
    <row r="81" spans="2:15">
      <c r="B81" t="s">
        <v>982</v>
      </c>
      <c r="C81" t="s">
        <v>983</v>
      </c>
      <c r="D81" t="s">
        <v>100</v>
      </c>
      <c r="E81" t="s">
        <v>123</v>
      </c>
      <c r="F81" t="s">
        <v>984</v>
      </c>
      <c r="G81" t="s">
        <v>878</v>
      </c>
      <c r="H81" t="s">
        <v>102</v>
      </c>
      <c r="I81" s="77">
        <v>146616</v>
      </c>
      <c r="J81" s="77">
        <v>617.9</v>
      </c>
      <c r="K81" s="77">
        <v>0</v>
      </c>
      <c r="L81" s="77">
        <v>905.94026399999996</v>
      </c>
      <c r="M81" s="78">
        <v>6.3E-3</v>
      </c>
      <c r="N81" s="78">
        <f t="shared" si="1"/>
        <v>4.9685454706382953E-3</v>
      </c>
      <c r="O81" s="78">
        <f>L81/'סכום נכסי הקרן'!$C$42</f>
        <v>7.6433685655209304E-4</v>
      </c>
    </row>
    <row r="82" spans="2:15">
      <c r="B82" t="s">
        <v>985</v>
      </c>
      <c r="C82" t="s">
        <v>986</v>
      </c>
      <c r="D82" t="s">
        <v>100</v>
      </c>
      <c r="E82" t="s">
        <v>123</v>
      </c>
      <c r="F82" t="s">
        <v>987</v>
      </c>
      <c r="G82" t="s">
        <v>420</v>
      </c>
      <c r="H82" t="s">
        <v>102</v>
      </c>
      <c r="I82" s="77">
        <v>95755</v>
      </c>
      <c r="J82" s="77">
        <v>2608</v>
      </c>
      <c r="K82" s="77">
        <v>0</v>
      </c>
      <c r="L82" s="77">
        <v>2497.2903999999999</v>
      </c>
      <c r="M82" s="78">
        <v>5.7000000000000002E-3</v>
      </c>
      <c r="N82" s="78">
        <f t="shared" si="1"/>
        <v>1.3696157902292437E-2</v>
      </c>
      <c r="O82" s="78">
        <f>L82/'סכום נכסי הקרן'!$C$42</f>
        <v>2.1069502814743193E-3</v>
      </c>
    </row>
    <row r="83" spans="2:15">
      <c r="B83" t="s">
        <v>988</v>
      </c>
      <c r="C83" t="s">
        <v>989</v>
      </c>
      <c r="D83" t="s">
        <v>100</v>
      </c>
      <c r="E83" t="s">
        <v>123</v>
      </c>
      <c r="F83" t="s">
        <v>990</v>
      </c>
      <c r="G83" t="s">
        <v>420</v>
      </c>
      <c r="H83" t="s">
        <v>102</v>
      </c>
      <c r="I83" s="77">
        <v>64817</v>
      </c>
      <c r="J83" s="77">
        <v>1531</v>
      </c>
      <c r="K83" s="77">
        <v>0</v>
      </c>
      <c r="L83" s="77">
        <v>992.34826999999996</v>
      </c>
      <c r="M83" s="78">
        <v>2.8999999999999998E-3</v>
      </c>
      <c r="N83" s="78">
        <f t="shared" si="1"/>
        <v>5.4424421765232947E-3</v>
      </c>
      <c r="O83" s="78">
        <f>L83/'סכום נכסי הקרן'!$C$42</f>
        <v>8.3723881964110132E-4</v>
      </c>
    </row>
    <row r="84" spans="2:15">
      <c r="B84" t="s">
        <v>991</v>
      </c>
      <c r="C84" t="s">
        <v>992</v>
      </c>
      <c r="D84" t="s">
        <v>100</v>
      </c>
      <c r="E84" t="s">
        <v>123</v>
      </c>
      <c r="F84" t="s">
        <v>993</v>
      </c>
      <c r="G84" t="s">
        <v>420</v>
      </c>
      <c r="H84" t="s">
        <v>102</v>
      </c>
      <c r="I84" s="77">
        <v>167053</v>
      </c>
      <c r="J84" s="77">
        <v>570.79999999999995</v>
      </c>
      <c r="K84" s="77">
        <v>0</v>
      </c>
      <c r="L84" s="77">
        <v>953.53852400000005</v>
      </c>
      <c r="M84" s="78">
        <v>1.61E-2</v>
      </c>
      <c r="N84" s="78">
        <f t="shared" si="1"/>
        <v>5.2295937191056633E-3</v>
      </c>
      <c r="O84" s="78">
        <f>L84/'סכום נכסי הקרן'!$C$42</f>
        <v>8.0449524874576348E-4</v>
      </c>
    </row>
    <row r="85" spans="2:15">
      <c r="B85" t="s">
        <v>994</v>
      </c>
      <c r="C85" t="s">
        <v>995</v>
      </c>
      <c r="D85" t="s">
        <v>100</v>
      </c>
      <c r="E85" t="s">
        <v>123</v>
      </c>
      <c r="F85" t="s">
        <v>996</v>
      </c>
      <c r="G85" t="s">
        <v>713</v>
      </c>
      <c r="H85" t="s">
        <v>102</v>
      </c>
      <c r="I85" s="77">
        <v>153800</v>
      </c>
      <c r="J85" s="77">
        <v>45.4</v>
      </c>
      <c r="K85" s="77">
        <v>0</v>
      </c>
      <c r="L85" s="77">
        <v>69.825199999999995</v>
      </c>
      <c r="M85" s="78">
        <v>1.2999999999999999E-3</v>
      </c>
      <c r="N85" s="78">
        <f t="shared" si="1"/>
        <v>3.8294984226069581E-4</v>
      </c>
      <c r="O85" s="78">
        <f>L85/'סכום נכסי הקרן'!$C$42</f>
        <v>5.8911140167759681E-5</v>
      </c>
    </row>
    <row r="86" spans="2:15">
      <c r="B86" t="s">
        <v>997</v>
      </c>
      <c r="C86" t="s">
        <v>998</v>
      </c>
      <c r="D86" t="s">
        <v>100</v>
      </c>
      <c r="E86" t="s">
        <v>123</v>
      </c>
      <c r="F86" t="s">
        <v>999</v>
      </c>
      <c r="G86" t="s">
        <v>129</v>
      </c>
      <c r="H86" t="s">
        <v>102</v>
      </c>
      <c r="I86" s="77">
        <v>10903</v>
      </c>
      <c r="J86" s="77">
        <v>4275</v>
      </c>
      <c r="K86" s="77">
        <v>0</v>
      </c>
      <c r="L86" s="77">
        <v>466.10325</v>
      </c>
      <c r="M86" s="78">
        <v>3.0000000000000001E-3</v>
      </c>
      <c r="N86" s="78">
        <f t="shared" si="1"/>
        <v>2.5563001046140601E-3</v>
      </c>
      <c r="O86" s="78">
        <f>L86/'סכום נכסי הקרן'!$C$42</f>
        <v>3.9324876825842727E-4</v>
      </c>
    </row>
    <row r="87" spans="2:15">
      <c r="B87" t="s">
        <v>1000</v>
      </c>
      <c r="C87" t="s">
        <v>1001</v>
      </c>
      <c r="D87" t="s">
        <v>100</v>
      </c>
      <c r="E87" t="s">
        <v>123</v>
      </c>
      <c r="F87" t="s">
        <v>1002</v>
      </c>
      <c r="G87" t="s">
        <v>129</v>
      </c>
      <c r="H87" t="s">
        <v>102</v>
      </c>
      <c r="I87" s="77">
        <v>210500</v>
      </c>
      <c r="J87" s="77">
        <v>471.5</v>
      </c>
      <c r="K87" s="77">
        <v>0</v>
      </c>
      <c r="L87" s="77">
        <v>992.50750000000005</v>
      </c>
      <c r="M87" s="78">
        <v>1.4999999999999999E-2</v>
      </c>
      <c r="N87" s="78">
        <f t="shared" si="1"/>
        <v>5.4433154587105737E-3</v>
      </c>
      <c r="O87" s="78">
        <f>L87/'סכום נכסי הקרן'!$C$42</f>
        <v>8.3737316112310095E-4</v>
      </c>
    </row>
    <row r="88" spans="2:15">
      <c r="B88" t="s">
        <v>1003</v>
      </c>
      <c r="C88" t="s">
        <v>1004</v>
      </c>
      <c r="D88" t="s">
        <v>100</v>
      </c>
      <c r="E88" t="s">
        <v>123</v>
      </c>
      <c r="F88" t="s">
        <v>1005</v>
      </c>
      <c r="G88" t="s">
        <v>129</v>
      </c>
      <c r="H88" t="s">
        <v>102</v>
      </c>
      <c r="I88" s="77">
        <v>8337</v>
      </c>
      <c r="J88" s="77">
        <v>1416</v>
      </c>
      <c r="K88" s="77">
        <v>0</v>
      </c>
      <c r="L88" s="77">
        <v>118.05192</v>
      </c>
      <c r="M88" s="78">
        <v>2.5999999999999999E-3</v>
      </c>
      <c r="N88" s="78">
        <f t="shared" si="1"/>
        <v>6.4744482139073402E-4</v>
      </c>
      <c r="O88" s="78">
        <f>L88/'סכום נכסי הקרן'!$C$42</f>
        <v>9.9599760633598648E-5</v>
      </c>
    </row>
    <row r="89" spans="2:15">
      <c r="B89" t="s">
        <v>1006</v>
      </c>
      <c r="C89" t="s">
        <v>1007</v>
      </c>
      <c r="D89" t="s">
        <v>100</v>
      </c>
      <c r="E89" t="s">
        <v>123</v>
      </c>
      <c r="F89" t="s">
        <v>1008</v>
      </c>
      <c r="G89" t="s">
        <v>129</v>
      </c>
      <c r="H89" t="s">
        <v>102</v>
      </c>
      <c r="I89" s="77">
        <v>30981</v>
      </c>
      <c r="J89" s="77">
        <v>86.9</v>
      </c>
      <c r="K89" s="77">
        <v>0</v>
      </c>
      <c r="L89" s="77">
        <v>26.922488999999999</v>
      </c>
      <c r="M89" s="78">
        <v>4.7000000000000002E-3</v>
      </c>
      <c r="N89" s="78">
        <f t="shared" si="1"/>
        <v>1.4765389738683623E-4</v>
      </c>
      <c r="O89" s="78">
        <f>L89/'סכום נכסי הקרן'!$C$42</f>
        <v>2.2714357039349234E-5</v>
      </c>
    </row>
    <row r="90" spans="2:15">
      <c r="B90" s="79" t="s">
        <v>1009</v>
      </c>
      <c r="E90" s="16"/>
      <c r="F90" s="16"/>
      <c r="G90" s="16"/>
      <c r="I90" s="81">
        <v>0</v>
      </c>
      <c r="K90" s="81">
        <v>0</v>
      </c>
      <c r="L90" s="81">
        <v>0</v>
      </c>
      <c r="N90" s="80">
        <f t="shared" si="1"/>
        <v>0</v>
      </c>
      <c r="O90" s="80">
        <f>L90/'סכום נכסי הקרן'!$C$42</f>
        <v>0</v>
      </c>
    </row>
    <row r="91" spans="2:15">
      <c r="B91" t="s">
        <v>229</v>
      </c>
      <c r="C91" t="s">
        <v>229</v>
      </c>
      <c r="E91" s="16"/>
      <c r="F91" s="16"/>
      <c r="G91" t="s">
        <v>229</v>
      </c>
      <c r="H91" t="s">
        <v>229</v>
      </c>
      <c r="I91" s="77">
        <v>0</v>
      </c>
      <c r="J91" s="77">
        <v>0</v>
      </c>
      <c r="L91" s="77">
        <v>0</v>
      </c>
      <c r="M91" s="78">
        <v>0</v>
      </c>
      <c r="N91" s="78">
        <f t="shared" si="1"/>
        <v>0</v>
      </c>
      <c r="O91" s="78">
        <f>L91/'סכום נכסי הקרן'!$C$42</f>
        <v>0</v>
      </c>
    </row>
    <row r="92" spans="2:15">
      <c r="B92" s="79" t="s">
        <v>234</v>
      </c>
      <c r="E92" s="16"/>
      <c r="F92" s="16"/>
      <c r="G92" s="16"/>
      <c r="I92" s="81">
        <v>575191.69999999995</v>
      </c>
      <c r="K92" s="81">
        <v>12.13401</v>
      </c>
      <c r="L92" s="81">
        <v>45741.816334859999</v>
      </c>
      <c r="N92" s="80">
        <f t="shared" si="1"/>
        <v>0.25086675512783863</v>
      </c>
      <c r="O92" s="80">
        <f>L92/'סכום נכסי הקרן'!$C$42</f>
        <v>3.8592120804965213E-2</v>
      </c>
    </row>
    <row r="93" spans="2:15">
      <c r="B93" s="79" t="s">
        <v>285</v>
      </c>
      <c r="E93" s="16"/>
      <c r="F93" s="16"/>
      <c r="G93" s="16"/>
      <c r="I93" s="81">
        <v>138291.70000000001</v>
      </c>
      <c r="K93" s="81">
        <v>0</v>
      </c>
      <c r="L93" s="81">
        <v>11638.76195272</v>
      </c>
      <c r="N93" s="80">
        <f t="shared" si="1"/>
        <v>6.3831711959348655E-2</v>
      </c>
      <c r="O93" s="80">
        <f>L93/'סכום נכסי הקרן'!$C$42</f>
        <v>9.8195599407646002E-3</v>
      </c>
    </row>
    <row r="94" spans="2:15">
      <c r="B94" t="s">
        <v>1010</v>
      </c>
      <c r="C94" t="s">
        <v>1011</v>
      </c>
      <c r="D94" t="s">
        <v>1012</v>
      </c>
      <c r="E94" t="s">
        <v>732</v>
      </c>
      <c r="F94" t="s">
        <v>1013</v>
      </c>
      <c r="G94" t="s">
        <v>1014</v>
      </c>
      <c r="H94" t="s">
        <v>106</v>
      </c>
      <c r="I94" s="77">
        <v>5090</v>
      </c>
      <c r="J94" s="77">
        <v>1227</v>
      </c>
      <c r="K94" s="77">
        <v>0</v>
      </c>
      <c r="L94" s="77">
        <v>231.08090999999999</v>
      </c>
      <c r="M94" s="78">
        <v>4.0000000000000002E-4</v>
      </c>
      <c r="N94" s="78">
        <f t="shared" si="1"/>
        <v>1.2673418484151573E-3</v>
      </c>
      <c r="O94" s="78">
        <f>L94/'סכום נכסי הקרן'!$C$42</f>
        <v>1.9496170263892491E-4</v>
      </c>
    </row>
    <row r="95" spans="2:15">
      <c r="B95" t="s">
        <v>1015</v>
      </c>
      <c r="C95" t="s">
        <v>1016</v>
      </c>
      <c r="D95" t="s">
        <v>1012</v>
      </c>
      <c r="E95" t="s">
        <v>732</v>
      </c>
      <c r="F95" t="s">
        <v>1017</v>
      </c>
      <c r="G95" t="s">
        <v>1018</v>
      </c>
      <c r="H95" t="s">
        <v>106</v>
      </c>
      <c r="I95" s="77">
        <v>18028.7</v>
      </c>
      <c r="J95" s="77">
        <v>84</v>
      </c>
      <c r="K95" s="77">
        <v>0</v>
      </c>
      <c r="L95" s="77">
        <v>56.033199600000003</v>
      </c>
      <c r="M95" s="78">
        <v>1.4E-3</v>
      </c>
      <c r="N95" s="78">
        <f t="shared" si="1"/>
        <v>3.0730889346800418E-4</v>
      </c>
      <c r="O95" s="78">
        <f>L95/'סכום נכסי הקרן'!$C$42</f>
        <v>4.727490470036113E-5</v>
      </c>
    </row>
    <row r="96" spans="2:15">
      <c r="B96" t="s">
        <v>1019</v>
      </c>
      <c r="C96" t="s">
        <v>1020</v>
      </c>
      <c r="D96" t="s">
        <v>123</v>
      </c>
      <c r="E96" t="s">
        <v>732</v>
      </c>
      <c r="F96" t="s">
        <v>1021</v>
      </c>
      <c r="G96" t="s">
        <v>1022</v>
      </c>
      <c r="H96" t="s">
        <v>200</v>
      </c>
      <c r="I96" s="77">
        <v>102947</v>
      </c>
      <c r="J96" s="77">
        <v>940</v>
      </c>
      <c r="K96" s="77">
        <v>0</v>
      </c>
      <c r="L96" s="77">
        <v>3980.5445841199999</v>
      </c>
      <c r="M96" s="78">
        <v>6.3E-3</v>
      </c>
      <c r="N96" s="78">
        <f t="shared" si="1"/>
        <v>2.1830928097598304E-2</v>
      </c>
      <c r="O96" s="78">
        <f>L96/'סכום נכסי הקרן'!$C$42</f>
        <v>3.3583637417309224E-3</v>
      </c>
    </row>
    <row r="97" spans="2:15">
      <c r="B97" t="s">
        <v>1023</v>
      </c>
      <c r="C97" t="s">
        <v>1024</v>
      </c>
      <c r="D97" t="s">
        <v>1025</v>
      </c>
      <c r="E97" t="s">
        <v>732</v>
      </c>
      <c r="F97" t="s">
        <v>1026</v>
      </c>
      <c r="G97" t="s">
        <v>1027</v>
      </c>
      <c r="H97" t="s">
        <v>106</v>
      </c>
      <c r="I97" s="77">
        <v>3772</v>
      </c>
      <c r="J97" s="77">
        <v>20650</v>
      </c>
      <c r="K97" s="77">
        <v>0</v>
      </c>
      <c r="L97" s="77">
        <v>2881.9965999999999</v>
      </c>
      <c r="M97" s="78">
        <v>1E-4</v>
      </c>
      <c r="N97" s="78">
        <f t="shared" si="1"/>
        <v>1.580604342509383E-2</v>
      </c>
      <c r="O97" s="78">
        <f>L97/'סכום נכסי הקרן'!$C$42</f>
        <v>2.4315248028735589E-3</v>
      </c>
    </row>
    <row r="98" spans="2:15">
      <c r="B98" t="s">
        <v>1028</v>
      </c>
      <c r="C98" t="s">
        <v>1029</v>
      </c>
      <c r="D98" t="s">
        <v>123</v>
      </c>
      <c r="E98" t="s">
        <v>732</v>
      </c>
      <c r="F98" t="s">
        <v>1030</v>
      </c>
      <c r="G98" t="s">
        <v>1031</v>
      </c>
      <c r="H98" t="s">
        <v>106</v>
      </c>
      <c r="I98" s="77">
        <v>667</v>
      </c>
      <c r="J98" s="77">
        <v>315</v>
      </c>
      <c r="K98" s="77">
        <v>0</v>
      </c>
      <c r="L98" s="77">
        <v>7.7738849999999999</v>
      </c>
      <c r="M98" s="78">
        <v>1E-4</v>
      </c>
      <c r="N98" s="78">
        <f t="shared" si="1"/>
        <v>4.2635152273144785E-5</v>
      </c>
      <c r="O98" s="78">
        <f>L98/'סכום נכסי הקרן'!$C$42</f>
        <v>6.5587843483877524E-6</v>
      </c>
    </row>
    <row r="99" spans="2:15">
      <c r="B99" t="s">
        <v>1032</v>
      </c>
      <c r="C99" t="s">
        <v>1033</v>
      </c>
      <c r="D99" t="s">
        <v>1025</v>
      </c>
      <c r="E99" t="s">
        <v>732</v>
      </c>
      <c r="F99" t="s">
        <v>1034</v>
      </c>
      <c r="G99" t="s">
        <v>1031</v>
      </c>
      <c r="H99" t="s">
        <v>106</v>
      </c>
      <c r="I99" s="77">
        <v>3100</v>
      </c>
      <c r="J99" s="77">
        <v>26905</v>
      </c>
      <c r="K99" s="77">
        <v>0</v>
      </c>
      <c r="L99" s="77">
        <v>3086.0034999999998</v>
      </c>
      <c r="M99" s="78">
        <v>1E-4</v>
      </c>
      <c r="N99" s="78">
        <f t="shared" si="1"/>
        <v>1.6924900373231373E-2</v>
      </c>
      <c r="O99" s="78">
        <f>L99/'סכום נכסי הקרן'!$C$42</f>
        <v>2.6036443110323631E-3</v>
      </c>
    </row>
    <row r="100" spans="2:15">
      <c r="B100" t="s">
        <v>1035</v>
      </c>
      <c r="C100" t="s">
        <v>1036</v>
      </c>
      <c r="D100" t="s">
        <v>1025</v>
      </c>
      <c r="E100" t="s">
        <v>732</v>
      </c>
      <c r="F100" t="s">
        <v>1037</v>
      </c>
      <c r="G100" t="s">
        <v>1038</v>
      </c>
      <c r="H100" t="s">
        <v>106</v>
      </c>
      <c r="I100" s="77">
        <v>4687</v>
      </c>
      <c r="J100" s="77">
        <v>8046</v>
      </c>
      <c r="K100" s="77">
        <v>0</v>
      </c>
      <c r="L100" s="77">
        <v>1395.3292739999999</v>
      </c>
      <c r="M100" s="78">
        <v>1E-4</v>
      </c>
      <c r="N100" s="78">
        <f t="shared" si="1"/>
        <v>7.6525541692688487E-3</v>
      </c>
      <c r="O100" s="78">
        <f>L100/'סכום נכסי הקרן'!$C$42</f>
        <v>1.1772316934400811E-3</v>
      </c>
    </row>
    <row r="101" spans="2:15">
      <c r="B101" s="79" t="s">
        <v>286</v>
      </c>
      <c r="E101" s="16"/>
      <c r="F101" s="16"/>
      <c r="G101" s="16"/>
      <c r="I101" s="81">
        <v>436900</v>
      </c>
      <c r="K101" s="81">
        <v>12.13401</v>
      </c>
      <c r="L101" s="81">
        <v>34103.054382139999</v>
      </c>
      <c r="N101" s="80">
        <f t="shared" si="1"/>
        <v>0.18703504316848993</v>
      </c>
      <c r="O101" s="80">
        <f>L101/'סכום נכסי הקרן'!$C$42</f>
        <v>2.8772560864200613E-2</v>
      </c>
    </row>
    <row r="102" spans="2:15">
      <c r="B102" t="s">
        <v>1039</v>
      </c>
      <c r="C102" t="s">
        <v>1040</v>
      </c>
      <c r="D102" t="s">
        <v>1012</v>
      </c>
      <c r="E102" t="s">
        <v>732</v>
      </c>
      <c r="F102" t="s">
        <v>1041</v>
      </c>
      <c r="G102" t="s">
        <v>1042</v>
      </c>
      <c r="H102" t="s">
        <v>106</v>
      </c>
      <c r="I102" s="77">
        <v>42500</v>
      </c>
      <c r="J102" s="77">
        <v>1734</v>
      </c>
      <c r="K102" s="77">
        <v>0</v>
      </c>
      <c r="L102" s="77">
        <v>2726.7150000000001</v>
      </c>
      <c r="M102" s="78">
        <v>2.0000000000000001E-4</v>
      </c>
      <c r="N102" s="78">
        <f t="shared" si="1"/>
        <v>1.495441587191835E-2</v>
      </c>
      <c r="O102" s="78">
        <f>L102/'סכום נכסי הקרן'!$C$42</f>
        <v>2.3005145644055852E-3</v>
      </c>
    </row>
    <row r="103" spans="2:15">
      <c r="B103" t="s">
        <v>1043</v>
      </c>
      <c r="C103" t="s">
        <v>1044</v>
      </c>
      <c r="D103" t="s">
        <v>1025</v>
      </c>
      <c r="E103" t="s">
        <v>732</v>
      </c>
      <c r="F103" t="s">
        <v>758</v>
      </c>
      <c r="G103" t="s">
        <v>753</v>
      </c>
      <c r="H103" t="s">
        <v>106</v>
      </c>
      <c r="I103" s="77">
        <v>12158</v>
      </c>
      <c r="J103" s="77">
        <v>2869</v>
      </c>
      <c r="K103" s="77">
        <v>0</v>
      </c>
      <c r="L103" s="77">
        <v>1290.608174</v>
      </c>
      <c r="M103" s="78">
        <v>0</v>
      </c>
      <c r="N103" s="78">
        <f t="shared" si="1"/>
        <v>7.0782209954810679E-3</v>
      </c>
      <c r="O103" s="78">
        <f>L103/'סכום נכסי הקרן'!$C$42</f>
        <v>1.0888790728873011E-3</v>
      </c>
    </row>
    <row r="104" spans="2:15">
      <c r="B104" t="s">
        <v>1045</v>
      </c>
      <c r="C104" t="s">
        <v>1046</v>
      </c>
      <c r="D104" t="s">
        <v>1025</v>
      </c>
      <c r="E104" t="s">
        <v>732</v>
      </c>
      <c r="F104" t="s">
        <v>752</v>
      </c>
      <c r="G104" t="s">
        <v>753</v>
      </c>
      <c r="H104" t="s">
        <v>106</v>
      </c>
      <c r="I104" s="77">
        <v>2588</v>
      </c>
      <c r="J104" s="77">
        <v>14544</v>
      </c>
      <c r="K104" s="77">
        <v>0</v>
      </c>
      <c r="L104" s="77">
        <v>1392.675264</v>
      </c>
      <c r="M104" s="78">
        <v>0</v>
      </c>
      <c r="N104" s="78">
        <f t="shared" si="1"/>
        <v>7.637998497235567E-3</v>
      </c>
      <c r="O104" s="78">
        <f>L104/'סכום נכסי הקרן'!$C$42</f>
        <v>1.1749925196873868E-3</v>
      </c>
    </row>
    <row r="105" spans="2:15">
      <c r="B105" t="s">
        <v>1047</v>
      </c>
      <c r="C105" t="s">
        <v>1048</v>
      </c>
      <c r="D105" t="s">
        <v>123</v>
      </c>
      <c r="E105" t="s">
        <v>732</v>
      </c>
      <c r="F105" t="s">
        <v>1049</v>
      </c>
      <c r="G105" t="s">
        <v>747</v>
      </c>
      <c r="H105" t="s">
        <v>110</v>
      </c>
      <c r="I105" s="77">
        <v>18575</v>
      </c>
      <c r="J105" s="77">
        <v>2900</v>
      </c>
      <c r="K105" s="77">
        <v>0</v>
      </c>
      <c r="L105" s="77">
        <v>2164.6654874999999</v>
      </c>
      <c r="M105" s="78">
        <v>1E-4</v>
      </c>
      <c r="N105" s="78">
        <f t="shared" si="1"/>
        <v>1.1871907377068697E-2</v>
      </c>
      <c r="O105" s="78">
        <f>L105/'סכום נכסי הקרן'!$C$42</f>
        <v>1.8263164581042996E-3</v>
      </c>
    </row>
    <row r="106" spans="2:15">
      <c r="B106" t="s">
        <v>1050</v>
      </c>
      <c r="C106" t="s">
        <v>1051</v>
      </c>
      <c r="D106" t="s">
        <v>123</v>
      </c>
      <c r="E106" t="s">
        <v>732</v>
      </c>
      <c r="F106" t="s">
        <v>1052</v>
      </c>
      <c r="G106" t="s">
        <v>747</v>
      </c>
      <c r="H106" t="s">
        <v>201</v>
      </c>
      <c r="I106" s="77">
        <v>900</v>
      </c>
      <c r="J106" s="77">
        <v>64480</v>
      </c>
      <c r="K106" s="77">
        <v>0</v>
      </c>
      <c r="L106" s="77">
        <v>313.140672</v>
      </c>
      <c r="M106" s="78">
        <v>0</v>
      </c>
      <c r="N106" s="78">
        <f t="shared" si="1"/>
        <v>1.717391012812112E-3</v>
      </c>
      <c r="O106" s="78">
        <f>L106/'סכום נכסי הקרן'!$C$42</f>
        <v>2.6419507599575022E-4</v>
      </c>
    </row>
    <row r="107" spans="2:15">
      <c r="B107" t="s">
        <v>1053</v>
      </c>
      <c r="C107" t="s">
        <v>1054</v>
      </c>
      <c r="D107" t="s">
        <v>123</v>
      </c>
      <c r="E107" t="s">
        <v>732</v>
      </c>
      <c r="F107" t="s">
        <v>1055</v>
      </c>
      <c r="G107" t="s">
        <v>747</v>
      </c>
      <c r="H107" t="s">
        <v>110</v>
      </c>
      <c r="I107" s="77">
        <v>14000</v>
      </c>
      <c r="J107" s="77">
        <v>3989</v>
      </c>
      <c r="K107" s="77">
        <v>0</v>
      </c>
      <c r="L107" s="77">
        <v>2244.1715100000001</v>
      </c>
      <c r="M107" s="78">
        <v>0</v>
      </c>
      <c r="N107" s="78">
        <f t="shared" si="1"/>
        <v>1.2307950793702669E-2</v>
      </c>
      <c r="O107" s="78">
        <f>L107/'סכום נכסי הקרן'!$C$42</f>
        <v>1.8933952553820527E-3</v>
      </c>
    </row>
    <row r="108" spans="2:15">
      <c r="B108" t="s">
        <v>1056</v>
      </c>
      <c r="C108" t="s">
        <v>1054</v>
      </c>
      <c r="D108" t="s">
        <v>123</v>
      </c>
      <c r="E108" t="s">
        <v>732</v>
      </c>
      <c r="F108" t="s">
        <v>1055</v>
      </c>
      <c r="G108" t="s">
        <v>747</v>
      </c>
      <c r="H108" t="s">
        <v>110</v>
      </c>
      <c r="I108" s="77">
        <v>16000</v>
      </c>
      <c r="J108" s="77">
        <v>3987</v>
      </c>
      <c r="K108" s="77">
        <v>0</v>
      </c>
      <c r="L108" s="77">
        <v>2563.4815199999998</v>
      </c>
      <c r="M108" s="78">
        <v>0</v>
      </c>
      <c r="N108" s="78">
        <f t="shared" si="1"/>
        <v>1.4059176969377942E-2</v>
      </c>
      <c r="O108" s="78">
        <f>L108/'סכום נכסי הקרן'!$C$42</f>
        <v>2.1627953681791338E-3</v>
      </c>
    </row>
    <row r="109" spans="2:15">
      <c r="B109" t="s">
        <v>1057</v>
      </c>
      <c r="C109" t="s">
        <v>1058</v>
      </c>
      <c r="D109" t="s">
        <v>1012</v>
      </c>
      <c r="E109" t="s">
        <v>732</v>
      </c>
      <c r="F109" t="s">
        <v>1059</v>
      </c>
      <c r="G109" t="s">
        <v>1022</v>
      </c>
      <c r="H109" t="s">
        <v>106</v>
      </c>
      <c r="I109" s="77">
        <v>77000</v>
      </c>
      <c r="J109" s="77">
        <v>401</v>
      </c>
      <c r="K109" s="77">
        <v>0</v>
      </c>
      <c r="L109" s="77">
        <v>1142.4490000000001</v>
      </c>
      <c r="M109" s="78">
        <v>2.8999999999999998E-3</v>
      </c>
      <c r="N109" s="78">
        <f t="shared" si="1"/>
        <v>6.2656557280307071E-3</v>
      </c>
      <c r="O109" s="78">
        <f>L109/'סכום נכסי הקרן'!$C$42</f>
        <v>9.6387798636476355E-4</v>
      </c>
    </row>
    <row r="110" spans="2:15">
      <c r="B110" t="s">
        <v>1060</v>
      </c>
      <c r="C110" t="s">
        <v>1061</v>
      </c>
      <c r="D110" t="s">
        <v>1025</v>
      </c>
      <c r="E110" t="s">
        <v>732</v>
      </c>
      <c r="F110" t="s">
        <v>1062</v>
      </c>
      <c r="G110" t="s">
        <v>1063</v>
      </c>
      <c r="H110" t="s">
        <v>106</v>
      </c>
      <c r="I110" s="77">
        <v>13112</v>
      </c>
      <c r="J110" s="77">
        <v>12097</v>
      </c>
      <c r="K110" s="77">
        <v>0</v>
      </c>
      <c r="L110" s="77">
        <v>5868.7869680000003</v>
      </c>
      <c r="M110" s="78">
        <v>0</v>
      </c>
      <c r="N110" s="78">
        <f t="shared" si="1"/>
        <v>3.2186818564891008E-2</v>
      </c>
      <c r="O110" s="78">
        <f>L110/'סכום נכסי הקרן'!$C$42</f>
        <v>4.9514635358949115E-3</v>
      </c>
    </row>
    <row r="111" spans="2:15">
      <c r="B111" t="s">
        <v>1064</v>
      </c>
      <c r="C111" t="s">
        <v>1065</v>
      </c>
      <c r="D111" t="s">
        <v>1025</v>
      </c>
      <c r="E111" t="s">
        <v>732</v>
      </c>
      <c r="F111" t="s">
        <v>1066</v>
      </c>
      <c r="G111" t="s">
        <v>734</v>
      </c>
      <c r="H111" t="s">
        <v>106</v>
      </c>
      <c r="I111" s="77">
        <v>10000</v>
      </c>
      <c r="J111" s="77">
        <v>3668</v>
      </c>
      <c r="K111" s="77">
        <v>0</v>
      </c>
      <c r="L111" s="77">
        <v>1357.16</v>
      </c>
      <c r="M111" s="78">
        <v>0</v>
      </c>
      <c r="N111" s="78">
        <f t="shared" si="1"/>
        <v>7.4432183212153483E-3</v>
      </c>
      <c r="O111" s="78">
        <f>L111/'סכום נכסי הקרן'!$C$42</f>
        <v>1.1450284852757562E-3</v>
      </c>
    </row>
    <row r="112" spans="2:15">
      <c r="B112" t="s">
        <v>1067</v>
      </c>
      <c r="C112" t="s">
        <v>1068</v>
      </c>
      <c r="D112" t="s">
        <v>1069</v>
      </c>
      <c r="E112" t="s">
        <v>732</v>
      </c>
      <c r="F112" t="s">
        <v>1070</v>
      </c>
      <c r="G112" t="s">
        <v>1071</v>
      </c>
      <c r="H112" t="s">
        <v>113</v>
      </c>
      <c r="I112" s="77">
        <v>32521</v>
      </c>
      <c r="J112" s="77">
        <v>1120</v>
      </c>
      <c r="K112" s="77">
        <v>0</v>
      </c>
      <c r="L112" s="77">
        <v>1701.23334864</v>
      </c>
      <c r="M112" s="78">
        <v>8.0000000000000004E-4</v>
      </c>
      <c r="N112" s="78">
        <f t="shared" si="1"/>
        <v>9.3302567341063593E-3</v>
      </c>
      <c r="O112" s="78">
        <f>L112/'סכום נכסי הקרן'!$C$42</f>
        <v>1.4353212917370551E-3</v>
      </c>
    </row>
    <row r="113" spans="2:15">
      <c r="B113" t="s">
        <v>1072</v>
      </c>
      <c r="C113" t="s">
        <v>1073</v>
      </c>
      <c r="D113" t="s">
        <v>123</v>
      </c>
      <c r="E113" t="s">
        <v>732</v>
      </c>
      <c r="F113" t="s">
        <v>1074</v>
      </c>
      <c r="G113" t="s">
        <v>1071</v>
      </c>
      <c r="H113" t="s">
        <v>106</v>
      </c>
      <c r="I113" s="77">
        <v>145000</v>
      </c>
      <c r="J113" s="77">
        <v>21</v>
      </c>
      <c r="K113" s="77">
        <v>0</v>
      </c>
      <c r="L113" s="77">
        <v>112.66500000000001</v>
      </c>
      <c r="M113" s="78">
        <v>1E-4</v>
      </c>
      <c r="N113" s="78">
        <f t="shared" si="1"/>
        <v>6.1790075758180849E-4</v>
      </c>
      <c r="O113" s="78">
        <f>L113/'סכום נכסי הקרן'!$C$42</f>
        <v>9.5054845628808013E-5</v>
      </c>
    </row>
    <row r="114" spans="2:15">
      <c r="B114" t="s">
        <v>1075</v>
      </c>
      <c r="C114" t="s">
        <v>1076</v>
      </c>
      <c r="D114" t="s">
        <v>123</v>
      </c>
      <c r="E114" t="s">
        <v>732</v>
      </c>
      <c r="F114" t="s">
        <v>1077</v>
      </c>
      <c r="G114" t="s">
        <v>1078</v>
      </c>
      <c r="H114" t="s">
        <v>110</v>
      </c>
      <c r="I114" s="77">
        <v>4000</v>
      </c>
      <c r="J114" s="77">
        <v>15495</v>
      </c>
      <c r="K114" s="77">
        <v>0</v>
      </c>
      <c r="L114" s="77">
        <v>2490.6662999999999</v>
      </c>
      <c r="M114" s="78">
        <v>1E-4</v>
      </c>
      <c r="N114" s="78">
        <f t="shared" si="1"/>
        <v>1.3659828639359871E-2</v>
      </c>
      <c r="O114" s="78">
        <f>L114/'סכום נכסי הקרן'!$C$42</f>
        <v>2.1013615644554602E-3</v>
      </c>
    </row>
    <row r="115" spans="2:15">
      <c r="B115" t="s">
        <v>1079</v>
      </c>
      <c r="C115" t="s">
        <v>1080</v>
      </c>
      <c r="D115" t="s">
        <v>1025</v>
      </c>
      <c r="E115" t="s">
        <v>732</v>
      </c>
      <c r="F115" t="s">
        <v>1081</v>
      </c>
      <c r="G115" t="s">
        <v>1078</v>
      </c>
      <c r="H115" t="s">
        <v>106</v>
      </c>
      <c r="I115" s="77">
        <v>11700</v>
      </c>
      <c r="J115" s="77">
        <v>10092</v>
      </c>
      <c r="K115" s="77">
        <v>12.13401</v>
      </c>
      <c r="L115" s="77">
        <v>4380.9608099999996</v>
      </c>
      <c r="M115" s="78">
        <v>0</v>
      </c>
      <c r="N115" s="78">
        <f t="shared" si="1"/>
        <v>2.4026973802291865E-2</v>
      </c>
      <c r="O115" s="78">
        <f>L115/'סכום נכסי הקרן'!$C$42</f>
        <v>3.6961927262273791E-3</v>
      </c>
    </row>
    <row r="116" spans="2:15">
      <c r="B116" t="s">
        <v>1082</v>
      </c>
      <c r="C116" t="s">
        <v>1083</v>
      </c>
      <c r="D116" t="s">
        <v>1025</v>
      </c>
      <c r="E116" t="s">
        <v>732</v>
      </c>
      <c r="F116" t="s">
        <v>1084</v>
      </c>
      <c r="G116" t="s">
        <v>1027</v>
      </c>
      <c r="H116" t="s">
        <v>106</v>
      </c>
      <c r="I116" s="77">
        <v>1430</v>
      </c>
      <c r="J116" s="77">
        <v>34054</v>
      </c>
      <c r="K116" s="77">
        <v>0</v>
      </c>
      <c r="L116" s="77">
        <v>1801.7971399999999</v>
      </c>
      <c r="M116" s="78">
        <v>0</v>
      </c>
      <c r="N116" s="78">
        <f t="shared" si="1"/>
        <v>9.8817895337037741E-3</v>
      </c>
      <c r="O116" s="78">
        <f>L116/'סכום נכסי הקרן'!$C$42</f>
        <v>1.520166413678851E-3</v>
      </c>
    </row>
    <row r="117" spans="2:15">
      <c r="B117" t="s">
        <v>1085</v>
      </c>
      <c r="C117" t="s">
        <v>1086</v>
      </c>
      <c r="D117" t="s">
        <v>1025</v>
      </c>
      <c r="E117" t="s">
        <v>732</v>
      </c>
      <c r="F117" t="s">
        <v>1087</v>
      </c>
      <c r="G117" t="s">
        <v>1031</v>
      </c>
      <c r="H117" t="s">
        <v>106</v>
      </c>
      <c r="I117" s="77">
        <v>2416</v>
      </c>
      <c r="J117" s="77">
        <v>19397</v>
      </c>
      <c r="K117" s="77">
        <v>0</v>
      </c>
      <c r="L117" s="77">
        <v>1733.9366239999999</v>
      </c>
      <c r="M117" s="78">
        <v>0</v>
      </c>
      <c r="N117" s="78">
        <f t="shared" si="1"/>
        <v>9.5096148188740376E-3</v>
      </c>
      <c r="O117" s="78">
        <f>L117/'סכום נכסי הקרן'!$C$42</f>
        <v>1.4629128666795944E-3</v>
      </c>
    </row>
    <row r="118" spans="2:15">
      <c r="B118" t="s">
        <v>1088</v>
      </c>
      <c r="C118" t="s">
        <v>1089</v>
      </c>
      <c r="D118" t="s">
        <v>123</v>
      </c>
      <c r="E118" t="s">
        <v>732</v>
      </c>
      <c r="F118" t="s">
        <v>1090</v>
      </c>
      <c r="G118" t="s">
        <v>1038</v>
      </c>
      <c r="H118" t="s">
        <v>110</v>
      </c>
      <c r="I118" s="77">
        <v>33000</v>
      </c>
      <c r="J118" s="77">
        <v>616.79999999999995</v>
      </c>
      <c r="K118" s="77">
        <v>0</v>
      </c>
      <c r="L118" s="77">
        <v>817.94156399999997</v>
      </c>
      <c r="M118" s="78">
        <v>0</v>
      </c>
      <c r="N118" s="78">
        <f t="shared" si="1"/>
        <v>4.4859247508387632E-3</v>
      </c>
      <c r="O118" s="78">
        <f>L118/'סכום נכסי הקרן'!$C$42</f>
        <v>6.9009283361652488E-4</v>
      </c>
    </row>
    <row r="119" spans="2:15">
      <c r="B119" t="s">
        <v>236</v>
      </c>
      <c r="E119" s="16"/>
      <c r="F119" s="16"/>
      <c r="G119" s="16"/>
    </row>
    <row r="120" spans="2:15">
      <c r="B120" t="s">
        <v>279</v>
      </c>
      <c r="E120" s="16"/>
      <c r="F120" s="16"/>
      <c r="G120" s="16"/>
    </row>
    <row r="121" spans="2:15">
      <c r="B121" t="s">
        <v>280</v>
      </c>
      <c r="E121" s="16"/>
      <c r="F121" s="16"/>
      <c r="G121" s="16"/>
    </row>
    <row r="122" spans="2:15">
      <c r="B122" t="s">
        <v>281</v>
      </c>
      <c r="E122" s="16"/>
      <c r="F122" s="16"/>
      <c r="G122" s="16"/>
    </row>
    <row r="123" spans="2:15">
      <c r="B123" t="s">
        <v>282</v>
      </c>
      <c r="E123" s="16"/>
      <c r="F123" s="16"/>
      <c r="G123" s="16"/>
    </row>
    <row r="124" spans="2:15">
      <c r="E124" s="16"/>
      <c r="F124" s="16"/>
      <c r="G124" s="16"/>
    </row>
    <row r="125" spans="2:15">
      <c r="E125" s="16"/>
      <c r="F125" s="16"/>
      <c r="G125" s="16"/>
    </row>
    <row r="126" spans="2:15">
      <c r="E126" s="16"/>
      <c r="F126" s="16"/>
      <c r="G126" s="16"/>
    </row>
    <row r="127" spans="2:15"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B249" s="16"/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9"/>
      <c r="E251" s="16"/>
      <c r="F251" s="16"/>
      <c r="G251" s="16"/>
    </row>
    <row r="252" spans="2:7"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B270" s="16"/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9"/>
      <c r="E272" s="16"/>
      <c r="F272" s="16"/>
      <c r="G272" s="16"/>
    </row>
    <row r="273" spans="5:7">
      <c r="E273" s="16"/>
      <c r="F273" s="16"/>
      <c r="G273" s="16"/>
    </row>
    <row r="274" spans="5:7">
      <c r="E274" s="16"/>
      <c r="F274" s="16"/>
      <c r="G274" s="16"/>
    </row>
    <row r="275" spans="5:7">
      <c r="E275" s="16"/>
      <c r="F275" s="16"/>
      <c r="G275" s="16"/>
    </row>
    <row r="276" spans="5:7">
      <c r="E276" s="16"/>
      <c r="F276" s="16"/>
      <c r="G276" s="16"/>
    </row>
    <row r="277" spans="5:7">
      <c r="E277" s="16"/>
      <c r="F277" s="16"/>
      <c r="G277" s="16"/>
    </row>
    <row r="278" spans="5:7">
      <c r="E278" s="16"/>
      <c r="F278" s="16"/>
      <c r="G278" s="16"/>
    </row>
    <row r="279" spans="5:7">
      <c r="E279" s="16"/>
      <c r="F279" s="16"/>
      <c r="G279" s="16"/>
    </row>
    <row r="280" spans="5:7">
      <c r="E280" s="16"/>
      <c r="F280" s="16"/>
      <c r="G280" s="16"/>
    </row>
    <row r="281" spans="5:7">
      <c r="E281" s="16"/>
      <c r="F281" s="16"/>
      <c r="G281" s="16"/>
    </row>
    <row r="282" spans="5:7">
      <c r="E282" s="16"/>
      <c r="F282" s="16"/>
      <c r="G282" s="16"/>
    </row>
    <row r="283" spans="5:7">
      <c r="E283" s="16"/>
      <c r="F283" s="16"/>
      <c r="G283" s="16"/>
    </row>
    <row r="284" spans="5:7">
      <c r="E284" s="16"/>
      <c r="F284" s="16"/>
      <c r="G284" s="16"/>
    </row>
    <row r="285" spans="5:7">
      <c r="E285" s="16"/>
      <c r="F285" s="16"/>
      <c r="G285" s="16"/>
    </row>
    <row r="286" spans="5:7">
      <c r="E286" s="16"/>
      <c r="F286" s="16"/>
      <c r="G286" s="16"/>
    </row>
    <row r="287" spans="5:7">
      <c r="E287" s="16"/>
      <c r="F287" s="16"/>
      <c r="G287" s="16"/>
    </row>
    <row r="288" spans="5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B337" s="16"/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9"/>
    </row>
  </sheetData>
  <mergeCells count="2">
    <mergeCell ref="B6:O6"/>
    <mergeCell ref="B7:O7"/>
  </mergeCells>
  <dataValidations count="4">
    <dataValidation allowBlank="1" showInputMessage="1" showErrorMessage="1" sqref="A1 K9"/>
    <dataValidation type="list" allowBlank="1" showInputMessage="1" showErrorMessage="1" sqref="G12:G339">
      <formula1>$BH$6:$BH$11</formula1>
    </dataValidation>
    <dataValidation type="list" allowBlank="1" showInputMessage="1" showErrorMessage="1" sqref="H12:H333">
      <formula1>$BJ$6:$BJ$11</formula1>
    </dataValidation>
    <dataValidation type="list" allowBlank="1" showInputMessage="1" showErrorMessage="1" sqref="E12:E333">
      <formula1>$BF$6:$BF$11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20000</v>
      </c>
      <c r="I11" s="7"/>
      <c r="J11" s="75">
        <v>87.786460000000005</v>
      </c>
      <c r="K11" s="75">
        <v>30226.506460000001</v>
      </c>
      <c r="L11" s="7"/>
      <c r="M11" s="76">
        <v>1</v>
      </c>
      <c r="N11" s="76">
        <v>2.5399999999999999E-2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1091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1092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1093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1094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729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229</v>
      </c>
      <c r="C22" t="s">
        <v>229</v>
      </c>
      <c r="D22" s="16"/>
      <c r="E22" s="16"/>
      <c r="F22" t="s">
        <v>229</v>
      </c>
      <c r="G22" t="s">
        <v>229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1095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234</v>
      </c>
      <c r="D25" s="16"/>
      <c r="E25" s="16"/>
      <c r="F25" s="16"/>
      <c r="G25" s="16"/>
      <c r="H25" s="81">
        <v>20000</v>
      </c>
      <c r="J25" s="81">
        <v>87.786460000000005</v>
      </c>
      <c r="K25" s="81">
        <v>30226.506460000001</v>
      </c>
      <c r="M25" s="80">
        <v>1</v>
      </c>
      <c r="N25" s="80">
        <v>2.5399999999999999E-2</v>
      </c>
    </row>
    <row r="26" spans="2:14">
      <c r="B26" s="79" t="s">
        <v>1096</v>
      </c>
      <c r="D26" s="16"/>
      <c r="E26" s="16"/>
      <c r="F26" s="16"/>
      <c r="G26" s="16"/>
      <c r="H26" s="81">
        <v>20000</v>
      </c>
      <c r="J26" s="81">
        <v>87.786460000000005</v>
      </c>
      <c r="K26" s="81">
        <v>30226.506460000001</v>
      </c>
      <c r="M26" s="80">
        <v>1</v>
      </c>
      <c r="N26" s="80">
        <v>2.5399999999999999E-2</v>
      </c>
    </row>
    <row r="27" spans="2:14">
      <c r="B27" t="s">
        <v>1097</v>
      </c>
      <c r="C27" t="s">
        <v>1098</v>
      </c>
      <c r="D27" t="s">
        <v>1025</v>
      </c>
      <c r="E27" t="s">
        <v>1099</v>
      </c>
      <c r="F27" t="s">
        <v>1100</v>
      </c>
      <c r="G27" t="s">
        <v>106</v>
      </c>
      <c r="H27" s="77">
        <v>20000</v>
      </c>
      <c r="I27" s="77">
        <v>40728</v>
      </c>
      <c r="J27" s="77">
        <v>87.786460000000005</v>
      </c>
      <c r="K27" s="77">
        <v>30226.506460000001</v>
      </c>
      <c r="L27" s="78">
        <v>0</v>
      </c>
      <c r="M27" s="78">
        <v>1</v>
      </c>
      <c r="N27" s="78">
        <v>2.5399999999999999E-2</v>
      </c>
    </row>
    <row r="28" spans="2:14">
      <c r="B28" s="79" t="s">
        <v>1101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729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1095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229</v>
      </c>
      <c r="C33" t="s">
        <v>229</v>
      </c>
      <c r="D33" s="16"/>
      <c r="E33" s="16"/>
      <c r="F33" t="s">
        <v>229</v>
      </c>
      <c r="G33" t="s">
        <v>229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236</v>
      </c>
      <c r="D34" s="16"/>
      <c r="E34" s="16"/>
      <c r="F34" s="16"/>
      <c r="G34" s="16"/>
    </row>
    <row r="35" spans="2:14">
      <c r="B35" t="s">
        <v>279</v>
      </c>
      <c r="D35" s="16"/>
      <c r="E35" s="16"/>
      <c r="F35" s="16"/>
      <c r="G35" s="16"/>
    </row>
    <row r="36" spans="2:14">
      <c r="B36" t="s">
        <v>280</v>
      </c>
      <c r="D36" s="16"/>
      <c r="E36" s="16"/>
      <c r="F36" s="16"/>
      <c r="G36" s="16"/>
    </row>
    <row r="37" spans="2:14">
      <c r="B37" t="s">
        <v>281</v>
      </c>
      <c r="D37" s="16"/>
      <c r="E37" s="16"/>
      <c r="F37" s="16"/>
      <c r="G37" s="16"/>
    </row>
    <row r="38" spans="2:14">
      <c r="B38" t="s">
        <v>282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10120000</v>
      </c>
      <c r="K11" s="7"/>
      <c r="L11" s="75">
        <v>17599.691999999999</v>
      </c>
      <c r="M11" s="7"/>
      <c r="N11" s="76">
        <v>1</v>
      </c>
      <c r="O11" s="76">
        <v>1.4800000000000001E-2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1102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1103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I18" t="s">
        <v>229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729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10120000</v>
      </c>
      <c r="L21" s="81">
        <v>17599.691999999999</v>
      </c>
      <c r="N21" s="80">
        <v>1</v>
      </c>
      <c r="O21" s="80">
        <v>1.4800000000000001E-2</v>
      </c>
    </row>
    <row r="22" spans="2:15">
      <c r="B22" s="79" t="s">
        <v>1102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1103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I25" t="s">
        <v>229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10120000</v>
      </c>
      <c r="L26" s="81">
        <v>17599.691999999999</v>
      </c>
      <c r="N26" s="80">
        <v>1</v>
      </c>
      <c r="O26" s="80">
        <v>1.4800000000000001E-2</v>
      </c>
    </row>
    <row r="27" spans="2:15">
      <c r="B27" t="s">
        <v>1104</v>
      </c>
      <c r="C27" t="s">
        <v>1105</v>
      </c>
      <c r="D27" t="s">
        <v>100</v>
      </c>
      <c r="E27" t="s">
        <v>1106</v>
      </c>
      <c r="F27" t="s">
        <v>1100</v>
      </c>
      <c r="G27" t="s">
        <v>229</v>
      </c>
      <c r="H27" t="s">
        <v>494</v>
      </c>
      <c r="I27" t="s">
        <v>102</v>
      </c>
      <c r="J27" s="77">
        <v>10120000</v>
      </c>
      <c r="K27" s="77">
        <v>173.91</v>
      </c>
      <c r="L27" s="77">
        <v>17599.691999999999</v>
      </c>
      <c r="M27" s="78">
        <v>0</v>
      </c>
      <c r="N27" s="78">
        <v>1</v>
      </c>
      <c r="O27" s="78">
        <v>1.4800000000000001E-2</v>
      </c>
    </row>
    <row r="28" spans="2:15">
      <c r="B28" s="79" t="s">
        <v>729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I29" t="s">
        <v>229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236</v>
      </c>
      <c r="C30" s="16"/>
      <c r="D30" s="16"/>
      <c r="E30" s="16"/>
    </row>
    <row r="31" spans="2:15">
      <c r="B31" t="s">
        <v>279</v>
      </c>
      <c r="C31" s="16"/>
      <c r="D31" s="16"/>
      <c r="E31" s="16"/>
    </row>
    <row r="32" spans="2:15">
      <c r="B32" t="s">
        <v>280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1146957</v>
      </c>
      <c r="H11" s="7"/>
      <c r="I11" s="75">
        <v>495.07483999999999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1146957</v>
      </c>
      <c r="I12" s="81">
        <v>495.07483999999999</v>
      </c>
      <c r="K12" s="80">
        <v>1</v>
      </c>
      <c r="L12" s="80">
        <v>4.0000000000000002E-4</v>
      </c>
    </row>
    <row r="13" spans="2:60">
      <c r="B13" s="79" t="s">
        <v>1107</v>
      </c>
      <c r="D13" s="16"/>
      <c r="E13" s="16"/>
      <c r="G13" s="81">
        <v>1146957</v>
      </c>
      <c r="I13" s="81">
        <v>495.07483999999999</v>
      </c>
      <c r="K13" s="80">
        <v>1</v>
      </c>
      <c r="L13" s="80">
        <v>4.0000000000000002E-4</v>
      </c>
    </row>
    <row r="14" spans="2:60">
      <c r="B14" t="s">
        <v>1108</v>
      </c>
      <c r="C14" t="s">
        <v>1109</v>
      </c>
      <c r="D14" t="s">
        <v>100</v>
      </c>
      <c r="E14" t="s">
        <v>426</v>
      </c>
      <c r="F14" t="s">
        <v>102</v>
      </c>
      <c r="G14" s="77">
        <v>6000</v>
      </c>
      <c r="H14" s="77">
        <v>1500</v>
      </c>
      <c r="I14" s="77">
        <v>90</v>
      </c>
      <c r="J14" s="78">
        <v>3.0000000000000001E-3</v>
      </c>
      <c r="K14" s="78">
        <v>0.18179999999999999</v>
      </c>
      <c r="L14" s="78">
        <v>1E-4</v>
      </c>
    </row>
    <row r="15" spans="2:60">
      <c r="B15" t="s">
        <v>1110</v>
      </c>
      <c r="C15" t="s">
        <v>1111</v>
      </c>
      <c r="D15" t="s">
        <v>100</v>
      </c>
      <c r="E15" t="s">
        <v>928</v>
      </c>
      <c r="F15" t="s">
        <v>102</v>
      </c>
      <c r="G15" s="77">
        <v>235000</v>
      </c>
      <c r="H15" s="77">
        <v>17</v>
      </c>
      <c r="I15" s="77">
        <v>39.950000000000003</v>
      </c>
      <c r="J15" s="78">
        <v>1.34E-2</v>
      </c>
      <c r="K15" s="78">
        <v>8.0699999999999994E-2</v>
      </c>
      <c r="L15" s="78">
        <v>0</v>
      </c>
    </row>
    <row r="16" spans="2:60">
      <c r="B16" t="s">
        <v>1112</v>
      </c>
      <c r="C16" t="s">
        <v>1113</v>
      </c>
      <c r="D16" t="s">
        <v>100</v>
      </c>
      <c r="E16" t="s">
        <v>932</v>
      </c>
      <c r="F16" t="s">
        <v>106</v>
      </c>
      <c r="G16" s="77">
        <v>52500</v>
      </c>
      <c r="H16" s="77">
        <v>2.2999999999999998</v>
      </c>
      <c r="I16" s="77">
        <v>1.2075</v>
      </c>
      <c r="J16" s="78">
        <v>1.52E-2</v>
      </c>
      <c r="K16" s="78">
        <v>2.3999999999999998E-3</v>
      </c>
      <c r="L16" s="78">
        <v>0</v>
      </c>
    </row>
    <row r="17" spans="2:12">
      <c r="B17" t="s">
        <v>1114</v>
      </c>
      <c r="C17" t="s">
        <v>1115</v>
      </c>
      <c r="D17" t="s">
        <v>100</v>
      </c>
      <c r="E17" t="s">
        <v>312</v>
      </c>
      <c r="F17" t="s">
        <v>102</v>
      </c>
      <c r="G17" s="77">
        <v>134175</v>
      </c>
      <c r="H17" s="77">
        <v>20</v>
      </c>
      <c r="I17" s="77">
        <v>26.835000000000001</v>
      </c>
      <c r="J17" s="78">
        <v>1.29E-2</v>
      </c>
      <c r="K17" s="78">
        <v>5.4199999999999998E-2</v>
      </c>
      <c r="L17" s="78">
        <v>0</v>
      </c>
    </row>
    <row r="18" spans="2:12">
      <c r="B18" t="s">
        <v>1116</v>
      </c>
      <c r="C18" t="s">
        <v>1117</v>
      </c>
      <c r="D18" t="s">
        <v>100</v>
      </c>
      <c r="E18" t="s">
        <v>125</v>
      </c>
      <c r="F18" t="s">
        <v>102</v>
      </c>
      <c r="G18" s="77">
        <v>273000</v>
      </c>
      <c r="H18" s="77">
        <v>29.5</v>
      </c>
      <c r="I18" s="77">
        <v>80.534999999999997</v>
      </c>
      <c r="J18" s="78">
        <v>9.7999999999999997E-3</v>
      </c>
      <c r="K18" s="78">
        <v>0.16270000000000001</v>
      </c>
      <c r="L18" s="78">
        <v>1E-4</v>
      </c>
    </row>
    <row r="19" spans="2:12">
      <c r="B19" t="s">
        <v>1118</v>
      </c>
      <c r="C19" t="s">
        <v>1119</v>
      </c>
      <c r="D19" t="s">
        <v>100</v>
      </c>
      <c r="E19" t="s">
        <v>129</v>
      </c>
      <c r="F19" t="s">
        <v>102</v>
      </c>
      <c r="G19" s="77">
        <v>12500</v>
      </c>
      <c r="H19" s="77">
        <v>2.7</v>
      </c>
      <c r="I19" s="77">
        <v>0.33750000000000002</v>
      </c>
      <c r="J19" s="78">
        <v>9.5999999999999992E-3</v>
      </c>
      <c r="K19" s="78">
        <v>6.9999999999999999E-4</v>
      </c>
      <c r="L19" s="78">
        <v>0</v>
      </c>
    </row>
    <row r="20" spans="2:12">
      <c r="B20" t="s">
        <v>1120</v>
      </c>
      <c r="C20" t="s">
        <v>1121</v>
      </c>
      <c r="D20" t="s">
        <v>100</v>
      </c>
      <c r="E20" t="s">
        <v>129</v>
      </c>
      <c r="F20" t="s">
        <v>102</v>
      </c>
      <c r="G20" s="77">
        <v>85800</v>
      </c>
      <c r="H20" s="77">
        <v>7.7</v>
      </c>
      <c r="I20" s="77">
        <v>6.6066000000000003</v>
      </c>
      <c r="J20" s="78">
        <v>3.4000000000000002E-2</v>
      </c>
      <c r="K20" s="78">
        <v>1.3299999999999999E-2</v>
      </c>
      <c r="L20" s="78">
        <v>0</v>
      </c>
    </row>
    <row r="21" spans="2:12">
      <c r="B21" t="s">
        <v>1122</v>
      </c>
      <c r="C21" t="s">
        <v>1123</v>
      </c>
      <c r="D21" t="s">
        <v>100</v>
      </c>
      <c r="E21" t="s">
        <v>129</v>
      </c>
      <c r="F21" t="s">
        <v>102</v>
      </c>
      <c r="G21" s="77">
        <v>284475</v>
      </c>
      <c r="H21" s="77">
        <v>76.8</v>
      </c>
      <c r="I21" s="77">
        <v>218.4768</v>
      </c>
      <c r="J21" s="78">
        <v>5.1900000000000002E-2</v>
      </c>
      <c r="K21" s="78">
        <v>0.44130000000000003</v>
      </c>
      <c r="L21" s="78">
        <v>2.0000000000000001E-4</v>
      </c>
    </row>
    <row r="22" spans="2:12">
      <c r="B22" t="s">
        <v>1124</v>
      </c>
      <c r="C22" t="s">
        <v>1125</v>
      </c>
      <c r="D22" t="s">
        <v>100</v>
      </c>
      <c r="E22" t="s">
        <v>129</v>
      </c>
      <c r="F22" t="s">
        <v>102</v>
      </c>
      <c r="G22" s="77">
        <v>30000</v>
      </c>
      <c r="H22" s="77">
        <v>1</v>
      </c>
      <c r="I22" s="77">
        <v>0.3</v>
      </c>
      <c r="J22" s="78">
        <v>1.66E-2</v>
      </c>
      <c r="K22" s="78">
        <v>5.9999999999999995E-4</v>
      </c>
      <c r="L22" s="78">
        <v>0</v>
      </c>
    </row>
    <row r="23" spans="2:12">
      <c r="B23" t="s">
        <v>1126</v>
      </c>
      <c r="C23" t="s">
        <v>1127</v>
      </c>
      <c r="D23" t="s">
        <v>100</v>
      </c>
      <c r="E23" t="s">
        <v>129</v>
      </c>
      <c r="F23" t="s">
        <v>102</v>
      </c>
      <c r="G23" s="77">
        <v>33507</v>
      </c>
      <c r="H23" s="77">
        <v>92</v>
      </c>
      <c r="I23" s="77">
        <v>30.826440000000002</v>
      </c>
      <c r="J23" s="78">
        <v>2.7E-2</v>
      </c>
      <c r="K23" s="78">
        <v>6.2300000000000001E-2</v>
      </c>
      <c r="L23" s="78">
        <v>0</v>
      </c>
    </row>
    <row r="24" spans="2:12">
      <c r="B24" s="79" t="s">
        <v>234</v>
      </c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s="79" t="s">
        <v>1128</v>
      </c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229</v>
      </c>
      <c r="C26" t="s">
        <v>229</v>
      </c>
      <c r="D26" s="16"/>
      <c r="E26" t="s">
        <v>229</v>
      </c>
      <c r="F26" t="s">
        <v>229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t="s">
        <v>236</v>
      </c>
      <c r="D27" s="16"/>
      <c r="E27" s="16"/>
    </row>
    <row r="28" spans="2:12">
      <c r="B28" t="s">
        <v>279</v>
      </c>
      <c r="D28" s="16"/>
      <c r="E28" s="16"/>
    </row>
    <row r="29" spans="2:12">
      <c r="B29" t="s">
        <v>280</v>
      </c>
      <c r="D29" s="16"/>
      <c r="E29" s="16"/>
    </row>
    <row r="30" spans="2:12">
      <c r="B30" t="s">
        <v>281</v>
      </c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BB1678-A0FF-4C98-9185-818F910FAF9C}"/>
</file>

<file path=customXml/itemProps2.xml><?xml version="1.0" encoding="utf-8"?>
<ds:datastoreItem xmlns:ds="http://schemas.openxmlformats.org/officeDocument/2006/customXml" ds:itemID="{D7303C66-007C-4C3B-8181-72049DDD683D}"/>
</file>

<file path=customXml/itemProps3.xml><?xml version="1.0" encoding="utf-8"?>
<ds:datastoreItem xmlns:ds="http://schemas.openxmlformats.org/officeDocument/2006/customXml" ds:itemID="{A2CB1BBD-7CB6-400F-ABFA-CCDE75B38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cp:lastPrinted>2023-07-16T05:51:32Z</cp:lastPrinted>
  <dcterms:created xsi:type="dcterms:W3CDTF">2015-11-10T09:34:27Z</dcterms:created>
  <dcterms:modified xsi:type="dcterms:W3CDTF">2023-07-16T08:46:05Z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