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3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" i="5"/>
  <c r="I11" i="6"/>
  <c r="I12" i="6"/>
  <c r="I13" i="6"/>
  <c r="I70" i="6"/>
  <c r="O116" i="6"/>
  <c r="N116" i="6"/>
  <c r="O115" i="6"/>
  <c r="N115" i="6"/>
  <c r="J116" i="6"/>
  <c r="J115" i="6"/>
  <c r="L116" i="6"/>
  <c r="L115" i="6"/>
  <c r="U102" i="5"/>
  <c r="T102" i="5"/>
  <c r="U101" i="5"/>
  <c r="T101" i="5"/>
  <c r="P102" i="5"/>
  <c r="P101" i="5"/>
  <c r="R102" i="5"/>
  <c r="R101" i="5"/>
  <c r="U115" i="5"/>
  <c r="T115" i="5"/>
  <c r="P115" i="5"/>
  <c r="R115" i="5"/>
  <c r="U124" i="5"/>
  <c r="T124" i="5"/>
  <c r="P124" i="5"/>
  <c r="R124" i="5"/>
  <c r="R123" i="5"/>
  <c r="P123" i="5" s="1"/>
  <c r="P64" i="5"/>
  <c r="R64" i="5"/>
  <c r="U64" i="5" s="1"/>
  <c r="U63" i="5"/>
  <c r="R63" i="5"/>
  <c r="T63" i="5" s="1"/>
  <c r="O33" i="6"/>
  <c r="N33" i="6"/>
  <c r="O32" i="6"/>
  <c r="N32" i="6"/>
  <c r="J33" i="6"/>
  <c r="J32" i="6"/>
  <c r="L33" i="6"/>
  <c r="L32" i="6"/>
  <c r="T123" i="5" l="1"/>
  <c r="T64" i="5"/>
  <c r="U123" i="5"/>
  <c r="P63" i="5"/>
  <c r="O78" i="5" l="1"/>
  <c r="U133" i="5"/>
  <c r="T133" i="5"/>
  <c r="R133" i="5"/>
  <c r="P133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<sst xmlns="http://schemas.openxmlformats.org/spreadsheetml/2006/main" count="5305" uniqueCount="1468">
  <si>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</si>
  <si>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</si>
  <si>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</si>
  <si>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</si>
  <si>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</si>
  <si>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</si>
  <si>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</si>
  <si>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</si>
  <si>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</si>
  <si>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</si>
  <si>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</si>
  <si>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</si>
  <si>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</si>
  <si>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</si>
  <si>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</si>
  <si>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</si>
  <si>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</si>
  <si>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</si>
  <si>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</si>
  <si>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</si>
  <si>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</si>
  <si>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</si>
  <si>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</si>
  <si>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</si>
  <si>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</si>
  <si>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</si>
  <si>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</si>
  <si>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</si>
  <si>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</si>
  <si>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</si>
  <si>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</si>
  <si>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</si>
  <si>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</si>
  <si>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</si>
  <si>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</si>
  <si>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</si>
  <si>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</si>
  <si>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</si>
  <si>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</si>
  <si>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</si>
  <si>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</si>
  <si>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</si>
  <si>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</si>
  <si>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</si>
  <si>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</si>
  <si>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</si>
  <si>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</si>
  <si>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</si>
  <si>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</si>
  <si>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</si>
  <si>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</si>
  <si>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</si>
  <si>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</si>
  <si>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</si>
  <si>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</si>
  <si>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</si>
  <si>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</si>
  <si>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</si>
  <si>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</si>
  <si>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</si>
  <si>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</si>
  <si>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</si>
  <si>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</si>
  <si>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</si>
  <si>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</si>
  <si>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</si>
  <si>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</si>
  <si>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</si>
  <si>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</si>
  <si>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</si>
  <si>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</si>
  <si>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</si>
  <si>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</si>
  <si>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</si>
  <si>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</si>
  <si>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</si>
  <si>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</si>
  <si>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</si>
  <si>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</si>
  <si>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</si>
  <si>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</si>
  <si>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</si>
  <si>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</si>
  <si>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</si>
  <si>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</si>
  <si>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</si>
  <si>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</si>
  <si>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</si>
  <si>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</si>
  <si>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</si>
  <si>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</si>
  <si>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</si>
  <si>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</si>
  <si>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</si>
  <si>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</si>
  <si>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</si>
  <si>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</si>
  <si>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</si>
  <si>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</si>
  <si>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</si>
  <si>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</si>
  <si>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</si>
  <si>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</si>
  <si>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</si>
  <si>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</si>
  <si>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</si>
  <si>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</si>
  <si>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</si>
  <si>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</si>
  <si>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</si>
  <si>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</si>
  <si>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</si>
  <si>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</si>
  <si>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</si>
  <si>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</si>
  <si>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</si>
  <si>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</si>
  <si>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</si>
  <si>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</si>
  <si>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</si>
  <si>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</si>
  <si>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</si>
  <si>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</si>
  <si>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</si>
  <si>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</si>
  <si>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</si>
  <si>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</si>
  <si>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</si>
  <si>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</si>
  <si>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</si>
  <si>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</si>
  <si>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</si>
  <si>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</si>
  <si>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</si>
  <si>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</si>
  <si>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</si>
  <si>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</si>
  <si>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</si>
  <si>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</si>
  <si>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</si>
  <si>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</si>
  <si>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</si>
  <si>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</si>
  <si>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</si>
  <si>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</si>
  <si>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</si>
  <si>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</si>
  <si>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</si>
  <si>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</si>
  <si>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</si>
  <si>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</si>
  <si>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</si>
  <si>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</si>
  <si>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</si>
  <si>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</si>
  <si>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</si>
  <si>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</si>
  <si>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</si>
  <si>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</si>
  <si>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</si>
  <si>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</si>
  <si>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</si>
  <si>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</si>
  <si>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</si>
  <si>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</si>
  <si>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</si>
  <si>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</si>
  <si>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</si>
  <si>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</si>
  <si>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</si>
  <si>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</si>
  <si>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</si>
  <si>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</si>
  <si>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</si>
  <si>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</si>
  <si>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</si>
  <si>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</si>
  <si>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</si>
  <si>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</si>
  <si>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</si>
  <si>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</si>
  <si>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</si>
  <si>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</si>
  <si>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</si>
  <si>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</si>
  <si>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</si>
  <si>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</si>
  <si>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</si>
  <si>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</si>
  <si>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</si>
  <si>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</si>
  <si>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</si>
  <si>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</si>
  <si>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</si>
  <si>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</si>
  <si>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</si>
  <si>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</si>
  <si>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</si>
  <si>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מור כללי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</si>
  <si>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</si>
  <si>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</si>
  <si>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</si>
  <si>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</si>
  <si>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</si>
  <si>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</si>
  <si>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</si>
  <si>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</si>
  <si>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</si>
  <si>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</si>
  <si>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</si>
  <si>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</si>
  <si>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</si>
  <si>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</si>
  <si>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</si>
  <si>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</si>
  <si>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</si>
  <si>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</si>
  <si>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</si>
  <si>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</si>
  <si>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</si>
  <si>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</si>
  <si>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</si>
  <si>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</si>
  <si>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</si>
  <si>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</si>
  <si>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</si>
  <si>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</si>
  <si>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</si>
  <si>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</si>
  <si>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</si>
  <si>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</si>
  <si>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</si>
  <si>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</si>
  <si>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</si>
  <si>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</si>
  <si>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</si>
  <si>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</si>
  <si>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</si>
  <si>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</si>
  <si>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</si>
  <si>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</si>
  <si>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</si>
  <si>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28/03/22</t>
  </si>
  <si>
    <t>ממצמ0922- האוצר - ממשלתית צמודה</t>
  </si>
  <si>
    <t>1124056</t>
  </si>
  <si>
    <t>30/03/22</t>
  </si>
  <si>
    <t>ממצמ0923</t>
  </si>
  <si>
    <t>1128081</t>
  </si>
  <si>
    <t>25/04/22</t>
  </si>
  <si>
    <t>ממשל צמודה 1025- האוצר - ממשלתית צמודה</t>
  </si>
  <si>
    <t>1135912</t>
  </si>
  <si>
    <t>09/05/22</t>
  </si>
  <si>
    <t>סה"כ לא צמודות</t>
  </si>
  <si>
    <t>סה"כ מלווה קצר מועד</t>
  </si>
  <si>
    <t>סה"כ שחר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</si>
  <si>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</si>
  <si>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</si>
  <si>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</si>
  <si>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</si>
  <si>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</si>
  <si>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</si>
  <si>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</si>
  <si>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</si>
  <si>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05/04/22</t>
  </si>
  <si>
    <t>ממשלתי 0825- האוצר - ממשלתית שקלית</t>
  </si>
  <si>
    <t>1135557</t>
  </si>
  <si>
    <t>11/07/21</t>
  </si>
  <si>
    <t>ממשק0142- האוצר - ממשלתית שקלית</t>
  </si>
  <si>
    <t>1125400</t>
  </si>
  <si>
    <t>31/03/22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</si>
  <si>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</si>
  <si>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</si>
  <si>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</si>
  <si>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</si>
  <si>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</si>
  <si>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</si>
  <si>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</si>
  <si>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</si>
  <si>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</si>
  <si>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</si>
  <si>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</si>
  <si>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</si>
  <si>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</si>
  <si>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</si>
  <si>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</si>
  <si>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</si>
  <si>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</si>
  <si>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</si>
  <si>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</si>
  <si>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</si>
  <si>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</si>
  <si>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</si>
  <si>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</si>
  <si>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</si>
  <si>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</si>
  <si>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</si>
  <si>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</si>
  <si>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</si>
  <si>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</si>
  <si>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</si>
  <si>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</si>
  <si>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</si>
  <si>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</si>
  <si>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</si>
  <si>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</si>
  <si>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</si>
  <si>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</si>
  <si>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</si>
  <si>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</si>
  <si>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</si>
  <si>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</si>
  <si>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</si>
  <si>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 אגח 64- מזרחי טפחות הנפק</t>
  </si>
  <si>
    <t>2310555</t>
  </si>
  <si>
    <t>11/04/22</t>
  </si>
  <si>
    <t>מז טפ הנפ אגח 58- מזרחי טפחות הנפק</t>
  </si>
  <si>
    <t>2310431</t>
  </si>
  <si>
    <t>15/06/21</t>
  </si>
  <si>
    <t>מז טפ הנפק   46- מזרחי טפחות הנפק</t>
  </si>
  <si>
    <t>2310225</t>
  </si>
  <si>
    <t>30/12/21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</si>
  <si>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</si>
  <si>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</si>
  <si>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</si>
  <si>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</si>
  <si>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</si>
  <si>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 אגח 200- פועלים</t>
  </si>
  <si>
    <t>6620496</t>
  </si>
  <si>
    <t>520000118</t>
  </si>
  <si>
    <t>06/01/22</t>
  </si>
  <si>
    <t>פועלים הנ אגח35- פועלים הנפקות</t>
  </si>
  <si>
    <t>1940618</t>
  </si>
  <si>
    <t>520032640</t>
  </si>
  <si>
    <t>16/01/22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</si>
  <si>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</si>
  <si>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</si>
  <si>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</si>
  <si>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</si>
  <si>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</si>
  <si>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26/04/22</t>
  </si>
  <si>
    <t>נמלי ישראל אג"ח ב- נמלי ישראל</t>
  </si>
  <si>
    <t>1145572</t>
  </si>
  <si>
    <t>513569780</t>
  </si>
  <si>
    <t>נדלן מניב בישראל</t>
  </si>
  <si>
    <t>Aa1.il</t>
  </si>
  <si>
    <t>13/02/22</t>
  </si>
  <si>
    <t>עזריאלי  אגח ז- קבוצת עזריאלי</t>
  </si>
  <si>
    <t>1178672</t>
  </si>
  <si>
    <t>510960719</t>
  </si>
  <si>
    <t>ilAA+</t>
  </si>
  <si>
    <t>09/01/22</t>
  </si>
  <si>
    <t>עזריאלי אג"ח ה- קבוצת עזריאלי</t>
  </si>
  <si>
    <t>1156603</t>
  </si>
  <si>
    <t>03/11/20</t>
  </si>
  <si>
    <t>עזריאלי אג2- קבוצת עזריאלי</t>
  </si>
  <si>
    <t>1134436</t>
  </si>
  <si>
    <t>31/12/20</t>
  </si>
  <si>
    <t>עזריאלי אגח ח- קבוצת עזריאלי</t>
  </si>
  <si>
    <t>1178680</t>
  </si>
  <si>
    <t>אמות  אגח ח- אמות</t>
  </si>
  <si>
    <t>1172782</t>
  </si>
  <si>
    <t>520026683</t>
  </si>
  <si>
    <t>ilAA</t>
  </si>
  <si>
    <t>אמות אג2- אמות</t>
  </si>
  <si>
    <t>1126630</t>
  </si>
  <si>
    <t>29/07/20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</si>
  <si>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</si>
  <si>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</si>
  <si>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</si>
  <si>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</si>
  <si>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</si>
  <si>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</si>
  <si>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</si>
  <si>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</si>
  <si>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</si>
  <si>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</si>
  <si>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</si>
  <si>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</si>
  <si>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</si>
  <si>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</si>
  <si>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</si>
  <si>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</si>
  <si>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</si>
  <si>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</si>
  <si>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</si>
  <si>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</si>
  <si>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</si>
  <si>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</si>
  <si>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מבני תעשיה אגח יט</t>
  </si>
  <si>
    <t>2260487</t>
  </si>
  <si>
    <t>10/09/20</t>
  </si>
  <si>
    <t>מבני תעשיה אגח כג- מבנה נדל"ן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</si>
  <si>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</si>
  <si>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</si>
  <si>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</si>
  <si>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</si>
  <si>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</si>
  <si>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</si>
  <si>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</si>
  <si>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</si>
  <si>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</si>
  <si>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</si>
  <si>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</si>
  <si>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</si>
  <si>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</si>
  <si>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</si>
  <si>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</si>
  <si>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רבוע נדלן אגח ח- רבוע נדלן</t>
  </si>
  <si>
    <t>1157569</t>
  </si>
  <si>
    <t>513765859</t>
  </si>
  <si>
    <t>29/09/20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</si>
  <si>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</si>
  <si>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</si>
  <si>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</si>
  <si>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</si>
  <si>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</si>
  <si>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</si>
  <si>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</si>
  <si>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</si>
  <si>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</si>
  <si>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</si>
  <si>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</si>
  <si>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</si>
  <si>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</si>
  <si>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</si>
  <si>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</si>
  <si>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</si>
  <si>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</si>
  <si>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</si>
  <si>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</si>
  <si>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</si>
  <si>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בזק אגח 14- בזק</t>
  </si>
  <si>
    <t>2300317</t>
  </si>
  <si>
    <t>520031931</t>
  </si>
  <si>
    <t>23/12/21</t>
  </si>
  <si>
    <t>סלע נדלן  אגח ד- סלע קפיטל נדל"ן</t>
  </si>
  <si>
    <t>1167147</t>
  </si>
  <si>
    <t>513992529</t>
  </si>
  <si>
    <t>Aa3.il</t>
  </si>
  <si>
    <t>רבוע נדלן אגח ז- רבוע נדלן</t>
  </si>
  <si>
    <t>1140615</t>
  </si>
  <si>
    <t>05/08/20</t>
  </si>
  <si>
    <t>ג'נרישן קפ אגח ב- ג'נריישן קפיטל</t>
  </si>
  <si>
    <t>1177526</t>
  </si>
  <si>
    <t>515846558</t>
  </si>
  <si>
    <t>אנרגיה</t>
  </si>
  <si>
    <t>ilA+</t>
  </si>
  <si>
    <t>21/06/21</t>
  </si>
  <si>
    <t>ג'נרישן קפ אגחג- ג'נריישן קפיטל</t>
  </si>
  <si>
    <t>1184555</t>
  </si>
  <si>
    <t>השקעה ואחזקות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</si>
  <si>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</si>
  <si>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</si>
  <si>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</si>
  <si>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</si>
  <si>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</si>
  <si>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</si>
  <si>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קיסטון ריט אגחא- קיסטון ריט</t>
  </si>
  <si>
    <t>1182187</t>
  </si>
  <si>
    <t>515983476</t>
  </si>
  <si>
    <t>05/12/21</t>
  </si>
  <si>
    <t>אפי נכסים אגחיד- אפי נכסים</t>
  </si>
  <si>
    <t>1184530</t>
  </si>
  <si>
    <t>510560188</t>
  </si>
  <si>
    <t>A2.il</t>
  </si>
  <si>
    <t>אפריקה נכס אגחח- אפי נכסים</t>
  </si>
  <si>
    <t>1142231</t>
  </si>
  <si>
    <t>25/10/20</t>
  </si>
  <si>
    <t>בראק אן.וי אג"ח 2- בראק אן וי</t>
  </si>
  <si>
    <t>34250659</t>
  </si>
  <si>
    <t>A3.il</t>
  </si>
  <si>
    <t>10/03/22</t>
  </si>
  <si>
    <t>ilA-</t>
  </si>
  <si>
    <t>דליה אגח א- דליה אנרגיה</t>
  </si>
  <si>
    <t>516269248</t>
  </si>
  <si>
    <t>03/04/22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</si>
  <si>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</si>
  <si>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</si>
  <si>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</si>
  <si>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</si>
  <si>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</si>
  <si>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</si>
  <si>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</si>
  <si>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</si>
  <si>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</si>
  <si>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</si>
  <si>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רני צים   אגח ב- רני צים</t>
  </si>
  <si>
    <t>1171834</t>
  </si>
  <si>
    <t>514353671</t>
  </si>
  <si>
    <t>20/01/21</t>
  </si>
  <si>
    <t>חג'ג' אג9- חג'ג' נדלן</t>
  </si>
  <si>
    <t>8230252</t>
  </si>
  <si>
    <t>520033309</t>
  </si>
  <si>
    <t>בנייה</t>
  </si>
  <si>
    <t>ilBBB+</t>
  </si>
  <si>
    <t>19/10/21</t>
  </si>
  <si>
    <t>דיסקונט הש אג6- דיסקונט השקעות</t>
  </si>
  <si>
    <t>6390207</t>
  </si>
  <si>
    <t>520023896</t>
  </si>
  <si>
    <t>ilBBB</t>
  </si>
  <si>
    <t>15/11/20</t>
  </si>
  <si>
    <t>ארי נדלן אגח א- ארי נדלן</t>
  </si>
  <si>
    <t>3660156</t>
  </si>
  <si>
    <t>520038332</t>
  </si>
  <si>
    <t>לא מדורג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</si>
  <si>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</si>
  <si>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</si>
  <si>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</si>
  <si>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</si>
  <si>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</si>
  <si>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</si>
  <si>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</si>
  <si>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</si>
  <si>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</si>
  <si>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</si>
  <si>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</si>
  <si>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</si>
  <si>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</si>
  <si>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</si>
  <si>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</si>
  <si>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</si>
  <si>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</si>
  <si>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</si>
  <si>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</si>
  <si>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</si>
  <si>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</si>
  <si>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</si>
  <si>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</si>
  <si>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</si>
  <si>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</si>
  <si>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</si>
  <si>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</si>
  <si>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</si>
  <si>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</si>
  <si>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</si>
  <si>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</si>
  <si>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</si>
  <si>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</si>
  <si>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</si>
  <si>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הנפק</t>
  </si>
  <si>
    <t>2310548</t>
  </si>
  <si>
    <t>מז טפ הנפ אגח 60- מזרחי טפחות הנפק</t>
  </si>
  <si>
    <t>2310456</t>
  </si>
  <si>
    <t>12/12/21</t>
  </si>
  <si>
    <t>מזרחי  טפ הנפק   40</t>
  </si>
  <si>
    <t>2310167</t>
  </si>
  <si>
    <t>14/02/22</t>
  </si>
  <si>
    <t>עמידר אגח א- עמידר</t>
  </si>
  <si>
    <t>1143585</t>
  </si>
  <si>
    <t>520017393</t>
  </si>
  <si>
    <t>25/05/21</t>
  </si>
  <si>
    <t>פועלים  אגח 100- פועלים</t>
  </si>
  <si>
    <t>6620488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</si>
  <si>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</si>
  <si>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</si>
  <si>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</si>
  <si>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</si>
  <si>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</si>
  <si>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</si>
  <si>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</si>
  <si>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</si>
  <si>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</si>
  <si>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</si>
  <si>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</si>
  <si>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</si>
  <si>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</si>
  <si>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</si>
  <si>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</si>
  <si>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</si>
  <si>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</si>
  <si>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</si>
  <si>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</si>
  <si>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</si>
  <si>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</si>
  <si>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</si>
  <si>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</si>
  <si>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</si>
  <si>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</si>
  <si>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</si>
  <si>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</si>
  <si>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08/07/21</t>
  </si>
  <si>
    <t>מליסרון אגח טו</t>
  </si>
  <si>
    <t>3230240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</si>
  <si>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</si>
  <si>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</si>
  <si>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</si>
  <si>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</si>
  <si>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</si>
  <si>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</si>
  <si>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</si>
  <si>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בזק אגח 13- בזק</t>
  </si>
  <si>
    <t>2300309</t>
  </si>
  <si>
    <t>נמקו      אגח א- נמקו ריאלטי</t>
  </si>
  <si>
    <t>1139575</t>
  </si>
  <si>
    <t>1665</t>
  </si>
  <si>
    <t>פורמולה אג"ח ג'- פורמולה מערכות</t>
  </si>
  <si>
    <t>2560209</t>
  </si>
  <si>
    <t>520036690</t>
  </si>
  <si>
    <t>שרותי מידע</t>
  </si>
  <si>
    <t>23/07/20</t>
  </si>
  <si>
    <t>פסיפיק אגח ב- פסיפיק אוק</t>
  </si>
  <si>
    <t>1900288</t>
  </si>
  <si>
    <t>02/05/22</t>
  </si>
  <si>
    <t>אלון רבוע אגח ו- אלון רבוע כחול</t>
  </si>
  <si>
    <t>1169127</t>
  </si>
  <si>
    <t>520042847</t>
  </si>
  <si>
    <t>ilA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</si>
  <si>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</si>
  <si>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</si>
  <si>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</si>
  <si>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</si>
  <si>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</si>
  <si>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</si>
  <si>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</si>
  <si>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</si>
  <si>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</si>
  <si>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</si>
  <si>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בזן   אגח יב- בזן (בתי זיקוק)</t>
  </si>
  <si>
    <t>2590578</t>
  </si>
  <si>
    <t>520036658</t>
  </si>
  <si>
    <t>22/08/21</t>
  </si>
  <si>
    <t>ג'נריישן קפ אגח א- ג'נריישן קפיטל</t>
  </si>
  <si>
    <t>1166222</t>
  </si>
  <si>
    <t>16/08/20</t>
  </si>
  <si>
    <t>יצוא אגח א</t>
  </si>
  <si>
    <t>7040082</t>
  </si>
  <si>
    <t>520025156</t>
  </si>
  <si>
    <t>פתאל אירו אגח ד- פתאל נכסים (אירופה)</t>
  </si>
  <si>
    <t>1168038</t>
  </si>
  <si>
    <t>515328250</t>
  </si>
  <si>
    <t>קופרליין  אגח ג- קופרליין</t>
  </si>
  <si>
    <t>1167881</t>
  </si>
  <si>
    <t>1648</t>
  </si>
  <si>
    <t>01/09/20</t>
  </si>
  <si>
    <t>אאורה אגח טו- אאורה</t>
  </si>
  <si>
    <t>3730504</t>
  </si>
  <si>
    <t>520038274</t>
  </si>
  <si>
    <t>26/11/20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</si>
  <si>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</si>
  <si>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</si>
  <si>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</si>
  <si>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</si>
  <si>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</si>
  <si>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</si>
  <si>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1622</t>
  </si>
  <si>
    <t>08/06/21</t>
  </si>
  <si>
    <t>מלרן אגח ג- מלרן פרוייקטים</t>
  </si>
  <si>
    <t>514097591</t>
  </si>
  <si>
    <t>מלרן אגח2- מלרן פרוייקטים</t>
  </si>
  <si>
    <t>1170323</t>
  </si>
  <si>
    <t>29/06/21</t>
  </si>
  <si>
    <t>נאוויטס פטרו אגח ב- נאוויטס פטרו</t>
  </si>
  <si>
    <t>1169614</t>
  </si>
  <si>
    <t>550263107</t>
  </si>
  <si>
    <t>חיפושי נפט וגז</t>
  </si>
  <si>
    <t>15/12/21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</si>
  <si>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</si>
  <si>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</si>
  <si>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</si>
  <si>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</si>
  <si>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</si>
  <si>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</si>
  <si>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</si>
  <si>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</si>
  <si>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</si>
  <si>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גיבוי אחזקות אגח 2- גיבוי אחזקות</t>
  </si>
  <si>
    <t>4480190</t>
  </si>
  <si>
    <t>520039314</t>
  </si>
  <si>
    <t>Baa1.il</t>
  </si>
  <si>
    <t>24/11/21</t>
  </si>
  <si>
    <t>גיבוי אחזקות אגח א-דל סחירות מרווח הוגן- גיבוי אחזקות</t>
  </si>
  <si>
    <t>4480133</t>
  </si>
  <si>
    <t>17/06/21</t>
  </si>
  <si>
    <t>חג'ג'    אגח יא- חג'ג' נדלן</t>
  </si>
  <si>
    <t>8230328</t>
  </si>
  <si>
    <t>27/12/21</t>
  </si>
  <si>
    <t>520043860</t>
  </si>
  <si>
    <t>04/04/22</t>
  </si>
  <si>
    <t>שוהם ביזנס אגח ד- שוהם ביזנס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</si>
  <si>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</si>
  <si>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</si>
  <si>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</si>
  <si>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</si>
  <si>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</si>
  <si>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</si>
  <si>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Baa2.il</t>
  </si>
  <si>
    <t>אמ אר אר אגח ב- אמ אר אר</t>
  </si>
  <si>
    <t>1184696</t>
  </si>
  <si>
    <t>1983001</t>
  </si>
  <si>
    <t>23/02/22</t>
  </si>
  <si>
    <t>בי קומיונק אגח ו- בי קומיוניקיישנס</t>
  </si>
  <si>
    <t>1178151</t>
  </si>
  <si>
    <t>512832742</t>
  </si>
  <si>
    <t>07/12/21</t>
  </si>
  <si>
    <t>דלק קב   אגח לה- דלק קבוצה</t>
  </si>
  <si>
    <t>1177849</t>
  </si>
  <si>
    <t>520044322</t>
  </si>
  <si>
    <t>10/11/21</t>
  </si>
  <si>
    <t>דלק קב אגח לו- דלק קבוצה</t>
  </si>
  <si>
    <t>1181122</t>
  </si>
  <si>
    <t>13/12/21</t>
  </si>
  <si>
    <t>חנן מור אגח י- חנן מור</t>
  </si>
  <si>
    <t>1165299</t>
  </si>
  <si>
    <t>513605519</t>
  </si>
  <si>
    <t>25/02/20</t>
  </si>
  <si>
    <t>חנן מור אגח יג- חנן מור</t>
  </si>
  <si>
    <t>1181502</t>
  </si>
  <si>
    <t>09/11/21</t>
  </si>
  <si>
    <t>ישראל קנדה אגח ז- ישראל קנדה</t>
  </si>
  <si>
    <t>520039298</t>
  </si>
  <si>
    <t>02/01/22</t>
  </si>
  <si>
    <t>ספיר קור אג18- ספיר קורפ</t>
  </si>
  <si>
    <t>3650140</t>
  </si>
  <si>
    <t>520038340</t>
  </si>
  <si>
    <t>פאי סיאם אגח א- פאי סיאם</t>
  </si>
  <si>
    <t>1186485</t>
  </si>
  <si>
    <t>513978635</t>
  </si>
  <si>
    <t>16/05/22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</si>
  <si>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</si>
  <si>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</si>
  <si>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</si>
  <si>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</si>
  <si>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</si>
  <si>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</si>
  <si>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</si>
  <si>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</si>
  <si>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</si>
  <si>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</si>
  <si>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</si>
  <si>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ISRELE 5 12/11/24</t>
  </si>
  <si>
    <t>IL0060001943</t>
  </si>
  <si>
    <t>בלומברג</t>
  </si>
  <si>
    <t>5241</t>
  </si>
  <si>
    <t>Utilities</t>
  </si>
  <si>
    <t>BBB+</t>
  </si>
  <si>
    <t>S&amp;P</t>
  </si>
  <si>
    <t>09/09/20</t>
  </si>
  <si>
    <t>TEVA  4.75 09/05/2027- טבע</t>
  </si>
  <si>
    <t>US88167AAP66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</si>
  <si>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</si>
  <si>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</si>
  <si>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</si>
  <si>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</si>
  <si>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</si>
  <si>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</si>
  <si>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</si>
  <si>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</si>
  <si>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</si>
  <si>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</si>
  <si>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</si>
  <si>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</si>
  <si>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</si>
  <si>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</si>
  <si>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</si>
  <si>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</si>
  <si>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CAMT 0 01/12/2026- קמטק</t>
  </si>
  <si>
    <t>US13469VAA61</t>
  </si>
  <si>
    <t>511235434</t>
  </si>
  <si>
    <t>Semiconductors &amp; Semicon Equip</t>
  </si>
  <si>
    <t>19/01/22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</si>
  <si>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</si>
  <si>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</si>
  <si>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</si>
  <si>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</si>
  <si>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</si>
  <si>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</si>
  <si>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</si>
  <si>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</si>
  <si>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</si>
  <si>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</si>
  <si>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</si>
  <si>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</si>
  <si>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</si>
  <si>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</si>
  <si>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</si>
  <si>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</si>
  <si>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</si>
  <si>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</si>
  <si>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</si>
  <si>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</si>
  <si>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</si>
  <si>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</si>
  <si>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</si>
  <si>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</si>
  <si>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</si>
  <si>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</si>
  <si>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</si>
  <si>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</si>
  <si>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</si>
  <si>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</si>
  <si>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</si>
  <si>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</si>
  <si>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</si>
  <si>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</si>
  <si>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</si>
  <si>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</si>
  <si>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</si>
  <si>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</si>
  <si>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</si>
  <si>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</si>
  <si>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</si>
  <si>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PFIZER 2.95 15/03/24</t>
  </si>
  <si>
    <t>US717081ES88</t>
  </si>
  <si>
    <t>1190</t>
  </si>
  <si>
    <t>A2</t>
  </si>
  <si>
    <t>Moodys</t>
  </si>
  <si>
    <t>21/01/20</t>
  </si>
  <si>
    <t>PLD 1.25 15/10/30</t>
  </si>
  <si>
    <t>US74340XBR17</t>
  </si>
  <si>
    <t>NYSE</t>
  </si>
  <si>
    <t>5236</t>
  </si>
  <si>
    <t>Real Estate</t>
  </si>
  <si>
    <t>A-</t>
  </si>
  <si>
    <t>06/08/20</t>
  </si>
  <si>
    <t>GILD 1.65 01/10/2030</t>
  </si>
  <si>
    <t>US375558BY84</t>
  </si>
  <si>
    <t>5072</t>
  </si>
  <si>
    <t>23/09/20</t>
  </si>
  <si>
    <t>WFC 2.393 02/06/28</t>
  </si>
  <si>
    <t>US95000U2S19</t>
  </si>
  <si>
    <t>5085</t>
  </si>
  <si>
    <t>Banks</t>
  </si>
  <si>
    <t>26/05/20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</si>
  <si>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</si>
  <si>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</si>
  <si>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</si>
  <si>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</si>
  <si>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</si>
  <si>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</si>
  <si>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</si>
  <si>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BBB-</t>
  </si>
  <si>
    <t>PSEC 3.364 15.11.26</t>
  </si>
  <si>
    <t>US74348TAV44</t>
  </si>
  <si>
    <t>5268</t>
  </si>
  <si>
    <t>PSEC 3.706 22/01/26</t>
  </si>
  <si>
    <t>US74348TAU60</t>
  </si>
  <si>
    <t>12/02/21</t>
  </si>
  <si>
    <t>ENOGLN 6.50 30.04.2027- Energean</t>
  </si>
  <si>
    <t>USG3044DAA49</t>
  </si>
  <si>
    <t>5144</t>
  </si>
  <si>
    <t>B</t>
  </si>
  <si>
    <t>IAECN 9 15/07/26- ITHACA ENERGY NORTH</t>
  </si>
  <si>
    <t>USG49774AB18</t>
  </si>
  <si>
    <t>5327</t>
  </si>
  <si>
    <t>B3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</si>
  <si>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</si>
  <si>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</si>
  <si>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</si>
  <si>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</si>
  <si>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</si>
  <si>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</si>
  <si>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</si>
  <si>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</si>
  <si>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</si>
  <si>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</si>
  <si>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</si>
  <si>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</si>
  <si>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</si>
  <si>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</si>
  <si>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 זכויות 2- שיכון ובינוי</t>
  </si>
  <si>
    <t>1187095</t>
  </si>
  <si>
    <t>520036104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</si>
  <si>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</si>
  <si>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</si>
  <si>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</si>
  <si>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</si>
  <si>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</si>
  <si>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</si>
  <si>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</si>
  <si>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</si>
  <si>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</si>
  <si>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</si>
  <si>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</si>
  <si>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</si>
  <si>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</si>
  <si>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</si>
  <si>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</si>
  <si>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</si>
  <si>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</si>
  <si>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</si>
  <si>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</si>
  <si>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1635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</si>
  <si>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</si>
  <si>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</si>
  <si>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</si>
  <si>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</si>
  <si>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</si>
  <si>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</si>
  <si>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</si>
  <si>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</si>
  <si>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אירפורט סיטי- איירפורט סיטי</t>
  </si>
  <si>
    <t>1095835</t>
  </si>
  <si>
    <t>אלוני חץ- אלוני חץ</t>
  </si>
  <si>
    <t>390013</t>
  </si>
  <si>
    <t>אמות- אמות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</si>
  <si>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</si>
  <si>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</si>
  <si>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</si>
  <si>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</si>
  <si>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</si>
  <si>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</si>
  <si>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</si>
  <si>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</si>
  <si>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</si>
  <si>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</si>
  <si>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</si>
  <si>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</si>
  <si>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</si>
  <si>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</si>
  <si>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</si>
  <si>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</si>
  <si>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</si>
  <si>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</si>
  <si>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</si>
  <si>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</si>
  <si>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</si>
  <si>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</si>
  <si>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</si>
  <si>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כלל ביטוח- כלל עסקי ביטוח</t>
  </si>
  <si>
    <t>224014</t>
  </si>
  <si>
    <t>520036120</t>
  </si>
  <si>
    <t>אקרו- אקרו קבוצה</t>
  </si>
  <si>
    <t>1184902</t>
  </si>
  <si>
    <t>511996803</t>
  </si>
  <si>
    <t>חג'ג' נדל"ן- חג'ג' נדלן</t>
  </si>
  <si>
    <t>823013</t>
  </si>
  <si>
    <t>ישראל קנדה- ישראל קנדה</t>
  </si>
  <si>
    <t>434019</t>
  </si>
  <si>
    <t>פולירם- פולירם</t>
  </si>
  <si>
    <t>1170216</t>
  </si>
  <si>
    <t>515251593</t>
  </si>
  <si>
    <t>קמטק- קמטק</t>
  </si>
  <si>
    <t>1095264</t>
  </si>
  <si>
    <t>נטו מלינדה 1- נטו מלינדה</t>
  </si>
  <si>
    <t>1105097</t>
  </si>
  <si>
    <t>511725459</t>
  </si>
  <si>
    <t>מסחר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</si>
  <si>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</si>
  <si>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</si>
  <si>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</si>
  <si>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</si>
  <si>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</si>
  <si>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</si>
  <si>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</si>
  <si>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</si>
  <si>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</si>
  <si>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</si>
  <si>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אייאיאס תעש- אייאיאס</t>
  </si>
  <si>
    <t>431015</t>
  </si>
  <si>
    <t>520039132</t>
  </si>
  <si>
    <t>סלע נדל"ן- סלע קפיטל נדל"ן</t>
  </si>
  <si>
    <t>1109644</t>
  </si>
  <si>
    <t>ריט 1- ריט1</t>
  </si>
  <si>
    <t>1098920</t>
  </si>
  <si>
    <t>נייר חדרה- נייר חדרה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</si>
  <si>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</si>
  <si>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</si>
  <si>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</si>
  <si>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</si>
  <si>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</si>
  <si>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</si>
  <si>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</si>
  <si>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</si>
  <si>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</si>
  <si>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</si>
  <si>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</si>
  <si>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</si>
  <si>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</si>
  <si>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</si>
  <si>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</si>
  <si>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</si>
  <si>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</si>
  <si>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</si>
  <si>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</si>
  <si>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</si>
  <si>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</si>
  <si>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</si>
  <si>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</si>
  <si>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</si>
  <si>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</si>
  <si>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</si>
  <si>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</si>
  <si>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</si>
  <si>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אלטשולר פיננסים- אלטשולר שחם פיננסים</t>
  </si>
  <si>
    <t>1184936</t>
  </si>
  <si>
    <t>516508603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</si>
  <si>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</si>
  <si>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</si>
  <si>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</si>
  <si>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</si>
  <si>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</si>
  <si>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</si>
  <si>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</si>
  <si>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</si>
  <si>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</si>
  <si>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</si>
  <si>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</si>
  <si>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</si>
  <si>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</si>
  <si>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</si>
  <si>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</si>
  <si>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</si>
  <si>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</si>
  <si>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</si>
  <si>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</si>
  <si>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</si>
  <si>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</si>
  <si>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</si>
  <si>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</si>
  <si>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</si>
  <si>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</si>
  <si>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</si>
  <si>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</si>
  <si>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ג'נריישן קפיטל- ג'נריישן קפיטל</t>
  </si>
  <si>
    <t>1156926</t>
  </si>
  <si>
    <t>מלרן- מלרן פרוייקטים</t>
  </si>
  <si>
    <t>1170950</t>
  </si>
  <si>
    <t>מניף- מניף שירותים פיננסים</t>
  </si>
  <si>
    <t>1170893</t>
  </si>
  <si>
    <t>512764408</t>
  </si>
  <si>
    <t>חג'ג' אירופה- חג'ג' אירופה</t>
  </si>
  <si>
    <t>1143635</t>
  </si>
  <si>
    <t>515682292</t>
  </si>
  <si>
    <t>צמח המרמן- צמח המרמן</t>
  </si>
  <si>
    <t>1104058</t>
  </si>
  <si>
    <t>512531203</t>
  </si>
  <si>
    <t>דורי הנדסה- קבוצת עמוס לוזון</t>
  </si>
  <si>
    <t>473017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</si>
  <si>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</si>
  <si>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</si>
  <si>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</si>
  <si>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</si>
  <si>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</si>
  <si>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</si>
  <si>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</si>
  <si>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</si>
  <si>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</si>
  <si>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</si>
  <si>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</si>
  <si>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</si>
  <si>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</si>
  <si>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</si>
  <si>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</si>
  <si>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</si>
  <si>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</si>
  <si>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</si>
  <si>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</si>
  <si>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</si>
  <si>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</si>
  <si>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</si>
  <si>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</si>
  <si>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</si>
  <si>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</si>
  <si>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</si>
  <si>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</si>
  <si>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</si>
  <si>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</si>
  <si>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</si>
  <si>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</si>
  <si>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</si>
  <si>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</si>
  <si>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</si>
  <si>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</si>
  <si>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</si>
  <si>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סקופ- סקופ</t>
  </si>
  <si>
    <t>288019</t>
  </si>
  <si>
    <t>520037425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</si>
  <si>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</si>
  <si>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</si>
  <si>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</si>
  <si>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</si>
  <si>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</si>
  <si>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</si>
  <si>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</si>
  <si>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</si>
  <si>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</si>
  <si>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בית בכפר- בית בכפר</t>
  </si>
  <si>
    <t>1183656</t>
  </si>
  <si>
    <t>511605719</t>
  </si>
  <si>
    <t>מגוריט- מגוריט</t>
  </si>
  <si>
    <t>1139195</t>
  </si>
  <si>
    <t>רני צים- רני צים</t>
  </si>
  <si>
    <t>1143619</t>
  </si>
  <si>
    <t>טופ גאם- טופ גאם</t>
  </si>
  <si>
    <t>1179142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</si>
  <si>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</si>
  <si>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</si>
  <si>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</si>
  <si>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</si>
  <si>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</si>
  <si>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</si>
  <si>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</si>
  <si>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</si>
  <si>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</si>
  <si>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</si>
  <si>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</si>
  <si>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</si>
  <si>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</si>
  <si>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</si>
  <si>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</si>
  <si>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</si>
  <si>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</si>
  <si>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</si>
  <si>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</si>
  <si>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</si>
  <si>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</si>
  <si>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</si>
  <si>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</si>
  <si>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אייס קמעונאות- אייס קפיטל קמעונאות</t>
  </si>
  <si>
    <t>1171669</t>
  </si>
  <si>
    <t>515546224</t>
  </si>
  <si>
    <t>טיב טעם- טיב טעם</t>
  </si>
  <si>
    <t>103010</t>
  </si>
  <si>
    <t>520041187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</si>
  <si>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</si>
  <si>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</si>
  <si>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</si>
  <si>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</si>
  <si>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</si>
  <si>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</si>
  <si>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</si>
  <si>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</si>
  <si>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</si>
  <si>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</si>
  <si>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</si>
  <si>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</si>
  <si>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515158665</t>
  </si>
  <si>
    <t>שגריר- שגריר רכב</t>
  </si>
  <si>
    <t>מגדלור- מגדלור</t>
  </si>
  <si>
    <t>1182567</t>
  </si>
  <si>
    <t>515514263</t>
  </si>
  <si>
    <t>אידומו- אידומו</t>
  </si>
  <si>
    <t>1176346</t>
  </si>
  <si>
    <t>513973727</t>
  </si>
  <si>
    <t>אימפקס- אימפקס אי או</t>
  </si>
  <si>
    <t>1180306</t>
  </si>
  <si>
    <t>515272789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</si>
  <si>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</si>
  <si>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</si>
  <si>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</si>
  <si>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</si>
  <si>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</si>
  <si>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</si>
  <si>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</si>
  <si>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</si>
  <si>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</si>
  <si>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</si>
  <si>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</si>
  <si>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</si>
  <si>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</si>
  <si>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</si>
  <si>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</si>
  <si>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</si>
  <si>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</si>
  <si>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</si>
  <si>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</si>
  <si>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</si>
  <si>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</si>
  <si>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</si>
  <si>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</si>
  <si>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</si>
  <si>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</si>
  <si>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</si>
  <si>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</si>
  <si>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</si>
  <si>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</si>
  <si>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</si>
  <si>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</si>
  <si>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</si>
  <si>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</si>
  <si>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</si>
  <si>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</si>
  <si>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</si>
  <si>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</si>
  <si>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</si>
  <si>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</si>
  <si>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</si>
  <si>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</si>
  <si>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</si>
  <si>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</si>
  <si>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1564</t>
  </si>
  <si>
    <t>INDUSTRIAL</t>
  </si>
  <si>
    <t>ZIM INTEGRATED- ZIM</t>
  </si>
  <si>
    <t>IL0065100930</t>
  </si>
  <si>
    <t>Protalix Biotherapeutics Inc</t>
  </si>
  <si>
    <t>US74365A3095</t>
  </si>
  <si>
    <t>1554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</si>
  <si>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</si>
  <si>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</si>
  <si>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</si>
  <si>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</si>
  <si>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</si>
  <si>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</si>
  <si>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</si>
  <si>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SCOUTCAM- SCOUTCAM</t>
  </si>
  <si>
    <t>US81063V2043</t>
  </si>
  <si>
    <t>5287</t>
  </si>
  <si>
    <t>SOLAREDGE</t>
  </si>
  <si>
    <t>US83417M1045</t>
  </si>
  <si>
    <t>4744</t>
  </si>
  <si>
    <t>POOL CORP- Pool Corp</t>
  </si>
  <si>
    <t>US73278L1052</t>
  </si>
  <si>
    <t>5272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</si>
  <si>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</si>
  <si>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</si>
  <si>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</si>
  <si>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</si>
  <si>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</si>
  <si>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</si>
  <si>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</si>
  <si>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</si>
  <si>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</si>
  <si>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</si>
  <si>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</si>
  <si>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</si>
  <si>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</si>
  <si>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</si>
  <si>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</si>
  <si>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ABBVIE INC</t>
  </si>
  <si>
    <t>US00287Y1091</t>
  </si>
  <si>
    <t>5255</t>
  </si>
  <si>
    <t>AMGN US</t>
  </si>
  <si>
    <t>US0311621009</t>
  </si>
  <si>
    <t>5149</t>
  </si>
  <si>
    <t>GLAXOSMITHKLINE PLC-SPON ADR- GLAXOSMITHKLINE PLC</t>
  </si>
  <si>
    <t>US37733W1053</t>
  </si>
  <si>
    <t>5325</t>
  </si>
  <si>
    <t>PFIZER INC-PFE- PFIZER</t>
  </si>
  <si>
    <t>US7170811035</t>
  </si>
  <si>
    <t>SNY - SANOFI AVENTIS- SANOFI AVENTIS</t>
  </si>
  <si>
    <t>US80105N1054</t>
  </si>
  <si>
    <t>5311</t>
  </si>
  <si>
    <t>TAKEDA PHARMACE-SP ADR- TAKEDA</t>
  </si>
  <si>
    <t>US8740602052</t>
  </si>
  <si>
    <t>5326</t>
  </si>
  <si>
    <t>AROUNDTOWN PROP-ALATP- AROUNDTOWN</t>
  </si>
  <si>
    <t>LU1673108939</t>
  </si>
  <si>
    <t>FWB</t>
  </si>
  <si>
    <t>4845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</si>
  <si>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</si>
  <si>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</si>
  <si>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</si>
  <si>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</si>
  <si>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</si>
  <si>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</si>
  <si>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</si>
  <si>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</si>
  <si>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</si>
  <si>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</si>
  <si>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TSM - TAIWAN SEMICONDUCTOR- TAIWAN SEMI</t>
  </si>
  <si>
    <t>us8740391003</t>
  </si>
  <si>
    <t>5088</t>
  </si>
  <si>
    <t>Amadeus IT Group- Amadeus</t>
  </si>
  <si>
    <t>ES0109067019</t>
  </si>
  <si>
    <t>5273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</si>
  <si>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</si>
  <si>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</si>
  <si>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</si>
  <si>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</si>
  <si>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</si>
  <si>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</si>
  <si>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</si>
  <si>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</si>
  <si>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</si>
  <si>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</si>
  <si>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</si>
  <si>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</si>
  <si>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</si>
  <si>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</si>
  <si>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</si>
  <si>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</si>
  <si>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</si>
  <si>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</si>
  <si>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</si>
  <si>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</si>
  <si>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</si>
  <si>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</si>
  <si>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</si>
  <si>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</si>
  <si>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</si>
  <si>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</si>
  <si>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</si>
  <si>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</si>
  <si>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</si>
  <si>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</si>
  <si>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</si>
  <si>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</si>
  <si>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</si>
  <si>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</si>
  <si>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</si>
  <si>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</si>
  <si>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</si>
  <si>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אפולו פאוור אפ4 17/7/22- אפולו פאוור</t>
  </si>
  <si>
    <t>1183276</t>
  </si>
  <si>
    <t>צ'קראטק אפ 3 20.03.25- זוז פאוור</t>
  </si>
  <si>
    <t>1185321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</si>
  <si>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</si>
  <si>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</si>
  <si>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</si>
  <si>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</si>
  <si>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טראקנט אופציה 1 02/03/25- טראקנט אנטרפרייז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</si>
  <si>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</si>
  <si>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</si>
  <si>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</si>
  <si>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</si>
  <si>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</si>
  <si>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</si>
  <si>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</si>
  <si>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</si>
  <si>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</si>
  <si>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</si>
  <si>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</si>
  <si>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</si>
  <si>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</si>
  <si>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</si>
  <si>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</si>
  <si>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DMU2 - 16/09/2022</t>
  </si>
  <si>
    <t>BBG012FFK225</t>
  </si>
  <si>
    <t>Other</t>
  </si>
  <si>
    <t>E- Mini RUSS 2000 - RTYU2 - 16/09/2022</t>
  </si>
  <si>
    <t>BBG011CK2ZM4</t>
  </si>
  <si>
    <t>FUT VAL EUR HSBC - רוו"ה מחוזים</t>
  </si>
  <si>
    <t>333740</t>
  </si>
  <si>
    <t>FUT VAL USD - רוו"ה מחוזים</t>
  </si>
  <si>
    <t>415349</t>
  </si>
  <si>
    <t>NIKKEI 225 MINI - NOU2 - 08/09/2022</t>
  </si>
  <si>
    <t>BBG00ZMDR198</t>
  </si>
  <si>
    <t>S&amp;P500 EMINI  ESU2 16/09/22</t>
  </si>
  <si>
    <t>BBG011BQCM31</t>
  </si>
  <si>
    <t>STOXX 600 - SXOU2 - 16/09/2022</t>
  </si>
  <si>
    <t>DE000C6JGCX9</t>
  </si>
  <si>
    <t>TOPIX INDEX - TPU2 - 08/09/2022</t>
  </si>
  <si>
    <t>BBG011DFNLM2</t>
  </si>
  <si>
    <t>רוו"ה מחוזים- FUT VAL JPY HSBC</t>
  </si>
  <si>
    <t>333716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</si>
  <si>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</si>
  <si>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</si>
  <si>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</si>
  <si>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</si>
  <si>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</si>
  <si>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</si>
  <si>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</si>
  <si>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</si>
  <si>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</si>
  <si>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</si>
  <si>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</si>
  <si>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</si>
  <si>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</si>
  <si>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</si>
  <si>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</si>
  <si>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</si>
  <si>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</si>
  <si>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</si>
  <si>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</si>
  <si>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</si>
  <si>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</si>
  <si>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</si>
  <si>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</si>
  <si>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</si>
  <si>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</si>
  <si>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</si>
  <si>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</si>
  <si>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</si>
  <si>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</si>
  <si>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</si>
  <si>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</si>
  <si>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</si>
  <si>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</si>
  <si>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</si>
  <si>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</si>
  <si>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</si>
  <si>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</si>
  <si>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</si>
  <si>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</si>
  <si>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</si>
  <si>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</si>
  <si>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</si>
  <si>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</si>
  <si>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</si>
  <si>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</si>
  <si>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</si>
  <si>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</si>
  <si>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</si>
  <si>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</si>
  <si>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</si>
  <si>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</si>
  <si>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</si>
  <si>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מנרב-נעמ פרטי 1/6/23- מנרב אחזקות</t>
  </si>
  <si>
    <t>96050</t>
  </si>
  <si>
    <t>520034505</t>
  </si>
  <si>
    <t>02/06/22</t>
  </si>
  <si>
    <t>נאוי נעמ פרטי-26/04/23- נאוי</t>
  </si>
  <si>
    <t>96048</t>
  </si>
  <si>
    <t>27/04/22</t>
  </si>
  <si>
    <t>וואליו אגח ב-רמ- וואליו קפיטל</t>
  </si>
  <si>
    <t>5990171</t>
  </si>
  <si>
    <t>520033804</t>
  </si>
  <si>
    <t>18/08/21</t>
  </si>
  <si>
    <t>וואליו אגח ג-רמ- וואליו קפיטל</t>
  </si>
  <si>
    <t>5990221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</si>
  <si>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</si>
  <si>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</si>
  <si>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</si>
  <si>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</si>
  <si>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</si>
  <si>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</si>
  <si>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</si>
  <si>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</si>
  <si>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</si>
  <si>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</si>
  <si>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</si>
  <si>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</si>
  <si>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</si>
  <si>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</si>
  <si>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</si>
  <si>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</si>
  <si>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</si>
  <si>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</si>
  <si>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</si>
  <si>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</si>
  <si>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</si>
  <si>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</si>
  <si>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</si>
  <si>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</si>
  <si>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</si>
  <si>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</si>
  <si>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</si>
  <si>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</si>
  <si>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</si>
  <si>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</si>
  <si>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</si>
  <si>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</si>
  <si>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</si>
  <si>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</si>
  <si>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</si>
  <si>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</si>
  <si>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</si>
  <si>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</si>
  <si>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</si>
  <si>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</si>
  <si>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לא</t>
  </si>
  <si>
    <t>1319</t>
  </si>
  <si>
    <t>30/06/22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</si>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</sst>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254213.25977592671</v>
      </c>
      <c r="D11" s="76">
        <f>C11/$C$42</f>
        <v>0.1544879234748579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533664.86018009996</v>
      </c>
      <c r="D13" s="78">
        <f t="shared" ref="D13:D22" si="0">C13/$C$42</f>
        <v>0.32431343728251633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372879.03210903262</v>
      </c>
      <c r="D15" s="78">
        <f t="shared" si="0"/>
        <v>0.22660229221959091</v>
      </c>
    </row>
    <row r="16" spans="1:36">
      <c r="A16" s="10" t="s">
        <v>13</v>
      </c>
      <c r="B16" s="70" t="s">
        <v>19</v>
      </c>
      <c r="C16" s="77">
        <v>302772.12260107259</v>
      </c>
      <c r="D16" s="78">
        <f t="shared" si="0"/>
        <v>0.18399762682695528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53146.167000000001</v>
      </c>
      <c r="D18" s="78">
        <f t="shared" si="0"/>
        <v>3.2297453672223926E-2</v>
      </c>
    </row>
    <row r="19" spans="1:4">
      <c r="A19" s="10" t="s">
        <v>13</v>
      </c>
      <c r="B19" s="70" t="s">
        <v>21</v>
      </c>
      <c r="C19" s="77">
        <v>2609.3011397999999</v>
      </c>
      <c r="D19" s="78">
        <f t="shared" si="0"/>
        <v>1.5856982250398524E-3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2045.1297073429505</v>
      </c>
      <c r="D21" s="78">
        <f t="shared" si="0"/>
        <v>1.2428456407138039E-3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51819.462445233003</v>
      </c>
      <c r="D26" s="78">
        <f t="shared" si="1"/>
        <v>3.1491202134002638E-2</v>
      </c>
    </row>
    <row r="27" spans="1:4">
      <c r="A27" s="10" t="s">
        <v>13</v>
      </c>
      <c r="B27" s="70" t="s">
        <v>28</v>
      </c>
      <c r="C27" s="77">
        <v>12519.586740000001</v>
      </c>
      <c r="D27" s="78">
        <f t="shared" si="1"/>
        <v>7.6082772390817762E-3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368.93609505552001</v>
      </c>
      <c r="D29" s="78">
        <f t="shared" si="1"/>
        <v>2.2420613020063818E-4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32667.8568003605</v>
      </c>
      <c r="D33" s="78">
        <f t="shared" si="1"/>
        <v>1.985258111992326E-2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26816.175130347001</v>
      </c>
      <c r="D37" s="78">
        <f t="shared" si="1"/>
        <v>1.6296456034893835E-2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1645521.8897242707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201</v>
      </c>
      <c r="D48">
        <v>0.48880000000000001</v>
      </c>
    </row>
    <row r="49" spans="3:4">
      <c r="C49" t="s">
        <v>110</v>
      </c>
      <c r="D49">
        <v>3.6364000000000001</v>
      </c>
    </row>
    <row r="50" spans="3:4">
      <c r="C50" t="s">
        <v>202</v>
      </c>
      <c r="D50">
        <v>2.5662000000000001E-2</v>
      </c>
    </row>
    <row r="51" spans="3:4">
      <c r="C51" t="s">
        <v>123</v>
      </c>
      <c r="D51">
        <v>2.5102000000000002</v>
      </c>
    </row>
    <row r="52" spans="3:4">
      <c r="C52" t="s">
        <v>203</v>
      </c>
      <c r="D52">
        <v>0.4461</v>
      </c>
    </row>
    <row r="53" spans="3:4">
      <c r="C53" t="s">
        <v>106</v>
      </c>
      <c r="D53">
        <v>3.5</v>
      </c>
    </row>
    <row r="54" spans="3:4">
      <c r="C54" t="s">
        <v>113</v>
      </c>
      <c r="D54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254213.25977592671</v>
      </c>
      <c r="K11" s="76">
        <f>J11/$J$11</f>
        <v>1</v>
      </c>
      <c r="L11" s="76">
        <f>J11/'סכום נכסי הקרן'!$C$42</f>
        <v>0.1544879234748579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J13+J15+J24+J26+J28+J30+J32</f>
        <v>254213.25977592671</v>
      </c>
      <c r="K12" s="80">
        <f t="shared" ref="K12:K38" si="0">J12/$J$11</f>
        <v>1</v>
      </c>
      <c r="L12" s="80">
        <f>J12/'סכום נכסי הקרן'!$C$42</f>
        <v>0.1544879234748579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240987.32158999998</v>
      </c>
      <c r="K13" s="80">
        <f t="shared" si="0"/>
        <v>0.94797305932198583</v>
      </c>
      <c r="L13" s="80">
        <f>J13/'סכום נכסי הקרן'!$C$42</f>
        <v>0.14645038944476191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237631.81765+3355.50393999996</f>
        <v>240987.32158999998</v>
      </c>
      <c r="K14" s="78">
        <f t="shared" si="0"/>
        <v>0.94797305932198583</v>
      </c>
      <c r="L14" s="78">
        <f>J14/'סכום נכסי הקרן'!$C$42</f>
        <v>0.14645038944476191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13225.93818592672</v>
      </c>
      <c r="K15" s="80">
        <f t="shared" si="0"/>
        <v>5.2026940678014069E-2</v>
      </c>
      <c r="L15" s="80">
        <f>J15/'סכום נכסי הקרן'!$C$42</f>
        <v>8.0375340300960097E-3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3244.5964456400002</v>
      </c>
      <c r="K16" s="78">
        <f t="shared" si="0"/>
        <v>1.276328563073347E-2</v>
      </c>
      <c r="L16" s="78">
        <f>J16/'סכום נכסי הקרן'!$C$42</f>
        <v>1.9717734938085058E-3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9616.0188600000001</v>
      </c>
      <c r="K17" s="78">
        <f t="shared" si="0"/>
        <v>3.7826582564874575E-2</v>
      </c>
      <c r="L17" s="78">
        <f>J17/'סכום נכסי הקרן'!$C$42</f>
        <v>5.8437501925977381E-3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66.357682808999996</v>
      </c>
      <c r="K18" s="78">
        <f t="shared" si="0"/>
        <v>2.6103155621186005E-4</v>
      </c>
      <c r="L18" s="78">
        <f>J18/'סכום נכסי הקרן'!$C$42</f>
        <v>4.0326223080580911E-5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62.811253581999999</v>
      </c>
      <c r="K19" s="78">
        <f t="shared" si="0"/>
        <v>2.4708094942555017E-4</v>
      </c>
      <c r="L19" s="78">
        <f>J19/'סכום נכסי הקרן'!$C$42</f>
        <v>3.8171022806949638E-5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0.21086619372000001</v>
      </c>
      <c r="K20" s="78">
        <f t="shared" si="0"/>
        <v>8.2948542458353881E-7</v>
      </c>
      <c r="L20" s="78">
        <f>J20/'סכום נכסי הקרן'!$C$42</f>
        <v>1.2814548079657176E-7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48.359061400000002</v>
      </c>
      <c r="K21" s="78">
        <f t="shared" si="0"/>
        <v>1.9023028713225081E-4</v>
      </c>
      <c r="L21" s="78">
        <f>J21/'סכום נכסי הקרן'!$C$42</f>
        <v>2.9388282041087409E-5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150.394408416</v>
      </c>
      <c r="K22" s="78">
        <f t="shared" si="0"/>
        <v>5.9160725348694787E-4</v>
      </c>
      <c r="L22" s="78">
        <f>J22/'סכום נכסי הקרן'!$C$42</f>
        <v>9.1396176103862467E-5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37.189607885999997</v>
      </c>
      <c r="K23" s="78">
        <f t="shared" si="0"/>
        <v>1.4629295072483766E-4</v>
      </c>
      <c r="L23" s="78">
        <f>J23/'סכום נכסי הקרן'!$C$42</f>
        <v>2.2600494176489877E-5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4.4800000000000004</v>
      </c>
      <c r="I11" s="7"/>
      <c r="J11" s="7"/>
      <c r="K11" s="76">
        <v>-3.2000000000000002E-3</v>
      </c>
      <c r="L11" s="75">
        <v>488205230</v>
      </c>
      <c r="M11" s="7"/>
      <c r="N11" s="75">
        <v>0</v>
      </c>
      <c r="O11" s="75">
        <v>533664.86018009996</v>
      </c>
      <c r="P11" s="7"/>
      <c r="Q11" s="76">
        <v>1</v>
      </c>
      <c r="R11" s="76">
        <v>0.32500000000000001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4.4800000000000004</v>
      </c>
      <c r="K12" s="80">
        <v>-3.2000000000000002E-3</v>
      </c>
      <c r="L12" s="81">
        <v>488205230</v>
      </c>
      <c r="N12" s="81">
        <v>0</v>
      </c>
      <c r="O12" s="81">
        <v>533664.86018009996</v>
      </c>
      <c r="Q12" s="80">
        <v>1</v>
      </c>
      <c r="R12" s="80">
        <v>0.32500000000000001</v>
      </c>
    </row>
    <row r="13" spans="2:53">
      <c r="B13" s="79" t="s">
        <v>237</v>
      </c>
      <c r="C13" s="16"/>
      <c r="D13" s="16"/>
      <c r="H13" s="81">
        <v>1.46</v>
      </c>
      <c r="K13" s="80">
        <v>-2.23E-2</v>
      </c>
      <c r="L13" s="81">
        <v>175975093</v>
      </c>
      <c r="N13" s="81">
        <v>0</v>
      </c>
      <c r="O13" s="81">
        <v>210596.30027869999</v>
      </c>
      <c r="Q13" s="80">
        <v>0.39460000000000001</v>
      </c>
      <c r="R13" s="80">
        <v>0.12820000000000001</v>
      </c>
    </row>
    <row r="14" spans="2:53">
      <c r="B14" s="79" t="s">
        <v>238</v>
      </c>
      <c r="C14" s="16"/>
      <c r="D14" s="16"/>
      <c r="H14" s="81">
        <v>1.46</v>
      </c>
      <c r="K14" s="80">
        <v>-2.23E-2</v>
      </c>
      <c r="L14" s="81">
        <v>175975093</v>
      </c>
      <c r="N14" s="81">
        <v>0</v>
      </c>
      <c r="O14" s="81">
        <v>210596.30027869999</v>
      </c>
      <c r="Q14" s="80">
        <v>0.39460000000000001</v>
      </c>
      <c r="R14" s="80">
        <v>0.12820000000000001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1.98</v>
      </c>
      <c r="I15" t="s">
        <v>102</v>
      </c>
      <c r="J15" s="78">
        <v>0.04</v>
      </c>
      <c r="K15" s="78">
        <v>-1.17E-2</v>
      </c>
      <c r="L15" s="77">
        <v>30744993</v>
      </c>
      <c r="M15" s="77">
        <v>149.59</v>
      </c>
      <c r="N15" s="77">
        <v>0</v>
      </c>
      <c r="O15" s="77">
        <v>45991.435028699998</v>
      </c>
      <c r="P15" s="78">
        <v>2.2000000000000001E-3</v>
      </c>
      <c r="Q15" s="78">
        <v>8.6199999999999999E-2</v>
      </c>
      <c r="R15" s="78">
        <v>2.8000000000000001E-2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60970000</v>
      </c>
      <c r="M16" s="77">
        <v>113.63</v>
      </c>
      <c r="N16" s="77">
        <v>0</v>
      </c>
      <c r="O16" s="77">
        <v>69280.210999999996</v>
      </c>
      <c r="P16" s="78">
        <v>4.4999999999999997E-3</v>
      </c>
      <c r="Q16" s="78">
        <v>0.1298</v>
      </c>
      <c r="R16" s="78">
        <v>4.2200000000000001E-2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48960100</v>
      </c>
      <c r="M17" s="77">
        <v>114.25</v>
      </c>
      <c r="N17" s="77">
        <v>0</v>
      </c>
      <c r="O17" s="77">
        <v>55936.914250000002</v>
      </c>
      <c r="P17" s="78">
        <v>2.8E-3</v>
      </c>
      <c r="Q17" s="78">
        <v>0.1048</v>
      </c>
      <c r="R17" s="78">
        <v>3.4099999999999998E-2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3.3</v>
      </c>
      <c r="I18" t="s">
        <v>102</v>
      </c>
      <c r="J18" s="78">
        <v>7.4999999999999997E-3</v>
      </c>
      <c r="K18" s="78">
        <v>-6.1999999999999998E-3</v>
      </c>
      <c r="L18" s="77">
        <v>35300000</v>
      </c>
      <c r="M18" s="77">
        <v>111.58</v>
      </c>
      <c r="N18" s="77">
        <v>0</v>
      </c>
      <c r="O18" s="77">
        <v>39387.74</v>
      </c>
      <c r="P18" s="78">
        <v>1.6000000000000001E-3</v>
      </c>
      <c r="Q18" s="78">
        <v>7.3800000000000004E-2</v>
      </c>
      <c r="R18" s="78">
        <v>2.4E-2</v>
      </c>
    </row>
    <row r="19" spans="2:18">
      <c r="B19" s="79" t="s">
        <v>252</v>
      </c>
      <c r="C19" s="16"/>
      <c r="D19" s="16"/>
      <c r="H19" s="81">
        <v>6.45</v>
      </c>
      <c r="K19" s="80">
        <v>9.1999999999999998E-3</v>
      </c>
      <c r="L19" s="81">
        <v>312230137</v>
      </c>
      <c r="N19" s="81">
        <v>0</v>
      </c>
      <c r="O19" s="81">
        <v>323068.5599014</v>
      </c>
      <c r="Q19" s="80">
        <v>0.60540000000000005</v>
      </c>
      <c r="R19" s="80">
        <v>0.19670000000000001</v>
      </c>
    </row>
    <row r="20" spans="2:18">
      <c r="B20" s="79" t="s">
        <v>253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254</v>
      </c>
      <c r="C22" s="16"/>
      <c r="D22" s="16"/>
      <c r="H22" s="81">
        <v>9.83</v>
      </c>
      <c r="K22" s="80">
        <v>2.8500000000000001E-2</v>
      </c>
      <c r="L22" s="81">
        <v>88750137</v>
      </c>
      <c r="N22" s="81">
        <v>0</v>
      </c>
      <c r="O22" s="81">
        <v>100244.5519014</v>
      </c>
      <c r="Q22" s="80">
        <v>0.18779999999999999</v>
      </c>
      <c r="R22" s="80">
        <v>6.0999999999999999E-2</v>
      </c>
    </row>
    <row r="23" spans="2:18">
      <c r="B23" t="s">
        <v>255</v>
      </c>
      <c r="C23" t="s">
        <v>256</v>
      </c>
      <c r="D23" t="s">
        <v>100</v>
      </c>
      <c r="E23" t="s">
        <v>241</v>
      </c>
      <c r="G23" t="s">
        <v>257</v>
      </c>
      <c r="H23" s="77">
        <v>4.5599999999999996</v>
      </c>
      <c r="I23" t="s">
        <v>102</v>
      </c>
      <c r="J23" s="78">
        <v>0.02</v>
      </c>
      <c r="K23" s="78">
        <v>2.4E-2</v>
      </c>
      <c r="L23" s="77">
        <v>38470086</v>
      </c>
      <c r="M23" s="77">
        <v>98.7</v>
      </c>
      <c r="N23" s="77">
        <v>0</v>
      </c>
      <c r="O23" s="77">
        <v>37969.974882000002</v>
      </c>
      <c r="P23" s="78">
        <v>1.9E-3</v>
      </c>
      <c r="Q23" s="78">
        <v>7.1099999999999997E-2</v>
      </c>
      <c r="R23" s="78">
        <v>2.3099999999999999E-2</v>
      </c>
    </row>
    <row r="24" spans="2:18">
      <c r="B24" t="s">
        <v>258</v>
      </c>
      <c r="C24" t="s">
        <v>259</v>
      </c>
      <c r="D24" t="s">
        <v>100</v>
      </c>
      <c r="E24" t="s">
        <v>241</v>
      </c>
      <c r="G24" t="s">
        <v>260</v>
      </c>
      <c r="H24" s="77">
        <v>7.46</v>
      </c>
      <c r="I24" t="s">
        <v>102</v>
      </c>
      <c r="J24" s="78">
        <v>0.01</v>
      </c>
      <c r="K24" s="78">
        <v>2.6100000000000002E-2</v>
      </c>
      <c r="L24" s="77">
        <v>5300500</v>
      </c>
      <c r="M24" s="77">
        <v>89.19</v>
      </c>
      <c r="N24" s="77">
        <v>0</v>
      </c>
      <c r="O24" s="77">
        <v>4727.51595</v>
      </c>
      <c r="P24" s="78">
        <v>2.0000000000000001E-4</v>
      </c>
      <c r="Q24" s="78">
        <v>8.8999999999999999E-3</v>
      </c>
      <c r="R24" s="78">
        <v>2.8999999999999998E-3</v>
      </c>
    </row>
    <row r="25" spans="2:18">
      <c r="B25" t="s">
        <v>261</v>
      </c>
      <c r="C25" t="s">
        <v>262</v>
      </c>
      <c r="D25" t="s">
        <v>100</v>
      </c>
      <c r="E25" t="s">
        <v>241</v>
      </c>
      <c r="G25" t="s">
        <v>263</v>
      </c>
      <c r="H25" s="77">
        <v>16.68</v>
      </c>
      <c r="I25" t="s">
        <v>102</v>
      </c>
      <c r="J25" s="78">
        <v>3.7499999999999999E-2</v>
      </c>
      <c r="K25" s="78">
        <v>3.3700000000000001E-2</v>
      </c>
      <c r="L25" s="77">
        <v>9650000</v>
      </c>
      <c r="M25" s="77">
        <v>107.18</v>
      </c>
      <c r="N25" s="77">
        <v>0</v>
      </c>
      <c r="O25" s="77">
        <v>10342.870000000001</v>
      </c>
      <c r="P25" s="78">
        <v>4.0000000000000002E-4</v>
      </c>
      <c r="Q25" s="78">
        <v>1.9400000000000001E-2</v>
      </c>
      <c r="R25" s="78">
        <v>6.3E-3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266</v>
      </c>
      <c r="H26" s="77">
        <v>3.07</v>
      </c>
      <c r="I26" t="s">
        <v>102</v>
      </c>
      <c r="J26" s="78">
        <v>1.7500000000000002E-2</v>
      </c>
      <c r="K26" s="78">
        <v>2.24E-2</v>
      </c>
      <c r="L26" s="77">
        <v>2156551</v>
      </c>
      <c r="M26" s="77">
        <v>99.94</v>
      </c>
      <c r="N26" s="77">
        <v>0</v>
      </c>
      <c r="O26" s="77">
        <v>2155.2570694000001</v>
      </c>
      <c r="P26" s="78">
        <v>1E-4</v>
      </c>
      <c r="Q26" s="78">
        <v>4.0000000000000001E-3</v>
      </c>
      <c r="R26" s="78">
        <v>1.2999999999999999E-3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G27" t="s">
        <v>269</v>
      </c>
      <c r="H27" s="77">
        <v>13.27</v>
      </c>
      <c r="I27" t="s">
        <v>102</v>
      </c>
      <c r="J27" s="78">
        <v>5.5E-2</v>
      </c>
      <c r="K27" s="78">
        <v>3.1699999999999999E-2</v>
      </c>
      <c r="L27" s="77">
        <v>33173000</v>
      </c>
      <c r="M27" s="77">
        <v>135.80000000000001</v>
      </c>
      <c r="N27" s="77">
        <v>0</v>
      </c>
      <c r="O27" s="77">
        <v>45048.934000000001</v>
      </c>
      <c r="P27" s="78">
        <v>1.6999999999999999E-3</v>
      </c>
      <c r="Q27" s="78">
        <v>8.4400000000000003E-2</v>
      </c>
      <c r="R27" s="78">
        <v>2.7400000000000001E-2</v>
      </c>
    </row>
    <row r="28" spans="2:18">
      <c r="B28" s="79" t="s">
        <v>270</v>
      </c>
      <c r="C28" s="16"/>
      <c r="D28" s="16"/>
      <c r="H28" s="81">
        <v>4.93</v>
      </c>
      <c r="K28" s="80">
        <v>5.9999999999999995E-4</v>
      </c>
      <c r="L28" s="81">
        <v>223480000</v>
      </c>
      <c r="N28" s="81">
        <v>0</v>
      </c>
      <c r="O28" s="81">
        <v>222824.008</v>
      </c>
      <c r="Q28" s="80">
        <v>0.41749999999999998</v>
      </c>
      <c r="R28" s="80">
        <v>0.13569999999999999</v>
      </c>
    </row>
    <row r="29" spans="2:18">
      <c r="B29" t="s">
        <v>271</v>
      </c>
      <c r="C29" t="s">
        <v>272</v>
      </c>
      <c r="D29" t="s">
        <v>100</v>
      </c>
      <c r="E29" t="s">
        <v>241</v>
      </c>
      <c r="G29" t="s">
        <v>263</v>
      </c>
      <c r="H29" s="77">
        <v>3.92</v>
      </c>
      <c r="I29" t="s">
        <v>102</v>
      </c>
      <c r="J29" s="78">
        <v>0</v>
      </c>
      <c r="K29" s="78">
        <v>5.0000000000000001E-4</v>
      </c>
      <c r="L29" s="77">
        <v>173180000</v>
      </c>
      <c r="M29" s="77">
        <v>99.81</v>
      </c>
      <c r="N29" s="77">
        <v>0</v>
      </c>
      <c r="O29" s="77">
        <v>172850.95800000001</v>
      </c>
      <c r="P29" s="78">
        <v>8.2000000000000007E-3</v>
      </c>
      <c r="Q29" s="78">
        <v>0.32390000000000002</v>
      </c>
      <c r="R29" s="78">
        <v>0.1053</v>
      </c>
    </row>
    <row r="30" spans="2:18">
      <c r="B30" t="s">
        <v>273</v>
      </c>
      <c r="C30" t="s">
        <v>274</v>
      </c>
      <c r="D30" t="s">
        <v>100</v>
      </c>
      <c r="E30" t="s">
        <v>241</v>
      </c>
      <c r="G30" t="s">
        <v>269</v>
      </c>
      <c r="H30" s="77">
        <v>8.42</v>
      </c>
      <c r="I30" t="s">
        <v>102</v>
      </c>
      <c r="J30" s="78">
        <v>0</v>
      </c>
      <c r="K30" s="78">
        <v>8.0000000000000004E-4</v>
      </c>
      <c r="L30" s="77">
        <v>50300000</v>
      </c>
      <c r="M30" s="77">
        <v>99.35</v>
      </c>
      <c r="N30" s="77">
        <v>0</v>
      </c>
      <c r="O30" s="77">
        <v>49973.05</v>
      </c>
      <c r="P30" s="78">
        <v>2.5999999999999999E-3</v>
      </c>
      <c r="Q30" s="78">
        <v>9.3600000000000003E-2</v>
      </c>
      <c r="R30" s="78">
        <v>3.04E-2</v>
      </c>
    </row>
    <row r="31" spans="2:18">
      <c r="B31" s="79" t="s">
        <v>275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229</v>
      </c>
      <c r="C32" t="s">
        <v>229</v>
      </c>
      <c r="D32" s="16"/>
      <c r="E32" t="s">
        <v>229</v>
      </c>
      <c r="H32" s="77">
        <v>0</v>
      </c>
      <c r="I32" t="s">
        <v>229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278</v>
      </c>
      <c r="C38" s="16"/>
      <c r="D38" s="16"/>
    </row>
    <row r="39" spans="2:18">
      <c r="B39" t="s">
        <v>279</v>
      </c>
      <c r="C39" s="16"/>
      <c r="D39" s="16"/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3"/>
  <sheetViews>
    <sheetView rightToLeft="1" topLeftCell="C1" workbookViewId="0">
      <selection activeCell="C12" sqref="A12:XFD1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2.52E-2</v>
      </c>
      <c r="O11" s="75">
        <f>O12+O142</f>
        <v>325811695.18000001</v>
      </c>
      <c r="P11" s="33"/>
      <c r="Q11" s="75">
        <v>281.29459000000003</v>
      </c>
      <c r="R11" s="75">
        <v>372879.03210903262</v>
      </c>
      <c r="S11" s="7"/>
      <c r="T11" s="76">
        <v>1</v>
      </c>
      <c r="U11" s="76">
        <v>0.2271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3.55</v>
      </c>
      <c r="N12" s="101">
        <v>1.84E-2</v>
      </c>
      <c r="O12" s="100">
        <f>O13+O78+O137+O140</f>
        <v>308965695.18000001</v>
      </c>
      <c r="Q12" s="100">
        <v>281.29459000000003</v>
      </c>
      <c r="R12" s="100">
        <v>319161.5601549155</v>
      </c>
      <c r="T12" s="101">
        <v>0.85589999999999999</v>
      </c>
      <c r="U12" s="101">
        <v>0.19439999999999999</v>
      </c>
    </row>
    <row r="13" spans="2:66" s="99" customFormat="1">
      <c r="B13" s="98" t="s">
        <v>282</v>
      </c>
      <c r="K13" s="100">
        <v>4</v>
      </c>
      <c r="N13" s="101">
        <v>4.1000000000000003E-3</v>
      </c>
      <c r="O13" s="100">
        <f>SUM(O14:O77)</f>
        <v>177029598.01999998</v>
      </c>
      <c r="Q13" s="100">
        <v>87.288529999999994</v>
      </c>
      <c r="R13" s="100">
        <v>187764.58853176096</v>
      </c>
      <c r="T13" s="101">
        <v>0.50360000000000005</v>
      </c>
      <c r="U13" s="101">
        <v>0.1143</v>
      </c>
    </row>
    <row r="14" spans="2:66" s="99" customFormat="1">
      <c r="B14" s="102" t="s">
        <v>286</v>
      </c>
      <c r="C14" s="102" t="s">
        <v>287</v>
      </c>
      <c r="D14" s="102" t="s">
        <v>100</v>
      </c>
      <c r="E14" s="102" t="s">
        <v>123</v>
      </c>
      <c r="F14" s="102" t="s">
        <v>288</v>
      </c>
      <c r="G14" s="102" t="s">
        <v>289</v>
      </c>
      <c r="H14" s="102" t="s">
        <v>209</v>
      </c>
      <c r="I14" s="102" t="s">
        <v>210</v>
      </c>
      <c r="J14" s="102" t="s">
        <v>290</v>
      </c>
      <c r="K14" s="103">
        <v>0.34</v>
      </c>
      <c r="L14" s="102" t="s">
        <v>102</v>
      </c>
      <c r="M14" s="104">
        <v>6.1999999999999998E-3</v>
      </c>
      <c r="N14" s="104">
        <v>-0.18029999999999999</v>
      </c>
      <c r="O14" s="103">
        <v>3975113</v>
      </c>
      <c r="P14" s="103">
        <v>107.65</v>
      </c>
      <c r="Q14" s="103">
        <v>0</v>
      </c>
      <c r="R14" s="103">
        <v>4279.2091444999996</v>
      </c>
      <c r="S14" s="104">
        <v>8.0000000000000004E-4</v>
      </c>
      <c r="T14" s="104">
        <v>1.15E-2</v>
      </c>
      <c r="U14" s="104">
        <v>2.5999999999999999E-3</v>
      </c>
    </row>
    <row r="15" spans="2:66" s="99" customFormat="1">
      <c r="B15" s="102" t="s">
        <v>291</v>
      </c>
      <c r="C15" s="102" t="s">
        <v>292</v>
      </c>
      <c r="D15" s="102" t="s">
        <v>100</v>
      </c>
      <c r="E15" s="102" t="s">
        <v>123</v>
      </c>
      <c r="F15" s="102" t="s">
        <v>288</v>
      </c>
      <c r="G15" s="102" t="s">
        <v>289</v>
      </c>
      <c r="H15" s="102" t="s">
        <v>209</v>
      </c>
      <c r="I15" s="102" t="s">
        <v>210</v>
      </c>
      <c r="J15" s="102" t="s">
        <v>293</v>
      </c>
      <c r="K15" s="103">
        <v>4.53</v>
      </c>
      <c r="L15" s="102" t="s">
        <v>102</v>
      </c>
      <c r="M15" s="104">
        <v>5.0000000000000001E-4</v>
      </c>
      <c r="N15" s="104">
        <v>1.35E-2</v>
      </c>
      <c r="O15" s="103">
        <v>1636363.8</v>
      </c>
      <c r="P15" s="103">
        <v>98.98</v>
      </c>
      <c r="Q15" s="103">
        <v>0</v>
      </c>
      <c r="R15" s="103">
        <v>1619.6728892399999</v>
      </c>
      <c r="S15" s="104">
        <v>2.5000000000000001E-3</v>
      </c>
      <c r="T15" s="104">
        <v>4.3E-3</v>
      </c>
      <c r="U15" s="104">
        <v>1E-3</v>
      </c>
    </row>
    <row r="16" spans="2:66" s="99" customFormat="1">
      <c r="B16" s="102" t="s">
        <v>294</v>
      </c>
      <c r="C16" s="102" t="s">
        <v>295</v>
      </c>
      <c r="D16" s="102" t="s">
        <v>100</v>
      </c>
      <c r="E16" s="102" t="s">
        <v>123</v>
      </c>
      <c r="F16" s="102" t="s">
        <v>296</v>
      </c>
      <c r="G16" s="102" t="s">
        <v>297</v>
      </c>
      <c r="H16" s="102" t="s">
        <v>209</v>
      </c>
      <c r="I16" s="102" t="s">
        <v>210</v>
      </c>
      <c r="J16" s="102" t="s">
        <v>298</v>
      </c>
      <c r="K16" s="103">
        <v>1.48</v>
      </c>
      <c r="L16" s="102" t="s">
        <v>102</v>
      </c>
      <c r="M16" s="104">
        <v>5.0000000000000001E-3</v>
      </c>
      <c r="N16" s="104">
        <v>-9.1000000000000004E-3</v>
      </c>
      <c r="O16" s="103">
        <v>1725341.96</v>
      </c>
      <c r="P16" s="103">
        <v>107.96</v>
      </c>
      <c r="Q16" s="103">
        <v>0</v>
      </c>
      <c r="R16" s="103">
        <v>1862.6791800159999</v>
      </c>
      <c r="S16" s="104">
        <v>7.6E-3</v>
      </c>
      <c r="T16" s="104">
        <v>5.0000000000000001E-3</v>
      </c>
      <c r="U16" s="104">
        <v>1.1000000000000001E-3</v>
      </c>
    </row>
    <row r="17" spans="2:21" s="99" customFormat="1">
      <c r="B17" s="102" t="s">
        <v>299</v>
      </c>
      <c r="C17" s="102" t="s">
        <v>300</v>
      </c>
      <c r="D17" s="102" t="s">
        <v>100</v>
      </c>
      <c r="E17" s="102" t="s">
        <v>123</v>
      </c>
      <c r="F17" s="102" t="s">
        <v>301</v>
      </c>
      <c r="G17" s="102" t="s">
        <v>297</v>
      </c>
      <c r="H17" s="102" t="s">
        <v>209</v>
      </c>
      <c r="I17" s="102" t="s">
        <v>210</v>
      </c>
      <c r="J17" s="102" t="s">
        <v>302</v>
      </c>
      <c r="K17" s="103">
        <v>5.31</v>
      </c>
      <c r="L17" s="102" t="s">
        <v>102</v>
      </c>
      <c r="M17" s="104">
        <v>2E-3</v>
      </c>
      <c r="N17" s="104">
        <v>5.7000000000000002E-3</v>
      </c>
      <c r="O17" s="103">
        <v>5550000</v>
      </c>
      <c r="P17" s="103">
        <v>101.1</v>
      </c>
      <c r="Q17" s="103">
        <v>0</v>
      </c>
      <c r="R17" s="103">
        <v>5611.05</v>
      </c>
      <c r="S17" s="104">
        <v>1.9E-3</v>
      </c>
      <c r="T17" s="104">
        <v>1.4999999999999999E-2</v>
      </c>
      <c r="U17" s="104">
        <v>3.3999999999999998E-3</v>
      </c>
    </row>
    <row r="18" spans="2:21" s="99" customFormat="1">
      <c r="B18" s="102" t="s">
        <v>303</v>
      </c>
      <c r="C18" s="102" t="s">
        <v>304</v>
      </c>
      <c r="D18" s="102" t="s">
        <v>100</v>
      </c>
      <c r="E18" s="102" t="s">
        <v>123</v>
      </c>
      <c r="F18" s="102" t="s">
        <v>305</v>
      </c>
      <c r="G18" s="102" t="s">
        <v>297</v>
      </c>
      <c r="H18" s="102" t="s">
        <v>306</v>
      </c>
      <c r="I18" s="102" t="s">
        <v>150</v>
      </c>
      <c r="J18" s="102" t="s">
        <v>307</v>
      </c>
      <c r="K18" s="103">
        <v>1.17</v>
      </c>
      <c r="L18" s="102" t="s">
        <v>102</v>
      </c>
      <c r="M18" s="104">
        <v>0.01</v>
      </c>
      <c r="N18" s="104">
        <v>-8.5000000000000006E-3</v>
      </c>
      <c r="O18" s="103">
        <v>4561800</v>
      </c>
      <c r="P18" s="103">
        <v>108.59</v>
      </c>
      <c r="Q18" s="103">
        <v>0</v>
      </c>
      <c r="R18" s="103">
        <v>4953.6586200000002</v>
      </c>
      <c r="S18" s="104">
        <v>2E-3</v>
      </c>
      <c r="T18" s="104">
        <v>1.3299999999999999E-2</v>
      </c>
      <c r="U18" s="104">
        <v>3.0000000000000001E-3</v>
      </c>
    </row>
    <row r="19" spans="2:21" s="99" customFormat="1">
      <c r="B19" s="102" t="s">
        <v>308</v>
      </c>
      <c r="C19" s="102" t="s">
        <v>309</v>
      </c>
      <c r="D19" s="102" t="s">
        <v>100</v>
      </c>
      <c r="E19" s="102" t="s">
        <v>123</v>
      </c>
      <c r="F19" s="102" t="s">
        <v>310</v>
      </c>
      <c r="G19" s="102" t="s">
        <v>297</v>
      </c>
      <c r="H19" s="102" t="s">
        <v>209</v>
      </c>
      <c r="I19" s="102" t="s">
        <v>210</v>
      </c>
      <c r="J19" s="102" t="s">
        <v>311</v>
      </c>
      <c r="K19" s="103">
        <v>6.3</v>
      </c>
      <c r="L19" s="102" t="s">
        <v>102</v>
      </c>
      <c r="M19" s="104">
        <v>1E-3</v>
      </c>
      <c r="N19" s="104">
        <v>8.8000000000000005E-3</v>
      </c>
      <c r="O19" s="103">
        <v>6000000</v>
      </c>
      <c r="P19" s="103">
        <v>98.25</v>
      </c>
      <c r="Q19" s="103">
        <v>0</v>
      </c>
      <c r="R19" s="103">
        <v>5895</v>
      </c>
      <c r="S19" s="104">
        <v>1.8E-3</v>
      </c>
      <c r="T19" s="104">
        <v>1.5800000000000002E-2</v>
      </c>
      <c r="U19" s="104">
        <v>3.5999999999999999E-3</v>
      </c>
    </row>
    <row r="20" spans="2:21" s="99" customFormat="1">
      <c r="B20" s="102" t="s">
        <v>312</v>
      </c>
      <c r="C20" s="102" t="s">
        <v>313</v>
      </c>
      <c r="D20" s="102" t="s">
        <v>100</v>
      </c>
      <c r="E20" s="102" t="s">
        <v>123</v>
      </c>
      <c r="F20" s="102" t="s">
        <v>310</v>
      </c>
      <c r="G20" s="102" t="s">
        <v>297</v>
      </c>
      <c r="H20" s="102" t="s">
        <v>209</v>
      </c>
      <c r="I20" s="102" t="s">
        <v>210</v>
      </c>
      <c r="J20" s="102" t="s">
        <v>314</v>
      </c>
      <c r="K20" s="103">
        <v>4.75</v>
      </c>
      <c r="L20" s="102" t="s">
        <v>102</v>
      </c>
      <c r="M20" s="104">
        <v>1E-3</v>
      </c>
      <c r="N20" s="104">
        <v>4.7999999999999996E-3</v>
      </c>
      <c r="O20" s="103">
        <v>4400000</v>
      </c>
      <c r="P20" s="103">
        <v>100.12</v>
      </c>
      <c r="Q20" s="103">
        <v>0</v>
      </c>
      <c r="R20" s="103">
        <v>4405.28</v>
      </c>
      <c r="S20" s="104">
        <v>3.8E-3</v>
      </c>
      <c r="T20" s="104">
        <v>1.18E-2</v>
      </c>
      <c r="U20" s="104">
        <v>2.7000000000000001E-3</v>
      </c>
    </row>
    <row r="21" spans="2:21" s="99" customFormat="1">
      <c r="B21" s="102" t="s">
        <v>315</v>
      </c>
      <c r="C21" s="102" t="s">
        <v>316</v>
      </c>
      <c r="D21" s="102" t="s">
        <v>100</v>
      </c>
      <c r="E21" s="102" t="s">
        <v>123</v>
      </c>
      <c r="F21" s="102" t="s">
        <v>310</v>
      </c>
      <c r="G21" s="102" t="s">
        <v>297</v>
      </c>
      <c r="H21" s="102" t="s">
        <v>306</v>
      </c>
      <c r="I21" s="102" t="s">
        <v>150</v>
      </c>
      <c r="J21" s="102" t="s">
        <v>317</v>
      </c>
      <c r="K21" s="103">
        <v>0.21</v>
      </c>
      <c r="L21" s="102" t="s">
        <v>102</v>
      </c>
      <c r="M21" s="104">
        <v>2.8E-3</v>
      </c>
      <c r="N21" s="104">
        <v>3.4599999999999999E-2</v>
      </c>
      <c r="O21" s="103">
        <v>984513</v>
      </c>
      <c r="P21" s="103">
        <v>106.41</v>
      </c>
      <c r="Q21" s="103">
        <v>0</v>
      </c>
      <c r="R21" s="103">
        <v>1047.6202833</v>
      </c>
      <c r="S21" s="104">
        <v>2.3E-3</v>
      </c>
      <c r="T21" s="104">
        <v>2.8E-3</v>
      </c>
      <c r="U21" s="104">
        <v>5.9999999999999995E-4</v>
      </c>
    </row>
    <row r="22" spans="2:21" s="99" customFormat="1">
      <c r="B22" s="102" t="s">
        <v>318</v>
      </c>
      <c r="C22" s="102" t="s">
        <v>319</v>
      </c>
      <c r="D22" s="102" t="s">
        <v>100</v>
      </c>
      <c r="E22" s="102" t="s">
        <v>123</v>
      </c>
      <c r="F22" s="102" t="s">
        <v>310</v>
      </c>
      <c r="G22" s="102" t="s">
        <v>297</v>
      </c>
      <c r="H22" s="102" t="s">
        <v>209</v>
      </c>
      <c r="I22" s="102" t="s">
        <v>210</v>
      </c>
      <c r="J22" s="102" t="s">
        <v>320</v>
      </c>
      <c r="K22" s="103">
        <v>5.08</v>
      </c>
      <c r="L22" s="102" t="s">
        <v>102</v>
      </c>
      <c r="M22" s="104">
        <v>1.2200000000000001E-2</v>
      </c>
      <c r="N22" s="104">
        <v>5.7000000000000002E-3</v>
      </c>
      <c r="O22" s="103">
        <v>4000000</v>
      </c>
      <c r="P22" s="103">
        <v>111.19</v>
      </c>
      <c r="Q22" s="103">
        <v>0</v>
      </c>
      <c r="R22" s="103">
        <v>4447.6000000000004</v>
      </c>
      <c r="S22" s="104">
        <v>1.2999999999999999E-3</v>
      </c>
      <c r="T22" s="104">
        <v>1.1900000000000001E-2</v>
      </c>
      <c r="U22" s="104">
        <v>2.7000000000000001E-3</v>
      </c>
    </row>
    <row r="23" spans="2:21" s="99" customFormat="1">
      <c r="B23" s="102" t="s">
        <v>321</v>
      </c>
      <c r="C23" s="102" t="s">
        <v>322</v>
      </c>
      <c r="D23" s="102" t="s">
        <v>100</v>
      </c>
      <c r="E23" s="102" t="s">
        <v>123</v>
      </c>
      <c r="F23" s="102" t="s">
        <v>310</v>
      </c>
      <c r="G23" s="102" t="s">
        <v>297</v>
      </c>
      <c r="H23" s="102" t="s">
        <v>209</v>
      </c>
      <c r="I23" s="102" t="s">
        <v>210</v>
      </c>
      <c r="J23" s="102" t="s">
        <v>290</v>
      </c>
      <c r="K23" s="103">
        <v>1.33</v>
      </c>
      <c r="L23" s="102" t="s">
        <v>102</v>
      </c>
      <c r="M23" s="104">
        <v>1E-3</v>
      </c>
      <c r="N23" s="104">
        <v>-1.14E-2</v>
      </c>
      <c r="O23" s="103">
        <v>4770115</v>
      </c>
      <c r="P23" s="103">
        <v>106.81</v>
      </c>
      <c r="Q23" s="103">
        <v>0</v>
      </c>
      <c r="R23" s="103">
        <v>5094.9598315000003</v>
      </c>
      <c r="S23" s="104">
        <v>1.9E-3</v>
      </c>
      <c r="T23" s="104">
        <v>1.37E-2</v>
      </c>
      <c r="U23" s="104">
        <v>3.0999999999999999E-3</v>
      </c>
    </row>
    <row r="24" spans="2:21" s="99" customFormat="1">
      <c r="B24" s="102" t="s">
        <v>323</v>
      </c>
      <c r="C24" s="102" t="s">
        <v>324</v>
      </c>
      <c r="D24" s="102" t="s">
        <v>100</v>
      </c>
      <c r="E24" s="102" t="s">
        <v>123</v>
      </c>
      <c r="F24" s="102" t="s">
        <v>310</v>
      </c>
      <c r="G24" s="102" t="s">
        <v>297</v>
      </c>
      <c r="H24" s="102" t="s">
        <v>209</v>
      </c>
      <c r="I24" s="102" t="s">
        <v>210</v>
      </c>
      <c r="J24" s="102" t="s">
        <v>325</v>
      </c>
      <c r="K24" s="103">
        <v>0.24</v>
      </c>
      <c r="L24" s="102" t="s">
        <v>102</v>
      </c>
      <c r="M24" s="104">
        <v>9.9000000000000008E-3</v>
      </c>
      <c r="N24" s="104">
        <v>-1.9099999999999999E-2</v>
      </c>
      <c r="O24" s="103">
        <v>4503027</v>
      </c>
      <c r="P24" s="103">
        <v>108.1</v>
      </c>
      <c r="Q24" s="103">
        <v>0</v>
      </c>
      <c r="R24" s="103">
        <v>4867.7721869999996</v>
      </c>
      <c r="S24" s="104">
        <v>1.5E-3</v>
      </c>
      <c r="T24" s="104">
        <v>1.3100000000000001E-2</v>
      </c>
      <c r="U24" s="104">
        <v>3.0000000000000001E-3</v>
      </c>
    </row>
    <row r="25" spans="2:21" s="99" customFormat="1">
      <c r="B25" s="102" t="s">
        <v>326</v>
      </c>
      <c r="C25" s="102" t="s">
        <v>327</v>
      </c>
      <c r="D25" s="102" t="s">
        <v>100</v>
      </c>
      <c r="E25" s="102" t="s">
        <v>123</v>
      </c>
      <c r="F25" s="102" t="s">
        <v>328</v>
      </c>
      <c r="G25" s="102" t="s">
        <v>297</v>
      </c>
      <c r="H25" s="102" t="s">
        <v>209</v>
      </c>
      <c r="I25" s="102" t="s">
        <v>210</v>
      </c>
      <c r="J25" s="102" t="s">
        <v>329</v>
      </c>
      <c r="K25" s="103">
        <v>4.9000000000000004</v>
      </c>
      <c r="L25" s="102" t="s">
        <v>102</v>
      </c>
      <c r="M25" s="104">
        <v>1E-3</v>
      </c>
      <c r="N25" s="104">
        <v>5.1999999999999998E-3</v>
      </c>
      <c r="O25" s="103">
        <v>3000000</v>
      </c>
      <c r="P25" s="103">
        <v>100.96</v>
      </c>
      <c r="Q25" s="103">
        <v>0</v>
      </c>
      <c r="R25" s="103">
        <v>3028.8</v>
      </c>
      <c r="S25" s="104">
        <v>8.9999999999999998E-4</v>
      </c>
      <c r="T25" s="104">
        <v>8.0999999999999996E-3</v>
      </c>
      <c r="U25" s="104">
        <v>1.8E-3</v>
      </c>
    </row>
    <row r="26" spans="2:21" s="99" customFormat="1">
      <c r="B26" s="102" t="s">
        <v>330</v>
      </c>
      <c r="C26" s="102" t="s">
        <v>331</v>
      </c>
      <c r="D26" s="102" t="s">
        <v>100</v>
      </c>
      <c r="E26" s="102" t="s">
        <v>123</v>
      </c>
      <c r="F26" s="102" t="s">
        <v>332</v>
      </c>
      <c r="G26" s="102" t="s">
        <v>297</v>
      </c>
      <c r="H26" s="102" t="s">
        <v>209</v>
      </c>
      <c r="I26" s="102" t="s">
        <v>210</v>
      </c>
      <c r="J26" s="102" t="s">
        <v>333</v>
      </c>
      <c r="K26" s="103">
        <v>3.31</v>
      </c>
      <c r="L26" s="102" t="s">
        <v>102</v>
      </c>
      <c r="M26" s="104">
        <v>6.0000000000000001E-3</v>
      </c>
      <c r="N26" s="104">
        <v>1.8E-3</v>
      </c>
      <c r="O26" s="103">
        <v>1553571.43</v>
      </c>
      <c r="P26" s="103">
        <v>108.16</v>
      </c>
      <c r="Q26" s="103">
        <v>0</v>
      </c>
      <c r="R26" s="103">
        <v>1680.342858688</v>
      </c>
      <c r="S26" s="104">
        <v>1.1999999999999999E-3</v>
      </c>
      <c r="T26" s="104">
        <v>4.4999999999999997E-3</v>
      </c>
      <c r="U26" s="104">
        <v>1E-3</v>
      </c>
    </row>
    <row r="27" spans="2:21" s="99" customFormat="1">
      <c r="B27" s="102" t="s">
        <v>334</v>
      </c>
      <c r="C27" s="102" t="s">
        <v>335</v>
      </c>
      <c r="D27" s="102" t="s">
        <v>100</v>
      </c>
      <c r="E27" s="102" t="s">
        <v>123</v>
      </c>
      <c r="F27" s="102" t="s">
        <v>332</v>
      </c>
      <c r="G27" s="102" t="s">
        <v>297</v>
      </c>
      <c r="H27" s="102" t="s">
        <v>209</v>
      </c>
      <c r="I27" s="102" t="s">
        <v>210</v>
      </c>
      <c r="J27" s="102" t="s">
        <v>336</v>
      </c>
      <c r="K27" s="103">
        <v>0.6</v>
      </c>
      <c r="L27" s="102" t="s">
        <v>102</v>
      </c>
      <c r="M27" s="104">
        <v>0.05</v>
      </c>
      <c r="N27" s="104">
        <v>-8.8999999999999999E-3</v>
      </c>
      <c r="O27" s="103">
        <v>4671623.09</v>
      </c>
      <c r="P27" s="103">
        <v>115.13</v>
      </c>
      <c r="Q27" s="103">
        <v>0</v>
      </c>
      <c r="R27" s="103">
        <v>5378.4396635169996</v>
      </c>
      <c r="S27" s="104">
        <v>2.2000000000000001E-3</v>
      </c>
      <c r="T27" s="104">
        <v>1.44E-2</v>
      </c>
      <c r="U27" s="104">
        <v>3.3E-3</v>
      </c>
    </row>
    <row r="28" spans="2:21" s="99" customFormat="1">
      <c r="B28" s="102" t="s">
        <v>337</v>
      </c>
      <c r="C28" s="102" t="s">
        <v>338</v>
      </c>
      <c r="D28" s="102" t="s">
        <v>100</v>
      </c>
      <c r="E28" s="102" t="s">
        <v>123</v>
      </c>
      <c r="F28" s="102" t="s">
        <v>332</v>
      </c>
      <c r="G28" s="102" t="s">
        <v>297</v>
      </c>
      <c r="H28" s="102" t="s">
        <v>209</v>
      </c>
      <c r="I28" s="102" t="s">
        <v>210</v>
      </c>
      <c r="J28" s="102" t="s">
        <v>339</v>
      </c>
      <c r="K28" s="103">
        <v>4.37</v>
      </c>
      <c r="L28" s="102" t="s">
        <v>102</v>
      </c>
      <c r="M28" s="104">
        <v>1.7500000000000002E-2</v>
      </c>
      <c r="N28" s="104">
        <v>-6.8999999999999999E-3</v>
      </c>
      <c r="O28" s="103">
        <v>2348185.66</v>
      </c>
      <c r="P28" s="103">
        <v>112.1</v>
      </c>
      <c r="Q28" s="103">
        <v>0</v>
      </c>
      <c r="R28" s="103">
        <v>2632.3161248599999</v>
      </c>
      <c r="S28" s="104">
        <v>5.9999999999999995E-4</v>
      </c>
      <c r="T28" s="104">
        <v>7.1000000000000004E-3</v>
      </c>
      <c r="U28" s="104">
        <v>1.6000000000000001E-3</v>
      </c>
    </row>
    <row r="29" spans="2:21" s="99" customFormat="1">
      <c r="B29" s="102" t="s">
        <v>340</v>
      </c>
      <c r="C29" s="102" t="s">
        <v>341</v>
      </c>
      <c r="D29" s="102" t="s">
        <v>100</v>
      </c>
      <c r="E29" s="102" t="s">
        <v>123</v>
      </c>
      <c r="F29" s="102" t="s">
        <v>342</v>
      </c>
      <c r="G29" s="102" t="s">
        <v>343</v>
      </c>
      <c r="H29" s="102" t="s">
        <v>344</v>
      </c>
      <c r="I29" s="102" t="s">
        <v>150</v>
      </c>
      <c r="J29" s="102" t="s">
        <v>345</v>
      </c>
      <c r="K29" s="103">
        <v>7.1</v>
      </c>
      <c r="L29" s="102" t="s">
        <v>102</v>
      </c>
      <c r="M29" s="104">
        <v>1.6500000000000001E-2</v>
      </c>
      <c r="N29" s="104">
        <v>1.03E-2</v>
      </c>
      <c r="O29" s="103">
        <v>759602</v>
      </c>
      <c r="P29" s="103">
        <v>111.33</v>
      </c>
      <c r="Q29" s="103">
        <v>0</v>
      </c>
      <c r="R29" s="103">
        <v>845.66490659999999</v>
      </c>
      <c r="S29" s="104">
        <v>4.0000000000000002E-4</v>
      </c>
      <c r="T29" s="104">
        <v>2.3E-3</v>
      </c>
      <c r="U29" s="104">
        <v>5.0000000000000001E-4</v>
      </c>
    </row>
    <row r="30" spans="2:21" s="99" customFormat="1">
      <c r="B30" s="102" t="s">
        <v>346</v>
      </c>
      <c r="C30" s="102" t="s">
        <v>347</v>
      </c>
      <c r="D30" s="102" t="s">
        <v>100</v>
      </c>
      <c r="E30" s="102" t="s">
        <v>123</v>
      </c>
      <c r="F30" s="102" t="s">
        <v>348</v>
      </c>
      <c r="G30" s="102" t="s">
        <v>343</v>
      </c>
      <c r="H30" s="102" t="s">
        <v>349</v>
      </c>
      <c r="I30" s="102" t="s">
        <v>210</v>
      </c>
      <c r="J30" s="102" t="s">
        <v>350</v>
      </c>
      <c r="K30" s="103">
        <v>8.98</v>
      </c>
      <c r="L30" s="102" t="s">
        <v>102</v>
      </c>
      <c r="M30" s="104">
        <v>8.9999999999999993E-3</v>
      </c>
      <c r="N30" s="104">
        <v>1.83E-2</v>
      </c>
      <c r="O30" s="103">
        <v>2110000</v>
      </c>
      <c r="P30" s="103">
        <v>95.75</v>
      </c>
      <c r="Q30" s="103">
        <v>9.8789200000000008</v>
      </c>
      <c r="R30" s="103">
        <v>2030.2039199999999</v>
      </c>
      <c r="S30" s="104">
        <v>1.1000000000000001E-3</v>
      </c>
      <c r="T30" s="104">
        <v>5.4000000000000003E-3</v>
      </c>
      <c r="U30" s="104">
        <v>1.1999999999999999E-3</v>
      </c>
    </row>
    <row r="31" spans="2:21" s="99" customFormat="1">
      <c r="B31" s="102" t="s">
        <v>351</v>
      </c>
      <c r="C31" s="102" t="s">
        <v>352</v>
      </c>
      <c r="D31" s="102" t="s">
        <v>100</v>
      </c>
      <c r="E31" s="102" t="s">
        <v>123</v>
      </c>
      <c r="F31" s="102" t="s">
        <v>348</v>
      </c>
      <c r="G31" s="102" t="s">
        <v>343</v>
      </c>
      <c r="H31" s="102" t="s">
        <v>344</v>
      </c>
      <c r="I31" s="102" t="s">
        <v>150</v>
      </c>
      <c r="J31" s="102" t="s">
        <v>353</v>
      </c>
      <c r="K31" s="103">
        <v>4.26</v>
      </c>
      <c r="L31" s="102" t="s">
        <v>102</v>
      </c>
      <c r="M31" s="104">
        <v>1.77E-2</v>
      </c>
      <c r="N31" s="104">
        <v>9.5999999999999992E-3</v>
      </c>
      <c r="O31" s="103">
        <v>2941500</v>
      </c>
      <c r="P31" s="103">
        <v>109.27</v>
      </c>
      <c r="Q31" s="103">
        <v>0</v>
      </c>
      <c r="R31" s="103">
        <v>3214.1770499999998</v>
      </c>
      <c r="S31" s="104">
        <v>1E-3</v>
      </c>
      <c r="T31" s="104">
        <v>8.6E-3</v>
      </c>
      <c r="U31" s="104">
        <v>2E-3</v>
      </c>
    </row>
    <row r="32" spans="2:21" s="99" customFormat="1">
      <c r="B32" s="102" t="s">
        <v>354</v>
      </c>
      <c r="C32" s="102" t="s">
        <v>355</v>
      </c>
      <c r="D32" s="102" t="s">
        <v>100</v>
      </c>
      <c r="E32" s="102" t="s">
        <v>123</v>
      </c>
      <c r="F32" s="102" t="s">
        <v>348</v>
      </c>
      <c r="G32" s="102" t="s">
        <v>343</v>
      </c>
      <c r="H32" s="102" t="s">
        <v>349</v>
      </c>
      <c r="I32" s="102" t="s">
        <v>210</v>
      </c>
      <c r="J32" s="102" t="s">
        <v>356</v>
      </c>
      <c r="K32" s="103">
        <v>1.75</v>
      </c>
      <c r="L32" s="102" t="s">
        <v>102</v>
      </c>
      <c r="M32" s="104">
        <v>6.4999999999999997E-3</v>
      </c>
      <c r="N32" s="104">
        <v>-6.4000000000000003E-3</v>
      </c>
      <c r="O32" s="103">
        <v>3623280.94</v>
      </c>
      <c r="P32" s="103">
        <v>108.18</v>
      </c>
      <c r="Q32" s="103">
        <v>0</v>
      </c>
      <c r="R32" s="103">
        <v>3919.6653208920002</v>
      </c>
      <c r="S32" s="104">
        <v>8.0000000000000002E-3</v>
      </c>
      <c r="T32" s="104">
        <v>1.0500000000000001E-2</v>
      </c>
      <c r="U32" s="104">
        <v>2.3999999999999998E-3</v>
      </c>
    </row>
    <row r="33" spans="2:21" s="99" customFormat="1">
      <c r="B33" s="102" t="s">
        <v>357</v>
      </c>
      <c r="C33" s="102" t="s">
        <v>358</v>
      </c>
      <c r="D33" s="102" t="s">
        <v>100</v>
      </c>
      <c r="E33" s="102" t="s">
        <v>123</v>
      </c>
      <c r="F33" s="102" t="s">
        <v>348</v>
      </c>
      <c r="G33" s="102" t="s">
        <v>343</v>
      </c>
      <c r="H33" s="102" t="s">
        <v>349</v>
      </c>
      <c r="I33" s="102" t="s">
        <v>210</v>
      </c>
      <c r="J33" s="102" t="s">
        <v>269</v>
      </c>
      <c r="K33" s="103">
        <v>12.38</v>
      </c>
      <c r="L33" s="102" t="s">
        <v>102</v>
      </c>
      <c r="M33" s="104">
        <v>1.6899999999999998E-2</v>
      </c>
      <c r="N33" s="104">
        <v>2.3E-2</v>
      </c>
      <c r="O33" s="103">
        <v>797000</v>
      </c>
      <c r="P33" s="103">
        <v>96.61</v>
      </c>
      <c r="Q33" s="103">
        <v>7.0069600000000003</v>
      </c>
      <c r="R33" s="103">
        <v>776.98865999999998</v>
      </c>
      <c r="S33" s="104">
        <v>5.0000000000000001E-4</v>
      </c>
      <c r="T33" s="104">
        <v>2.0999999999999999E-3</v>
      </c>
      <c r="U33" s="104">
        <v>5.0000000000000001E-4</v>
      </c>
    </row>
    <row r="34" spans="2:21" s="99" customFormat="1">
      <c r="B34" s="102" t="s">
        <v>359</v>
      </c>
      <c r="C34" s="102" t="s">
        <v>360</v>
      </c>
      <c r="D34" s="102" t="s">
        <v>100</v>
      </c>
      <c r="E34" s="102" t="s">
        <v>123</v>
      </c>
      <c r="F34" s="102" t="s">
        <v>361</v>
      </c>
      <c r="G34" s="102" t="s">
        <v>343</v>
      </c>
      <c r="H34" s="102" t="s">
        <v>362</v>
      </c>
      <c r="I34" s="102" t="s">
        <v>210</v>
      </c>
      <c r="J34" s="102" t="s">
        <v>311</v>
      </c>
      <c r="K34" s="103">
        <v>7.71</v>
      </c>
      <c r="L34" s="102" t="s">
        <v>102</v>
      </c>
      <c r="M34" s="104">
        <v>9.1999999999999998E-3</v>
      </c>
      <c r="N34" s="104">
        <v>1.9300000000000001E-2</v>
      </c>
      <c r="O34" s="103">
        <v>1762500</v>
      </c>
      <c r="P34" s="103">
        <v>98.4</v>
      </c>
      <c r="Q34" s="103">
        <v>0</v>
      </c>
      <c r="R34" s="103">
        <v>1734.3</v>
      </c>
      <c r="S34" s="104">
        <v>1.4E-3</v>
      </c>
      <c r="T34" s="104">
        <v>4.7000000000000002E-3</v>
      </c>
      <c r="U34" s="104">
        <v>1.1000000000000001E-3</v>
      </c>
    </row>
    <row r="35" spans="2:21" s="99" customFormat="1">
      <c r="B35" s="102" t="s">
        <v>363</v>
      </c>
      <c r="C35" s="102" t="s">
        <v>364</v>
      </c>
      <c r="D35" s="102" t="s">
        <v>100</v>
      </c>
      <c r="E35" s="102" t="s">
        <v>123</v>
      </c>
      <c r="F35" s="102" t="s">
        <v>361</v>
      </c>
      <c r="G35" s="102" t="s">
        <v>343</v>
      </c>
      <c r="H35" s="102" t="s">
        <v>362</v>
      </c>
      <c r="I35" s="102" t="s">
        <v>210</v>
      </c>
      <c r="J35" s="102" t="s">
        <v>365</v>
      </c>
      <c r="K35" s="103">
        <v>0.01</v>
      </c>
      <c r="L35" s="102" t="s">
        <v>102</v>
      </c>
      <c r="M35" s="104">
        <v>4.8000000000000001E-2</v>
      </c>
      <c r="N35" s="104">
        <v>2.7900000000000001E-2</v>
      </c>
      <c r="O35" s="103">
        <v>1490000.33</v>
      </c>
      <c r="P35" s="103">
        <v>112.87</v>
      </c>
      <c r="Q35" s="103">
        <v>0</v>
      </c>
      <c r="R35" s="103">
        <v>1681.7633724709999</v>
      </c>
      <c r="S35" s="104">
        <v>3.7000000000000002E-3</v>
      </c>
      <c r="T35" s="104">
        <v>4.4999999999999997E-3</v>
      </c>
      <c r="U35" s="104">
        <v>1E-3</v>
      </c>
    </row>
    <row r="36" spans="2:21" s="99" customFormat="1">
      <c r="B36" s="102" t="s">
        <v>366</v>
      </c>
      <c r="C36" s="102" t="s">
        <v>367</v>
      </c>
      <c r="D36" s="102" t="s">
        <v>100</v>
      </c>
      <c r="E36" s="102" t="s">
        <v>123</v>
      </c>
      <c r="F36" s="102" t="s">
        <v>368</v>
      </c>
      <c r="G36" s="102" t="s">
        <v>343</v>
      </c>
      <c r="H36" s="102" t="s">
        <v>362</v>
      </c>
      <c r="I36" s="102" t="s">
        <v>210</v>
      </c>
      <c r="J36" s="102" t="s">
        <v>369</v>
      </c>
      <c r="K36" s="103">
        <v>3.38</v>
      </c>
      <c r="L36" s="102" t="s">
        <v>102</v>
      </c>
      <c r="M36" s="104">
        <v>2.3400000000000001E-2</v>
      </c>
      <c r="N36" s="104">
        <v>7.7999999999999996E-3</v>
      </c>
      <c r="O36" s="103">
        <v>864864.86</v>
      </c>
      <c r="P36" s="103">
        <v>111.8</v>
      </c>
      <c r="Q36" s="103">
        <v>0</v>
      </c>
      <c r="R36" s="103">
        <v>966.91891348000001</v>
      </c>
      <c r="S36" s="104">
        <v>2.9999999999999997E-4</v>
      </c>
      <c r="T36" s="104">
        <v>2.5999999999999999E-3</v>
      </c>
      <c r="U36" s="104">
        <v>5.9999999999999995E-4</v>
      </c>
    </row>
    <row r="37" spans="2:21" s="99" customFormat="1">
      <c r="B37" s="102" t="s">
        <v>370</v>
      </c>
      <c r="C37" s="102" t="s">
        <v>371</v>
      </c>
      <c r="D37" s="102" t="s">
        <v>100</v>
      </c>
      <c r="E37" s="102" t="s">
        <v>123</v>
      </c>
      <c r="F37" s="102" t="s">
        <v>372</v>
      </c>
      <c r="G37" s="102" t="s">
        <v>343</v>
      </c>
      <c r="H37" s="102" t="s">
        <v>362</v>
      </c>
      <c r="I37" s="102" t="s">
        <v>210</v>
      </c>
      <c r="J37" s="102" t="s">
        <v>373</v>
      </c>
      <c r="K37" s="103">
        <v>5.14</v>
      </c>
      <c r="L37" s="102" t="s">
        <v>102</v>
      </c>
      <c r="M37" s="104">
        <v>6.8999999999999999E-3</v>
      </c>
      <c r="N37" s="104">
        <v>8.0000000000000002E-3</v>
      </c>
      <c r="O37" s="103">
        <v>4288320</v>
      </c>
      <c r="P37" s="103">
        <v>105.61</v>
      </c>
      <c r="Q37" s="103">
        <v>0</v>
      </c>
      <c r="R37" s="103">
        <v>4528.8947520000002</v>
      </c>
      <c r="S37" s="104">
        <v>2.2800000000000001E-2</v>
      </c>
      <c r="T37" s="104">
        <v>1.21E-2</v>
      </c>
      <c r="U37" s="104">
        <v>2.8E-3</v>
      </c>
    </row>
    <row r="38" spans="2:21" s="99" customFormat="1">
      <c r="B38" s="102" t="s">
        <v>374</v>
      </c>
      <c r="C38" s="102" t="s">
        <v>375</v>
      </c>
      <c r="D38" s="102" t="s">
        <v>100</v>
      </c>
      <c r="E38" s="102" t="s">
        <v>123</v>
      </c>
      <c r="F38" s="102" t="s">
        <v>372</v>
      </c>
      <c r="G38" s="102" t="s">
        <v>343</v>
      </c>
      <c r="H38" s="102" t="s">
        <v>362</v>
      </c>
      <c r="I38" s="102" t="s">
        <v>210</v>
      </c>
      <c r="J38" s="102" t="s">
        <v>376</v>
      </c>
      <c r="K38" s="103">
        <v>5.09</v>
      </c>
      <c r="L38" s="102" t="s">
        <v>102</v>
      </c>
      <c r="M38" s="104">
        <v>6.8999999999999999E-3</v>
      </c>
      <c r="N38" s="104">
        <v>1.04E-2</v>
      </c>
      <c r="O38" s="103">
        <v>4309067.6399999997</v>
      </c>
      <c r="P38" s="103">
        <v>104.01</v>
      </c>
      <c r="Q38" s="103">
        <v>0</v>
      </c>
      <c r="R38" s="103">
        <v>4481.8612523640004</v>
      </c>
      <c r="S38" s="104">
        <v>2.0400000000000001E-2</v>
      </c>
      <c r="T38" s="104">
        <v>1.2E-2</v>
      </c>
      <c r="U38" s="104">
        <v>2.7000000000000001E-3</v>
      </c>
    </row>
    <row r="39" spans="2:21" s="99" customFormat="1">
      <c r="B39" s="102" t="s">
        <v>377</v>
      </c>
      <c r="C39" s="102" t="s">
        <v>378</v>
      </c>
      <c r="D39" s="102" t="s">
        <v>100</v>
      </c>
      <c r="E39" s="102" t="s">
        <v>123</v>
      </c>
      <c r="F39" s="102" t="s">
        <v>379</v>
      </c>
      <c r="G39" s="102" t="s">
        <v>343</v>
      </c>
      <c r="H39" s="102" t="s">
        <v>362</v>
      </c>
      <c r="I39" s="102" t="s">
        <v>210</v>
      </c>
      <c r="J39" s="102" t="s">
        <v>380</v>
      </c>
      <c r="K39" s="103">
        <v>2.17</v>
      </c>
      <c r="L39" s="102" t="s">
        <v>102</v>
      </c>
      <c r="M39" s="104">
        <v>4.7500000000000001E-2</v>
      </c>
      <c r="N39" s="104">
        <v>2.5999999999999999E-3</v>
      </c>
      <c r="O39" s="103">
        <v>2128263.79</v>
      </c>
      <c r="P39" s="103">
        <v>142.55000000000001</v>
      </c>
      <c r="Q39" s="103">
        <v>0</v>
      </c>
      <c r="R39" s="103">
        <v>3033.8400326450001</v>
      </c>
      <c r="S39" s="104">
        <v>1.6999999999999999E-3</v>
      </c>
      <c r="T39" s="104">
        <v>8.0999999999999996E-3</v>
      </c>
      <c r="U39" s="104">
        <v>1.8E-3</v>
      </c>
    </row>
    <row r="40" spans="2:21" s="99" customFormat="1">
      <c r="B40" s="102" t="s">
        <v>381</v>
      </c>
      <c r="C40" s="102" t="s">
        <v>382</v>
      </c>
      <c r="D40" s="102" t="s">
        <v>100</v>
      </c>
      <c r="E40" s="102" t="s">
        <v>123</v>
      </c>
      <c r="F40" s="102" t="s">
        <v>383</v>
      </c>
      <c r="G40" s="102" t="s">
        <v>343</v>
      </c>
      <c r="H40" s="102" t="s">
        <v>362</v>
      </c>
      <c r="I40" s="102" t="s">
        <v>210</v>
      </c>
      <c r="J40" s="102" t="s">
        <v>384</v>
      </c>
      <c r="K40" s="103">
        <v>7.72</v>
      </c>
      <c r="L40" s="102" t="s">
        <v>102</v>
      </c>
      <c r="M40" s="104">
        <v>3.5000000000000001E-3</v>
      </c>
      <c r="N40" s="104">
        <v>1.8599999999999998E-2</v>
      </c>
      <c r="O40" s="103">
        <v>2600000</v>
      </c>
      <c r="P40" s="103">
        <v>91.88</v>
      </c>
      <c r="Q40" s="103">
        <v>0</v>
      </c>
      <c r="R40" s="103">
        <v>2388.88</v>
      </c>
      <c r="S40" s="104">
        <v>2.5000000000000001E-3</v>
      </c>
      <c r="T40" s="104">
        <v>6.4000000000000003E-3</v>
      </c>
      <c r="U40" s="104">
        <v>1.5E-3</v>
      </c>
    </row>
    <row r="41" spans="2:21" s="99" customFormat="1">
      <c r="B41" s="102" t="s">
        <v>385</v>
      </c>
      <c r="C41" s="102" t="s">
        <v>386</v>
      </c>
      <c r="D41" s="102" t="s">
        <v>100</v>
      </c>
      <c r="E41" s="102" t="s">
        <v>123</v>
      </c>
      <c r="F41" s="102" t="s">
        <v>383</v>
      </c>
      <c r="G41" s="102" t="s">
        <v>343</v>
      </c>
      <c r="H41" s="102" t="s">
        <v>362</v>
      </c>
      <c r="I41" s="102" t="s">
        <v>210</v>
      </c>
      <c r="J41" s="102" t="s">
        <v>387</v>
      </c>
      <c r="K41" s="103">
        <v>1.88</v>
      </c>
      <c r="L41" s="102" t="s">
        <v>102</v>
      </c>
      <c r="M41" s="104">
        <v>2.8500000000000001E-2</v>
      </c>
      <c r="N41" s="104">
        <v>-3.3E-3</v>
      </c>
      <c r="O41" s="103">
        <v>4781385.84</v>
      </c>
      <c r="P41" s="103">
        <v>115.06</v>
      </c>
      <c r="Q41" s="103">
        <v>0</v>
      </c>
      <c r="R41" s="103">
        <v>5501.4625475040002</v>
      </c>
      <c r="S41" s="104">
        <v>7.3000000000000001E-3</v>
      </c>
      <c r="T41" s="104">
        <v>1.4800000000000001E-2</v>
      </c>
      <c r="U41" s="104">
        <v>3.3999999999999998E-3</v>
      </c>
    </row>
    <row r="42" spans="2:21" s="99" customFormat="1">
      <c r="B42" s="102" t="s">
        <v>388</v>
      </c>
      <c r="C42" s="102" t="s">
        <v>389</v>
      </c>
      <c r="D42" s="102" t="s">
        <v>100</v>
      </c>
      <c r="E42" s="102" t="s">
        <v>123</v>
      </c>
      <c r="F42" s="102" t="s">
        <v>383</v>
      </c>
      <c r="G42" s="102" t="s">
        <v>343</v>
      </c>
      <c r="H42" s="102" t="s">
        <v>362</v>
      </c>
      <c r="I42" s="102" t="s">
        <v>210</v>
      </c>
      <c r="J42" s="102" t="s">
        <v>390</v>
      </c>
      <c r="K42" s="103">
        <v>4.12</v>
      </c>
      <c r="L42" s="102" t="s">
        <v>102</v>
      </c>
      <c r="M42" s="104">
        <v>2.5999999999999999E-2</v>
      </c>
      <c r="N42" s="104">
        <v>8.0000000000000002E-3</v>
      </c>
      <c r="O42" s="103">
        <v>1942032.64</v>
      </c>
      <c r="P42" s="103">
        <v>115.38</v>
      </c>
      <c r="Q42" s="103">
        <v>0</v>
      </c>
      <c r="R42" s="103">
        <v>2240.717260032</v>
      </c>
      <c r="S42" s="104">
        <v>5.1000000000000004E-3</v>
      </c>
      <c r="T42" s="104">
        <v>6.0000000000000001E-3</v>
      </c>
      <c r="U42" s="104">
        <v>1.4E-3</v>
      </c>
    </row>
    <row r="43" spans="2:21" s="99" customFormat="1">
      <c r="B43" s="102" t="s">
        <v>391</v>
      </c>
      <c r="C43" s="102" t="s">
        <v>392</v>
      </c>
      <c r="D43" s="102" t="s">
        <v>100</v>
      </c>
      <c r="E43" s="102" t="s">
        <v>123</v>
      </c>
      <c r="F43" s="102" t="s">
        <v>383</v>
      </c>
      <c r="G43" s="102" t="s">
        <v>343</v>
      </c>
      <c r="H43" s="102" t="s">
        <v>362</v>
      </c>
      <c r="I43" s="102" t="s">
        <v>210</v>
      </c>
      <c r="J43" s="102" t="s">
        <v>393</v>
      </c>
      <c r="K43" s="103">
        <v>3.51</v>
      </c>
      <c r="L43" s="102" t="s">
        <v>102</v>
      </c>
      <c r="M43" s="104">
        <v>2.4E-2</v>
      </c>
      <c r="N43" s="104">
        <v>5.5999999999999999E-3</v>
      </c>
      <c r="O43" s="103">
        <v>2037015.46</v>
      </c>
      <c r="P43" s="103">
        <v>113.78</v>
      </c>
      <c r="Q43" s="103">
        <v>0</v>
      </c>
      <c r="R43" s="103">
        <v>2317.7161903880001</v>
      </c>
      <c r="S43" s="104">
        <v>3.0999999999999999E-3</v>
      </c>
      <c r="T43" s="104">
        <v>6.1999999999999998E-3</v>
      </c>
      <c r="U43" s="104">
        <v>1.4E-3</v>
      </c>
    </row>
    <row r="44" spans="2:21" s="99" customFormat="1">
      <c r="B44" s="102" t="s">
        <v>394</v>
      </c>
      <c r="C44" s="102" t="s">
        <v>395</v>
      </c>
      <c r="D44" s="102" t="s">
        <v>100</v>
      </c>
      <c r="E44" s="102" t="s">
        <v>123</v>
      </c>
      <c r="F44" s="102" t="s">
        <v>396</v>
      </c>
      <c r="G44" s="102" t="s">
        <v>343</v>
      </c>
      <c r="H44" s="102" t="s">
        <v>362</v>
      </c>
      <c r="I44" s="102" t="s">
        <v>210</v>
      </c>
      <c r="J44" s="102" t="s">
        <v>397</v>
      </c>
      <c r="K44" s="103">
        <v>3.54</v>
      </c>
      <c r="L44" s="102" t="s">
        <v>102</v>
      </c>
      <c r="M44" s="104">
        <v>2.1499999999999998E-2</v>
      </c>
      <c r="N44" s="104">
        <v>6.1999999999999998E-3</v>
      </c>
      <c r="O44" s="103">
        <v>3542117.65</v>
      </c>
      <c r="P44" s="103">
        <v>113.88</v>
      </c>
      <c r="Q44" s="103">
        <v>0</v>
      </c>
      <c r="R44" s="103">
        <v>4033.7635798199999</v>
      </c>
      <c r="S44" s="104">
        <v>2.8E-3</v>
      </c>
      <c r="T44" s="104">
        <v>1.0800000000000001E-2</v>
      </c>
      <c r="U44" s="104">
        <v>2.5000000000000001E-3</v>
      </c>
    </row>
    <row r="45" spans="2:21" s="99" customFormat="1">
      <c r="B45" s="102" t="s">
        <v>398</v>
      </c>
      <c r="C45" s="102" t="s">
        <v>399</v>
      </c>
      <c r="D45" s="102" t="s">
        <v>100</v>
      </c>
      <c r="E45" s="102" t="s">
        <v>123</v>
      </c>
      <c r="F45" s="102" t="s">
        <v>396</v>
      </c>
      <c r="G45" s="102" t="s">
        <v>343</v>
      </c>
      <c r="H45" s="102" t="s">
        <v>362</v>
      </c>
      <c r="I45" s="102" t="s">
        <v>210</v>
      </c>
      <c r="J45" s="102" t="s">
        <v>400</v>
      </c>
      <c r="K45" s="103">
        <v>6.25</v>
      </c>
      <c r="L45" s="102" t="s">
        <v>102</v>
      </c>
      <c r="M45" s="104">
        <v>1.43E-2</v>
      </c>
      <c r="N45" s="104">
        <v>1.5900000000000001E-2</v>
      </c>
      <c r="O45" s="103">
        <v>2366517.2999999998</v>
      </c>
      <c r="P45" s="103">
        <v>104.6</v>
      </c>
      <c r="Q45" s="103">
        <v>44.088169999999998</v>
      </c>
      <c r="R45" s="103">
        <v>2519.4652658</v>
      </c>
      <c r="S45" s="104">
        <v>5.7999999999999996E-3</v>
      </c>
      <c r="T45" s="104">
        <v>6.7999999999999996E-3</v>
      </c>
      <c r="U45" s="104">
        <v>1.5E-3</v>
      </c>
    </row>
    <row r="46" spans="2:21" s="99" customFormat="1">
      <c r="B46" s="102" t="s">
        <v>401</v>
      </c>
      <c r="C46" s="102" t="s">
        <v>402</v>
      </c>
      <c r="D46" s="102" t="s">
        <v>100</v>
      </c>
      <c r="E46" s="102" t="s">
        <v>123</v>
      </c>
      <c r="F46" s="102" t="s">
        <v>396</v>
      </c>
      <c r="G46" s="102" t="s">
        <v>343</v>
      </c>
      <c r="H46" s="102" t="s">
        <v>362</v>
      </c>
      <c r="I46" s="102" t="s">
        <v>210</v>
      </c>
      <c r="J46" s="102" t="s">
        <v>403</v>
      </c>
      <c r="K46" s="103">
        <v>4.29</v>
      </c>
      <c r="L46" s="102" t="s">
        <v>102</v>
      </c>
      <c r="M46" s="104">
        <v>2.35E-2</v>
      </c>
      <c r="N46" s="104">
        <v>8.0999999999999996E-3</v>
      </c>
      <c r="O46" s="103">
        <v>1609690.36</v>
      </c>
      <c r="P46" s="103">
        <v>114.75</v>
      </c>
      <c r="Q46" s="103">
        <v>0</v>
      </c>
      <c r="R46" s="103">
        <v>1847.1196881000001</v>
      </c>
      <c r="S46" s="104">
        <v>2.0999999999999999E-3</v>
      </c>
      <c r="T46" s="104">
        <v>5.0000000000000001E-3</v>
      </c>
      <c r="U46" s="104">
        <v>1.1000000000000001E-3</v>
      </c>
    </row>
    <row r="47" spans="2:21" s="99" customFormat="1">
      <c r="B47" s="102" t="s">
        <v>404</v>
      </c>
      <c r="C47" s="102" t="s">
        <v>405</v>
      </c>
      <c r="D47" s="102" t="s">
        <v>100</v>
      </c>
      <c r="E47" s="102" t="s">
        <v>123</v>
      </c>
      <c r="F47" s="102" t="s">
        <v>396</v>
      </c>
      <c r="G47" s="102" t="s">
        <v>343</v>
      </c>
      <c r="H47" s="102" t="s">
        <v>362</v>
      </c>
      <c r="I47" s="102" t="s">
        <v>210</v>
      </c>
      <c r="J47" s="102" t="s">
        <v>406</v>
      </c>
      <c r="K47" s="103">
        <v>2.88</v>
      </c>
      <c r="L47" s="102" t="s">
        <v>102</v>
      </c>
      <c r="M47" s="104">
        <v>1.7600000000000001E-2</v>
      </c>
      <c r="N47" s="104">
        <v>2.8E-3</v>
      </c>
      <c r="O47" s="103">
        <v>1194444.44</v>
      </c>
      <c r="P47" s="103">
        <v>111.9</v>
      </c>
      <c r="Q47" s="103">
        <v>26.31448</v>
      </c>
      <c r="R47" s="103">
        <v>1362.89780836</v>
      </c>
      <c r="S47" s="104">
        <v>8.9999999999999998E-4</v>
      </c>
      <c r="T47" s="104">
        <v>3.7000000000000002E-3</v>
      </c>
      <c r="U47" s="104">
        <v>8.0000000000000004E-4</v>
      </c>
    </row>
    <row r="48" spans="2:21" s="99" customFormat="1">
      <c r="B48" s="102" t="s">
        <v>407</v>
      </c>
      <c r="C48" s="102" t="s">
        <v>408</v>
      </c>
      <c r="D48" s="102" t="s">
        <v>100</v>
      </c>
      <c r="E48" s="102" t="s">
        <v>123</v>
      </c>
      <c r="F48" s="102" t="s">
        <v>409</v>
      </c>
      <c r="G48" s="102" t="s">
        <v>343</v>
      </c>
      <c r="H48" s="102" t="s">
        <v>362</v>
      </c>
      <c r="I48" s="102" t="s">
        <v>210</v>
      </c>
      <c r="J48" s="102" t="s">
        <v>410</v>
      </c>
      <c r="K48" s="103">
        <v>3.98</v>
      </c>
      <c r="L48" s="102" t="s">
        <v>102</v>
      </c>
      <c r="M48" s="104">
        <v>1.4200000000000001E-2</v>
      </c>
      <c r="N48" s="104">
        <v>9.7000000000000003E-3</v>
      </c>
      <c r="O48" s="103">
        <v>1598969.07</v>
      </c>
      <c r="P48" s="103">
        <v>108.15</v>
      </c>
      <c r="Q48" s="103">
        <v>0</v>
      </c>
      <c r="R48" s="103">
        <v>1729.285049205</v>
      </c>
      <c r="S48" s="104">
        <v>1.6000000000000001E-3</v>
      </c>
      <c r="T48" s="104">
        <v>4.5999999999999999E-3</v>
      </c>
      <c r="U48" s="104">
        <v>1.1000000000000001E-3</v>
      </c>
    </row>
    <row r="49" spans="2:21" s="99" customFormat="1">
      <c r="B49" s="102" t="s">
        <v>411</v>
      </c>
      <c r="C49" s="102" t="s">
        <v>412</v>
      </c>
      <c r="D49" s="102" t="s">
        <v>100</v>
      </c>
      <c r="E49" s="102" t="s">
        <v>123</v>
      </c>
      <c r="F49" s="102" t="s">
        <v>413</v>
      </c>
      <c r="G49" s="102" t="s">
        <v>343</v>
      </c>
      <c r="H49" s="102" t="s">
        <v>362</v>
      </c>
      <c r="I49" s="102" t="s">
        <v>210</v>
      </c>
      <c r="J49" s="102" t="s">
        <v>414</v>
      </c>
      <c r="K49" s="103">
        <v>5.22</v>
      </c>
      <c r="L49" s="102" t="s">
        <v>102</v>
      </c>
      <c r="M49" s="104">
        <v>3.5000000000000003E-2</v>
      </c>
      <c r="N49" s="104">
        <v>1.4500000000000001E-2</v>
      </c>
      <c r="O49" s="103">
        <v>521577.58</v>
      </c>
      <c r="P49" s="103">
        <v>120.31</v>
      </c>
      <c r="Q49" s="103">
        <v>0</v>
      </c>
      <c r="R49" s="103">
        <v>627.50998649799999</v>
      </c>
      <c r="S49" s="104">
        <v>5.9999999999999995E-4</v>
      </c>
      <c r="T49" s="104">
        <v>1.6999999999999999E-3</v>
      </c>
      <c r="U49" s="104">
        <v>4.0000000000000002E-4</v>
      </c>
    </row>
    <row r="50" spans="2:21" s="99" customFormat="1">
      <c r="B50" s="102" t="s">
        <v>415</v>
      </c>
      <c r="C50" s="102" t="s">
        <v>416</v>
      </c>
      <c r="D50" s="102" t="s">
        <v>100</v>
      </c>
      <c r="E50" s="102" t="s">
        <v>123</v>
      </c>
      <c r="F50" s="102" t="s">
        <v>413</v>
      </c>
      <c r="G50" s="102" t="s">
        <v>343</v>
      </c>
      <c r="H50" s="102" t="s">
        <v>362</v>
      </c>
      <c r="I50" s="102" t="s">
        <v>210</v>
      </c>
      <c r="J50" s="102" t="s">
        <v>417</v>
      </c>
      <c r="K50" s="103">
        <v>1.22</v>
      </c>
      <c r="L50" s="102" t="s">
        <v>102</v>
      </c>
      <c r="M50" s="104">
        <v>0.04</v>
      </c>
      <c r="N50" s="104">
        <v>-1.21E-2</v>
      </c>
      <c r="O50" s="103">
        <v>1546787.97</v>
      </c>
      <c r="P50" s="103">
        <v>113.37</v>
      </c>
      <c r="Q50" s="103">
        <v>0</v>
      </c>
      <c r="R50" s="103">
        <v>1753.5935215889999</v>
      </c>
      <c r="S50" s="104">
        <v>6.3E-3</v>
      </c>
      <c r="T50" s="104">
        <v>4.7000000000000002E-3</v>
      </c>
      <c r="U50" s="104">
        <v>1.1000000000000001E-3</v>
      </c>
    </row>
    <row r="51" spans="2:21" s="99" customFormat="1">
      <c r="B51" s="102" t="s">
        <v>418</v>
      </c>
      <c r="C51" s="102" t="s">
        <v>419</v>
      </c>
      <c r="D51" s="102" t="s">
        <v>100</v>
      </c>
      <c r="E51" s="102" t="s">
        <v>123</v>
      </c>
      <c r="F51" s="102" t="s">
        <v>420</v>
      </c>
      <c r="G51" s="102" t="s">
        <v>421</v>
      </c>
      <c r="H51" s="102" t="s">
        <v>422</v>
      </c>
      <c r="I51" s="102" t="s">
        <v>210</v>
      </c>
      <c r="J51" s="102" t="s">
        <v>269</v>
      </c>
      <c r="K51" s="103">
        <v>6.49</v>
      </c>
      <c r="L51" s="102" t="s">
        <v>102</v>
      </c>
      <c r="M51" s="104">
        <v>5.1499999999999997E-2</v>
      </c>
      <c r="N51" s="104">
        <v>1.7399999999999999E-2</v>
      </c>
      <c r="O51" s="103">
        <v>3405839</v>
      </c>
      <c r="P51" s="103">
        <v>157.37</v>
      </c>
      <c r="Q51" s="103">
        <v>0</v>
      </c>
      <c r="R51" s="103">
        <v>5359.7688343</v>
      </c>
      <c r="S51" s="104">
        <v>1E-3</v>
      </c>
      <c r="T51" s="104">
        <v>1.44E-2</v>
      </c>
      <c r="U51" s="104">
        <v>3.3E-3</v>
      </c>
    </row>
    <row r="52" spans="2:21" s="99" customFormat="1">
      <c r="B52" s="102" t="s">
        <v>423</v>
      </c>
      <c r="C52" s="102" t="s">
        <v>424</v>
      </c>
      <c r="D52" s="102" t="s">
        <v>100</v>
      </c>
      <c r="E52" s="102" t="s">
        <v>123</v>
      </c>
      <c r="F52" s="102" t="s">
        <v>425</v>
      </c>
      <c r="G52" s="102" t="s">
        <v>343</v>
      </c>
      <c r="H52" s="102" t="s">
        <v>422</v>
      </c>
      <c r="I52" s="102" t="s">
        <v>210</v>
      </c>
      <c r="J52" s="102" t="s">
        <v>356</v>
      </c>
      <c r="K52" s="103">
        <v>0.65</v>
      </c>
      <c r="L52" s="102" t="s">
        <v>102</v>
      </c>
      <c r="M52" s="104">
        <v>4.4499999999999998E-2</v>
      </c>
      <c r="N52" s="104">
        <v>-2.7000000000000001E-3</v>
      </c>
      <c r="O52" s="103">
        <v>899547.33</v>
      </c>
      <c r="P52" s="103">
        <v>114.11</v>
      </c>
      <c r="Q52" s="103">
        <v>0</v>
      </c>
      <c r="R52" s="103">
        <v>1026.4734582630001</v>
      </c>
      <c r="S52" s="104">
        <v>4.3E-3</v>
      </c>
      <c r="T52" s="104">
        <v>2.8E-3</v>
      </c>
      <c r="U52" s="104">
        <v>5.9999999999999995E-4</v>
      </c>
    </row>
    <row r="53" spans="2:21" s="99" customFormat="1">
      <c r="B53" s="102" t="s">
        <v>426</v>
      </c>
      <c r="C53" s="102" t="s">
        <v>427</v>
      </c>
      <c r="D53" s="102" t="s">
        <v>100</v>
      </c>
      <c r="E53" s="102" t="s">
        <v>123</v>
      </c>
      <c r="F53" s="102" t="s">
        <v>428</v>
      </c>
      <c r="G53" s="102" t="s">
        <v>429</v>
      </c>
      <c r="H53" s="102" t="s">
        <v>422</v>
      </c>
      <c r="I53" s="102" t="s">
        <v>210</v>
      </c>
      <c r="J53" s="102" t="s">
        <v>430</v>
      </c>
      <c r="K53" s="103">
        <v>5.13</v>
      </c>
      <c r="L53" s="102" t="s">
        <v>102</v>
      </c>
      <c r="M53" s="104">
        <v>5.0000000000000001E-3</v>
      </c>
      <c r="N53" s="104">
        <v>1.8200000000000001E-2</v>
      </c>
      <c r="O53" s="103">
        <v>1456000</v>
      </c>
      <c r="P53" s="103">
        <v>96.48</v>
      </c>
      <c r="Q53" s="103">
        <v>0</v>
      </c>
      <c r="R53" s="103">
        <v>1404.7488000000001</v>
      </c>
      <c r="S53" s="104">
        <v>2.3999999999999998E-3</v>
      </c>
      <c r="T53" s="104">
        <v>3.8E-3</v>
      </c>
      <c r="U53" s="104">
        <v>8.9999999999999998E-4</v>
      </c>
    </row>
    <row r="54" spans="2:21" s="99" customFormat="1">
      <c r="B54" s="102" t="s">
        <v>431</v>
      </c>
      <c r="C54" s="102" t="s">
        <v>432</v>
      </c>
      <c r="D54" s="102" t="s">
        <v>100</v>
      </c>
      <c r="E54" s="102" t="s">
        <v>123</v>
      </c>
      <c r="F54" s="102" t="s">
        <v>433</v>
      </c>
      <c r="G54" s="102" t="s">
        <v>132</v>
      </c>
      <c r="H54" s="102" t="s">
        <v>422</v>
      </c>
      <c r="I54" s="102" t="s">
        <v>210</v>
      </c>
      <c r="J54" s="102" t="s">
        <v>434</v>
      </c>
      <c r="K54" s="103">
        <v>10.56</v>
      </c>
      <c r="L54" s="102" t="s">
        <v>102</v>
      </c>
      <c r="M54" s="104">
        <v>5.7999999999999996E-3</v>
      </c>
      <c r="N54" s="104">
        <v>1.4E-2</v>
      </c>
      <c r="O54" s="103">
        <v>2671000</v>
      </c>
      <c r="P54" s="103">
        <v>94.65</v>
      </c>
      <c r="Q54" s="103">
        <v>0</v>
      </c>
      <c r="R54" s="103">
        <v>2528.1015000000002</v>
      </c>
      <c r="S54" s="104">
        <v>1.34E-2</v>
      </c>
      <c r="T54" s="104">
        <v>6.7999999999999996E-3</v>
      </c>
      <c r="U54" s="104">
        <v>1.5E-3</v>
      </c>
    </row>
    <row r="55" spans="2:21" s="99" customFormat="1">
      <c r="B55" s="102" t="s">
        <v>435</v>
      </c>
      <c r="C55" s="102" t="s">
        <v>436</v>
      </c>
      <c r="D55" s="102" t="s">
        <v>100</v>
      </c>
      <c r="E55" s="102" t="s">
        <v>123</v>
      </c>
      <c r="F55" s="102" t="s">
        <v>437</v>
      </c>
      <c r="G55" s="102" t="s">
        <v>343</v>
      </c>
      <c r="H55" s="102" t="s">
        <v>438</v>
      </c>
      <c r="I55" s="102" t="s">
        <v>150</v>
      </c>
      <c r="J55" s="102" t="s">
        <v>373</v>
      </c>
      <c r="K55" s="103">
        <v>6.69</v>
      </c>
      <c r="L55" s="102" t="s">
        <v>102</v>
      </c>
      <c r="M55" s="104">
        <v>1.5800000000000002E-2</v>
      </c>
      <c r="N55" s="104">
        <v>1.8100000000000002E-2</v>
      </c>
      <c r="O55" s="103">
        <v>837343.11</v>
      </c>
      <c r="P55" s="103">
        <v>104.59</v>
      </c>
      <c r="Q55" s="103">
        <v>0</v>
      </c>
      <c r="R55" s="103">
        <v>875.77715874900002</v>
      </c>
      <c r="S55" s="104">
        <v>1E-3</v>
      </c>
      <c r="T55" s="104">
        <v>2.3E-3</v>
      </c>
      <c r="U55" s="104">
        <v>5.0000000000000001E-4</v>
      </c>
    </row>
    <row r="56" spans="2:21" s="99" customFormat="1">
      <c r="B56" s="102" t="s">
        <v>439</v>
      </c>
      <c r="C56" s="102" t="s">
        <v>440</v>
      </c>
      <c r="D56" s="102" t="s">
        <v>100</v>
      </c>
      <c r="E56" s="102" t="s">
        <v>123</v>
      </c>
      <c r="F56" s="102" t="s">
        <v>409</v>
      </c>
      <c r="G56" s="102" t="s">
        <v>343</v>
      </c>
      <c r="H56" s="102" t="s">
        <v>438</v>
      </c>
      <c r="I56" s="102" t="s">
        <v>150</v>
      </c>
      <c r="J56" s="102" t="s">
        <v>441</v>
      </c>
      <c r="K56" s="103">
        <v>3.36</v>
      </c>
      <c r="L56" s="102" t="s">
        <v>102</v>
      </c>
      <c r="M56" s="104">
        <v>1.6E-2</v>
      </c>
      <c r="N56" s="104">
        <v>5.8999999999999999E-3</v>
      </c>
      <c r="O56" s="103">
        <v>1088640.32</v>
      </c>
      <c r="P56" s="103">
        <v>110.91</v>
      </c>
      <c r="Q56" s="103">
        <v>0</v>
      </c>
      <c r="R56" s="103">
        <v>1207.410978912</v>
      </c>
      <c r="S56" s="104">
        <v>2.8E-3</v>
      </c>
      <c r="T56" s="104">
        <v>3.2000000000000002E-3</v>
      </c>
      <c r="U56" s="104">
        <v>6.9999999999999999E-4</v>
      </c>
    </row>
    <row r="57" spans="2:21" s="99" customFormat="1">
      <c r="B57" s="102" t="s">
        <v>442</v>
      </c>
      <c r="C57" s="102" t="s">
        <v>443</v>
      </c>
      <c r="D57" s="102" t="s">
        <v>100</v>
      </c>
      <c r="E57" s="102" t="s">
        <v>123</v>
      </c>
      <c r="F57" s="102" t="s">
        <v>444</v>
      </c>
      <c r="G57" s="102" t="s">
        <v>445</v>
      </c>
      <c r="H57" s="102" t="s">
        <v>446</v>
      </c>
      <c r="I57" s="102" t="s">
        <v>210</v>
      </c>
      <c r="J57" s="102" t="s">
        <v>447</v>
      </c>
      <c r="K57" s="103">
        <v>5.35</v>
      </c>
      <c r="L57" s="102" t="s">
        <v>102</v>
      </c>
      <c r="M57" s="104">
        <v>7.4999999999999997E-3</v>
      </c>
      <c r="N57" s="104">
        <v>2.4799999999999999E-2</v>
      </c>
      <c r="O57" s="103">
        <v>500000</v>
      </c>
      <c r="P57" s="103">
        <v>95</v>
      </c>
      <c r="Q57" s="103">
        <v>0</v>
      </c>
      <c r="R57" s="103">
        <v>475</v>
      </c>
      <c r="S57" s="104">
        <v>1.1000000000000001E-3</v>
      </c>
      <c r="T57" s="104">
        <v>1.2999999999999999E-3</v>
      </c>
      <c r="U57" s="104">
        <v>2.9999999999999997E-4</v>
      </c>
    </row>
    <row r="58" spans="2:21" s="99" customFormat="1">
      <c r="B58" s="102" t="s">
        <v>448</v>
      </c>
      <c r="C58" s="102" t="s">
        <v>449</v>
      </c>
      <c r="D58" s="102" t="s">
        <v>100</v>
      </c>
      <c r="E58" s="102" t="s">
        <v>123</v>
      </c>
      <c r="F58" s="102" t="s">
        <v>444</v>
      </c>
      <c r="G58" s="102" t="s">
        <v>450</v>
      </c>
      <c r="H58" s="102" t="s">
        <v>446</v>
      </c>
      <c r="I58" s="102" t="s">
        <v>210</v>
      </c>
      <c r="J58" s="102" t="s">
        <v>451</v>
      </c>
      <c r="K58" s="103">
        <v>6.4</v>
      </c>
      <c r="L58" s="102" t="s">
        <v>102</v>
      </c>
      <c r="M58" s="104">
        <v>7.4999999999999997E-3</v>
      </c>
      <c r="N58" s="104">
        <v>2.5899999999999999E-2</v>
      </c>
      <c r="O58" s="103">
        <v>2700000</v>
      </c>
      <c r="P58" s="103">
        <v>91.51</v>
      </c>
      <c r="Q58" s="103">
        <v>0</v>
      </c>
      <c r="R58" s="103">
        <v>2470.77</v>
      </c>
      <c r="S58" s="104">
        <v>5.3E-3</v>
      </c>
      <c r="T58" s="104">
        <v>6.6E-3</v>
      </c>
      <c r="U58" s="104">
        <v>1.5E-3</v>
      </c>
    </row>
    <row r="59" spans="2:21" s="99" customFormat="1">
      <c r="B59" s="102" t="s">
        <v>452</v>
      </c>
      <c r="C59" s="102" t="s">
        <v>453</v>
      </c>
      <c r="D59" s="102" t="s">
        <v>100</v>
      </c>
      <c r="E59" s="102" t="s">
        <v>123</v>
      </c>
      <c r="F59" s="102" t="s">
        <v>454</v>
      </c>
      <c r="G59" s="102" t="s">
        <v>455</v>
      </c>
      <c r="H59" s="102" t="s">
        <v>456</v>
      </c>
      <c r="I59" s="102" t="s">
        <v>150</v>
      </c>
      <c r="J59" s="102" t="s">
        <v>356</v>
      </c>
      <c r="K59" s="103">
        <v>0.63</v>
      </c>
      <c r="L59" s="102" t="s">
        <v>102</v>
      </c>
      <c r="M59" s="104">
        <v>1.35E-2</v>
      </c>
      <c r="N59" s="104">
        <v>2.0999999999999999E-3</v>
      </c>
      <c r="O59" s="103">
        <v>1407929.48</v>
      </c>
      <c r="P59" s="103">
        <v>106.32</v>
      </c>
      <c r="Q59" s="103">
        <v>0</v>
      </c>
      <c r="R59" s="103">
        <v>1496.9106231359999</v>
      </c>
      <c r="S59" s="104">
        <v>4.0000000000000001E-3</v>
      </c>
      <c r="T59" s="104">
        <v>4.0000000000000001E-3</v>
      </c>
      <c r="U59" s="104">
        <v>8.9999999999999998E-4</v>
      </c>
    </row>
    <row r="60" spans="2:21" s="99" customFormat="1">
      <c r="B60" s="102" t="s">
        <v>457</v>
      </c>
      <c r="C60" s="102" t="s">
        <v>458</v>
      </c>
      <c r="D60" s="102" t="s">
        <v>100</v>
      </c>
      <c r="E60" s="102" t="s">
        <v>123</v>
      </c>
      <c r="F60" s="102" t="s">
        <v>459</v>
      </c>
      <c r="G60" s="102" t="s">
        <v>450</v>
      </c>
      <c r="H60" s="102" t="s">
        <v>446</v>
      </c>
      <c r="I60" s="102" t="s">
        <v>210</v>
      </c>
      <c r="J60" s="102" t="s">
        <v>460</v>
      </c>
      <c r="K60" s="103">
        <v>5.98</v>
      </c>
      <c r="L60" s="102" t="s">
        <v>102</v>
      </c>
      <c r="M60" s="104">
        <v>7.4999999999999997E-3</v>
      </c>
      <c r="N60" s="104">
        <v>2.5000000000000001E-2</v>
      </c>
      <c r="O60" s="103">
        <v>1690000</v>
      </c>
      <c r="P60" s="103">
        <v>92.88</v>
      </c>
      <c r="Q60" s="103">
        <v>0</v>
      </c>
      <c r="R60" s="103">
        <v>1569.672</v>
      </c>
      <c r="S60" s="104">
        <v>3.8E-3</v>
      </c>
      <c r="T60" s="104">
        <v>4.1999999999999997E-3</v>
      </c>
      <c r="U60" s="104">
        <v>1E-3</v>
      </c>
    </row>
    <row r="61" spans="2:21" s="99" customFormat="1">
      <c r="B61" s="102" t="s">
        <v>461</v>
      </c>
      <c r="C61" s="102" t="s">
        <v>462</v>
      </c>
      <c r="D61" s="102" t="s">
        <v>100</v>
      </c>
      <c r="E61" s="102" t="s">
        <v>123</v>
      </c>
      <c r="F61" s="102" t="s">
        <v>463</v>
      </c>
      <c r="G61" s="102" t="s">
        <v>429</v>
      </c>
      <c r="H61" s="102" t="s">
        <v>464</v>
      </c>
      <c r="I61" s="102" t="s">
        <v>150</v>
      </c>
      <c r="J61" s="102" t="s">
        <v>451</v>
      </c>
      <c r="K61" s="103">
        <v>7.17</v>
      </c>
      <c r="L61" s="102" t="s">
        <v>102</v>
      </c>
      <c r="M61" s="104">
        <v>1.54E-2</v>
      </c>
      <c r="N61" s="104">
        <v>2.8000000000000001E-2</v>
      </c>
      <c r="O61" s="103">
        <v>2678000</v>
      </c>
      <c r="P61" s="103">
        <v>94.46</v>
      </c>
      <c r="Q61" s="103">
        <v>0</v>
      </c>
      <c r="R61" s="103">
        <v>2529.6388000000002</v>
      </c>
      <c r="S61" s="104">
        <v>7.7000000000000002E-3</v>
      </c>
      <c r="T61" s="104">
        <v>6.7999999999999996E-3</v>
      </c>
      <c r="U61" s="104">
        <v>1.5E-3</v>
      </c>
    </row>
    <row r="62" spans="2:21" s="99" customFormat="1">
      <c r="B62" s="102" t="s">
        <v>465</v>
      </c>
      <c r="C62" s="102" t="s">
        <v>466</v>
      </c>
      <c r="D62" s="102" t="s">
        <v>100</v>
      </c>
      <c r="E62" s="102" t="s">
        <v>123</v>
      </c>
      <c r="F62" s="102" t="s">
        <v>463</v>
      </c>
      <c r="G62" s="102" t="s">
        <v>429</v>
      </c>
      <c r="H62" s="102" t="s">
        <v>464</v>
      </c>
      <c r="I62" s="102" t="s">
        <v>150</v>
      </c>
      <c r="J62" s="102" t="s">
        <v>467</v>
      </c>
      <c r="K62" s="103">
        <v>3.6</v>
      </c>
      <c r="L62" s="102" t="s">
        <v>102</v>
      </c>
      <c r="M62" s="104">
        <v>2.5700000000000001E-2</v>
      </c>
      <c r="N62" s="104">
        <v>1.83E-2</v>
      </c>
      <c r="O62" s="103">
        <v>3550000</v>
      </c>
      <c r="P62" s="103">
        <v>110</v>
      </c>
      <c r="Q62" s="103">
        <v>0</v>
      </c>
      <c r="R62" s="103">
        <v>3905</v>
      </c>
      <c r="S62" s="104">
        <v>3.0000000000000001E-3</v>
      </c>
      <c r="T62" s="104">
        <v>1.0500000000000001E-2</v>
      </c>
      <c r="U62" s="104">
        <v>2.3999999999999998E-3</v>
      </c>
    </row>
    <row r="63" spans="2:21" s="99" customFormat="1">
      <c r="B63" s="102" t="s">
        <v>468</v>
      </c>
      <c r="C63" s="102">
        <v>11283470</v>
      </c>
      <c r="D63" s="102" t="s">
        <v>123</v>
      </c>
      <c r="F63" s="102" t="s">
        <v>469</v>
      </c>
      <c r="G63" s="102" t="s">
        <v>429</v>
      </c>
      <c r="H63" s="102" t="s">
        <v>470</v>
      </c>
      <c r="I63" s="102" t="s">
        <v>150</v>
      </c>
      <c r="J63" s="102" t="s">
        <v>471</v>
      </c>
      <c r="K63" s="103">
        <v>1.5</v>
      </c>
      <c r="L63" s="102" t="s">
        <v>102</v>
      </c>
      <c r="M63" s="104">
        <v>3.2899999999999999E-2</v>
      </c>
      <c r="N63" s="104">
        <v>-1.0699999999999999E-2</v>
      </c>
      <c r="O63" s="103">
        <v>4000000</v>
      </c>
      <c r="P63" s="103">
        <f>R63/O63*100*1000</f>
        <v>112.37092896174865</v>
      </c>
      <c r="Q63" s="103">
        <v>0</v>
      </c>
      <c r="R63" s="103">
        <f>4558-63.1628415300542</f>
        <v>4494.8371584699462</v>
      </c>
      <c r="S63" s="104">
        <v>6.3E-3</v>
      </c>
      <c r="T63" s="104">
        <f>R63/$R$11</f>
        <v>1.2054411139845542E-2</v>
      </c>
      <c r="U63" s="104">
        <f>R63/'סכום נכסי הקרן'!$C$42</f>
        <v>2.7315571956463714E-3</v>
      </c>
    </row>
    <row r="64" spans="2:21" s="99" customFormat="1">
      <c r="B64" s="102" t="s">
        <v>473</v>
      </c>
      <c r="C64" s="102">
        <v>11849510</v>
      </c>
      <c r="D64" s="102" t="s">
        <v>100</v>
      </c>
      <c r="E64" s="102" t="s">
        <v>123</v>
      </c>
      <c r="F64" s="102" t="s">
        <v>474</v>
      </c>
      <c r="G64" s="102" t="s">
        <v>445</v>
      </c>
      <c r="H64" s="102" t="s">
        <v>470</v>
      </c>
      <c r="I64" s="102" t="s">
        <v>150</v>
      </c>
      <c r="J64" s="102" t="s">
        <v>475</v>
      </c>
      <c r="K64" s="103">
        <v>4.9400000000000004</v>
      </c>
      <c r="L64" s="102" t="s">
        <v>102</v>
      </c>
      <c r="M64" s="104">
        <v>1.7999999999999999E-2</v>
      </c>
      <c r="N64" s="104">
        <v>1.5900000000000001E-2</v>
      </c>
      <c r="O64" s="103">
        <v>2379976</v>
      </c>
      <c r="P64" s="103">
        <f>R64/O64*100*1000</f>
        <v>105.51175039630746</v>
      </c>
      <c r="Q64" s="103">
        <v>0</v>
      </c>
      <c r="R64" s="103">
        <f>2558.4742-47.3198633879778</f>
        <v>2511.1543366120222</v>
      </c>
      <c r="S64" s="104">
        <v>2E-3</v>
      </c>
      <c r="T64" s="104">
        <f>R64/$R$11</f>
        <v>6.7345013271696702E-3</v>
      </c>
      <c r="U64" s="104">
        <f>R64/'סכום נכסי הקרן'!$C$42</f>
        <v>1.5260534376925245E-3</v>
      </c>
    </row>
    <row r="65" spans="2:21" s="99" customFormat="1">
      <c r="B65" s="102" t="s">
        <v>476</v>
      </c>
      <c r="C65" s="102" t="s">
        <v>477</v>
      </c>
      <c r="D65" s="102" t="s">
        <v>100</v>
      </c>
      <c r="E65" s="102" t="s">
        <v>123</v>
      </c>
      <c r="F65" s="102" t="s">
        <v>478</v>
      </c>
      <c r="G65" s="102" t="s">
        <v>343</v>
      </c>
      <c r="H65" s="102" t="s">
        <v>472</v>
      </c>
      <c r="I65" s="102" t="s">
        <v>210</v>
      </c>
      <c r="J65" s="102" t="s">
        <v>479</v>
      </c>
      <c r="K65" s="103">
        <v>4.72</v>
      </c>
      <c r="L65" s="102" t="s">
        <v>102</v>
      </c>
      <c r="M65" s="104">
        <v>3.0000000000000001E-3</v>
      </c>
      <c r="N65" s="104">
        <v>7.9000000000000008E-3</v>
      </c>
      <c r="O65" s="103">
        <v>2692000</v>
      </c>
      <c r="P65" s="103">
        <v>99.68</v>
      </c>
      <c r="Q65" s="103">
        <v>0</v>
      </c>
      <c r="R65" s="103">
        <v>2683.3856000000001</v>
      </c>
      <c r="S65" s="104">
        <v>5.3E-3</v>
      </c>
      <c r="T65" s="104">
        <v>7.1999999999999998E-3</v>
      </c>
      <c r="U65" s="104">
        <v>1.6000000000000001E-3</v>
      </c>
    </row>
    <row r="66" spans="2:21" s="99" customFormat="1">
      <c r="B66" s="102" t="s">
        <v>480</v>
      </c>
      <c r="C66" s="102" t="s">
        <v>481</v>
      </c>
      <c r="D66" s="102" t="s">
        <v>100</v>
      </c>
      <c r="E66" s="102" t="s">
        <v>123</v>
      </c>
      <c r="F66" s="102" t="s">
        <v>478</v>
      </c>
      <c r="G66" s="102" t="s">
        <v>343</v>
      </c>
      <c r="H66" s="102" t="s">
        <v>472</v>
      </c>
      <c r="I66" s="102" t="s">
        <v>210</v>
      </c>
      <c r="J66" s="102" t="s">
        <v>482</v>
      </c>
      <c r="K66" s="103">
        <v>3.5</v>
      </c>
      <c r="L66" s="102" t="s">
        <v>102</v>
      </c>
      <c r="M66" s="104">
        <v>1E-3</v>
      </c>
      <c r="N66" s="104">
        <v>6.1999999999999998E-3</v>
      </c>
      <c r="O66" s="103">
        <v>4100000</v>
      </c>
      <c r="P66" s="103">
        <v>103.69</v>
      </c>
      <c r="Q66" s="103">
        <v>0</v>
      </c>
      <c r="R66" s="103">
        <v>4251.29</v>
      </c>
      <c r="S66" s="104">
        <v>7.1999999999999998E-3</v>
      </c>
      <c r="T66" s="104">
        <v>1.14E-2</v>
      </c>
      <c r="U66" s="104">
        <v>2.5999999999999999E-3</v>
      </c>
    </row>
    <row r="67" spans="2:21" s="99" customFormat="1">
      <c r="B67" s="102" t="s">
        <v>483</v>
      </c>
      <c r="C67" s="102" t="s">
        <v>484</v>
      </c>
      <c r="D67" s="102" t="s">
        <v>100</v>
      </c>
      <c r="E67" s="102" t="s">
        <v>123</v>
      </c>
      <c r="F67" s="102" t="s">
        <v>478</v>
      </c>
      <c r="G67" s="102" t="s">
        <v>343</v>
      </c>
      <c r="H67" s="102" t="s">
        <v>472</v>
      </c>
      <c r="I67" s="102" t="s">
        <v>210</v>
      </c>
      <c r="J67" s="102" t="s">
        <v>485</v>
      </c>
      <c r="K67" s="103">
        <v>6.2</v>
      </c>
      <c r="L67" s="102" t="s">
        <v>102</v>
      </c>
      <c r="M67" s="104">
        <v>3.0000000000000001E-3</v>
      </c>
      <c r="N67" s="104">
        <v>1.37E-2</v>
      </c>
      <c r="O67" s="103">
        <v>7600000</v>
      </c>
      <c r="P67" s="103">
        <v>98</v>
      </c>
      <c r="Q67" s="103">
        <v>0</v>
      </c>
      <c r="R67" s="103">
        <v>7448</v>
      </c>
      <c r="S67" s="104">
        <v>2.3E-2</v>
      </c>
      <c r="T67" s="104">
        <v>0.02</v>
      </c>
      <c r="U67" s="104">
        <v>4.4999999999999997E-3</v>
      </c>
    </row>
    <row r="68" spans="2:21" s="99" customFormat="1">
      <c r="B68" s="102" t="s">
        <v>486</v>
      </c>
      <c r="C68" s="102" t="s">
        <v>487</v>
      </c>
      <c r="D68" s="102" t="s">
        <v>100</v>
      </c>
      <c r="E68" s="102" t="s">
        <v>123</v>
      </c>
      <c r="F68" s="102" t="s">
        <v>488</v>
      </c>
      <c r="G68" s="102" t="s">
        <v>343</v>
      </c>
      <c r="H68" s="102" t="s">
        <v>472</v>
      </c>
      <c r="I68" s="102" t="s">
        <v>210</v>
      </c>
      <c r="J68" s="102" t="s">
        <v>489</v>
      </c>
      <c r="K68" s="103">
        <v>5</v>
      </c>
      <c r="L68" s="102" t="s">
        <v>102</v>
      </c>
      <c r="M68" s="104">
        <v>1.0800000000000001E-2</v>
      </c>
      <c r="N68" s="104">
        <v>1.95E-2</v>
      </c>
      <c r="O68" s="103">
        <v>4054000</v>
      </c>
      <c r="P68" s="103">
        <v>101.4</v>
      </c>
      <c r="Q68" s="103">
        <v>0</v>
      </c>
      <c r="R68" s="103">
        <v>4110.7560000000003</v>
      </c>
      <c r="S68" s="104">
        <v>1.5100000000000001E-2</v>
      </c>
      <c r="T68" s="104">
        <v>1.0999999999999999E-2</v>
      </c>
      <c r="U68" s="104">
        <v>2.5000000000000001E-3</v>
      </c>
    </row>
    <row r="69" spans="2:21" s="99" customFormat="1">
      <c r="B69" s="102" t="s">
        <v>490</v>
      </c>
      <c r="C69" s="102" t="s">
        <v>491</v>
      </c>
      <c r="D69" s="102" t="s">
        <v>100</v>
      </c>
      <c r="E69" s="102" t="s">
        <v>123</v>
      </c>
      <c r="F69" s="102" t="s">
        <v>492</v>
      </c>
      <c r="G69" s="102" t="s">
        <v>493</v>
      </c>
      <c r="H69" s="102" t="s">
        <v>494</v>
      </c>
      <c r="I69" s="102" t="s">
        <v>210</v>
      </c>
      <c r="J69" s="102" t="s">
        <v>495</v>
      </c>
      <c r="K69" s="103">
        <v>0.26</v>
      </c>
      <c r="L69" s="102" t="s">
        <v>102</v>
      </c>
      <c r="M69" s="104">
        <v>0.03</v>
      </c>
      <c r="N69" s="104">
        <v>-5.9999999999999995E-4</v>
      </c>
      <c r="O69" s="103">
        <v>5600000</v>
      </c>
      <c r="P69" s="103">
        <v>106.69</v>
      </c>
      <c r="Q69" s="103">
        <v>0</v>
      </c>
      <c r="R69" s="103">
        <v>5974.64</v>
      </c>
      <c r="S69" s="104">
        <v>3.8100000000000002E-2</v>
      </c>
      <c r="T69" s="104">
        <v>1.6E-2</v>
      </c>
      <c r="U69" s="104">
        <v>3.5999999999999999E-3</v>
      </c>
    </row>
    <row r="70" spans="2:21" s="99" customFormat="1">
      <c r="B70" s="102" t="s">
        <v>496</v>
      </c>
      <c r="C70" s="102" t="s">
        <v>497</v>
      </c>
      <c r="D70" s="102" t="s">
        <v>100</v>
      </c>
      <c r="E70" s="102" t="s">
        <v>123</v>
      </c>
      <c r="F70" s="102" t="s">
        <v>498</v>
      </c>
      <c r="G70" s="102" t="s">
        <v>450</v>
      </c>
      <c r="H70" s="102" t="s">
        <v>499</v>
      </c>
      <c r="I70" s="102" t="s">
        <v>210</v>
      </c>
      <c r="J70" s="102" t="s">
        <v>500</v>
      </c>
      <c r="K70" s="103">
        <v>1.91</v>
      </c>
      <c r="L70" s="102" t="s">
        <v>102</v>
      </c>
      <c r="M70" s="104">
        <v>4.9500000000000002E-2</v>
      </c>
      <c r="N70" s="104">
        <v>3.61E-2</v>
      </c>
      <c r="O70" s="103">
        <v>1108000.0900000001</v>
      </c>
      <c r="P70" s="103">
        <v>133.9</v>
      </c>
      <c r="Q70" s="103">
        <v>0</v>
      </c>
      <c r="R70" s="103">
        <v>1483.6121205100001</v>
      </c>
      <c r="S70" s="104">
        <v>1.5E-3</v>
      </c>
      <c r="T70" s="104">
        <v>4.0000000000000001E-3</v>
      </c>
      <c r="U70" s="104">
        <v>8.9999999999999998E-4</v>
      </c>
    </row>
    <row r="71" spans="2:21" s="99" customFormat="1">
      <c r="B71" s="102" t="s">
        <v>501</v>
      </c>
      <c r="C71" s="102" t="s">
        <v>502</v>
      </c>
      <c r="D71" s="102" t="s">
        <v>100</v>
      </c>
      <c r="E71" s="102" t="s">
        <v>123</v>
      </c>
      <c r="F71" s="102" t="s">
        <v>503</v>
      </c>
      <c r="G71" s="102" t="s">
        <v>343</v>
      </c>
      <c r="H71" s="102" t="s">
        <v>229</v>
      </c>
      <c r="I71" s="102" t="s">
        <v>504</v>
      </c>
      <c r="J71" s="102" t="s">
        <v>505</v>
      </c>
      <c r="K71" s="103">
        <v>4.3600000000000003</v>
      </c>
      <c r="L71" s="102" t="s">
        <v>102</v>
      </c>
      <c r="M71" s="104">
        <v>1.9E-2</v>
      </c>
      <c r="N71" s="104">
        <v>2.0400000000000001E-2</v>
      </c>
      <c r="O71" s="103">
        <v>2000000</v>
      </c>
      <c r="P71" s="103">
        <v>101</v>
      </c>
      <c r="Q71" s="103">
        <v>0</v>
      </c>
      <c r="R71" s="103">
        <v>2020</v>
      </c>
      <c r="S71" s="104">
        <v>3.7000000000000002E-3</v>
      </c>
      <c r="T71" s="104">
        <v>5.4000000000000003E-3</v>
      </c>
      <c r="U71" s="104">
        <v>1.1999999999999999E-3</v>
      </c>
    </row>
    <row r="72" spans="2:21" s="99" customFormat="1">
      <c r="B72" s="102" t="s">
        <v>506</v>
      </c>
      <c r="C72" s="102" t="s">
        <v>507</v>
      </c>
      <c r="D72" s="102" t="s">
        <v>100</v>
      </c>
      <c r="E72" s="102" t="s">
        <v>123</v>
      </c>
      <c r="F72" s="102" t="s">
        <v>508</v>
      </c>
      <c r="G72" s="102" t="s">
        <v>509</v>
      </c>
      <c r="H72" s="102" t="s">
        <v>229</v>
      </c>
      <c r="I72" s="102" t="s">
        <v>504</v>
      </c>
      <c r="J72" s="102" t="s">
        <v>510</v>
      </c>
      <c r="K72" s="103">
        <v>3.9</v>
      </c>
      <c r="L72" s="102" t="s">
        <v>102</v>
      </c>
      <c r="M72" s="104">
        <v>1.5800000000000002E-2</v>
      </c>
      <c r="N72" s="104">
        <v>2.6700000000000002E-2</v>
      </c>
      <c r="O72" s="103">
        <v>3000000</v>
      </c>
      <c r="P72" s="103">
        <v>99.8</v>
      </c>
      <c r="Q72" s="103">
        <v>0</v>
      </c>
      <c r="R72" s="103">
        <v>2994</v>
      </c>
      <c r="S72" s="104">
        <v>5.4000000000000003E-3</v>
      </c>
      <c r="T72" s="104">
        <v>8.0000000000000002E-3</v>
      </c>
      <c r="U72" s="104">
        <v>1.8E-3</v>
      </c>
    </row>
    <row r="73" spans="2:21" s="99" customFormat="1">
      <c r="B73" s="102" t="s">
        <v>511</v>
      </c>
      <c r="C73" s="102" t="s">
        <v>512</v>
      </c>
      <c r="D73" s="102" t="s">
        <v>100</v>
      </c>
      <c r="E73" s="102" t="s">
        <v>123</v>
      </c>
      <c r="F73" s="102" t="s">
        <v>513</v>
      </c>
      <c r="G73" s="102" t="s">
        <v>343</v>
      </c>
      <c r="H73" s="102" t="s">
        <v>229</v>
      </c>
      <c r="I73" s="102" t="s">
        <v>504</v>
      </c>
      <c r="J73" s="102" t="s">
        <v>514</v>
      </c>
      <c r="K73" s="103">
        <v>6.38</v>
      </c>
      <c r="L73" s="102" t="s">
        <v>102</v>
      </c>
      <c r="M73" s="104">
        <v>8.5000000000000006E-3</v>
      </c>
      <c r="N73" s="104">
        <v>2.1499999999999998E-2</v>
      </c>
      <c r="O73" s="103">
        <v>5200501</v>
      </c>
      <c r="P73" s="103">
        <v>96.35</v>
      </c>
      <c r="Q73" s="103">
        <v>0</v>
      </c>
      <c r="R73" s="103">
        <v>5010.6827135000003</v>
      </c>
      <c r="S73" s="104">
        <v>1.7500000000000002E-2</v>
      </c>
      <c r="T73" s="104">
        <v>1.34E-2</v>
      </c>
      <c r="U73" s="104">
        <v>3.0999999999999999E-3</v>
      </c>
    </row>
    <row r="74" spans="2:21" s="99" customFormat="1">
      <c r="B74" s="102" t="s">
        <v>515</v>
      </c>
      <c r="C74" s="102" t="s">
        <v>516</v>
      </c>
      <c r="D74" s="102" t="s">
        <v>100</v>
      </c>
      <c r="E74" s="102" t="s">
        <v>123</v>
      </c>
      <c r="F74" s="102" t="s">
        <v>517</v>
      </c>
      <c r="G74" s="102" t="s">
        <v>445</v>
      </c>
      <c r="H74" s="102" t="s">
        <v>229</v>
      </c>
      <c r="I74" s="102" t="s">
        <v>504</v>
      </c>
      <c r="J74" s="102" t="s">
        <v>518</v>
      </c>
      <c r="K74" s="103">
        <v>3.4</v>
      </c>
      <c r="L74" s="102" t="s">
        <v>102</v>
      </c>
      <c r="M74" s="104">
        <v>1.6400000000000001E-2</v>
      </c>
      <c r="N74" s="104">
        <v>1.67E-2</v>
      </c>
      <c r="O74" s="103">
        <v>3068721.88</v>
      </c>
      <c r="P74" s="103">
        <v>106.05</v>
      </c>
      <c r="Q74" s="103">
        <v>0</v>
      </c>
      <c r="R74" s="103">
        <v>3254.3795537400001</v>
      </c>
      <c r="S74" s="104">
        <v>1.15E-2</v>
      </c>
      <c r="T74" s="104">
        <v>8.6999999999999994E-3</v>
      </c>
      <c r="U74" s="104">
        <v>2E-3</v>
      </c>
    </row>
    <row r="75" spans="2:21" s="99" customFormat="1">
      <c r="B75" s="102" t="s">
        <v>519</v>
      </c>
      <c r="C75" s="102" t="s">
        <v>520</v>
      </c>
      <c r="D75" s="102" t="s">
        <v>100</v>
      </c>
      <c r="E75" s="102" t="s">
        <v>123</v>
      </c>
      <c r="F75" s="102" t="s">
        <v>521</v>
      </c>
      <c r="G75" s="102" t="s">
        <v>509</v>
      </c>
      <c r="H75" s="102" t="s">
        <v>229</v>
      </c>
      <c r="I75" s="102" t="s">
        <v>504</v>
      </c>
      <c r="J75" s="102" t="s">
        <v>522</v>
      </c>
      <c r="K75" s="103">
        <v>3.93</v>
      </c>
      <c r="L75" s="102" t="s">
        <v>102</v>
      </c>
      <c r="M75" s="104">
        <v>1.4800000000000001E-2</v>
      </c>
      <c r="N75" s="104">
        <v>2.29E-2</v>
      </c>
      <c r="O75" s="103">
        <v>1022508</v>
      </c>
      <c r="P75" s="103">
        <v>100.44</v>
      </c>
      <c r="Q75" s="103">
        <v>0</v>
      </c>
      <c r="R75" s="103">
        <v>1027.0070352</v>
      </c>
      <c r="S75" s="104">
        <v>2.5999999999999999E-3</v>
      </c>
      <c r="T75" s="104">
        <v>2.8E-3</v>
      </c>
      <c r="U75" s="104">
        <v>5.9999999999999995E-4</v>
      </c>
    </row>
    <row r="76" spans="2:21" s="99" customFormat="1">
      <c r="B76" s="102" t="s">
        <v>523</v>
      </c>
      <c r="C76" s="102" t="s">
        <v>524</v>
      </c>
      <c r="D76" s="102" t="s">
        <v>100</v>
      </c>
      <c r="E76" s="102" t="s">
        <v>123</v>
      </c>
      <c r="F76" s="102" t="s">
        <v>525</v>
      </c>
      <c r="G76" s="102" t="s">
        <v>509</v>
      </c>
      <c r="H76" s="102" t="s">
        <v>229</v>
      </c>
      <c r="I76" s="102" t="s">
        <v>504</v>
      </c>
      <c r="J76" s="102" t="s">
        <v>526</v>
      </c>
      <c r="K76" s="103">
        <v>3.9</v>
      </c>
      <c r="L76" s="102" t="s">
        <v>102</v>
      </c>
      <c r="M76" s="104">
        <v>2.3E-2</v>
      </c>
      <c r="N76" s="104">
        <v>5.6899999999999999E-2</v>
      </c>
      <c r="O76" s="103">
        <v>2640000</v>
      </c>
      <c r="P76" s="103">
        <v>90.5</v>
      </c>
      <c r="Q76" s="103">
        <v>0</v>
      </c>
      <c r="R76" s="103">
        <v>2389.1999999999998</v>
      </c>
      <c r="S76" s="104">
        <v>1.09E-2</v>
      </c>
      <c r="T76" s="104">
        <v>6.4000000000000003E-3</v>
      </c>
      <c r="U76" s="104">
        <v>1.5E-3</v>
      </c>
    </row>
    <row r="77" spans="2:21" s="99" customFormat="1">
      <c r="B77" s="102" t="s">
        <v>527</v>
      </c>
      <c r="C77" s="102" t="s">
        <v>528</v>
      </c>
      <c r="D77" s="102" t="s">
        <v>100</v>
      </c>
      <c r="E77" s="102" t="s">
        <v>123</v>
      </c>
      <c r="F77" s="102" t="s">
        <v>529</v>
      </c>
      <c r="G77" s="102" t="s">
        <v>343</v>
      </c>
      <c r="H77" s="102" t="s">
        <v>229</v>
      </c>
      <c r="I77" s="102" t="s">
        <v>504</v>
      </c>
      <c r="J77" s="102" t="s">
        <v>530</v>
      </c>
      <c r="K77" s="103">
        <v>7.17</v>
      </c>
      <c r="L77" s="102" t="s">
        <v>102</v>
      </c>
      <c r="M77" s="104">
        <v>6.4000000000000003E-3</v>
      </c>
      <c r="N77" s="104">
        <v>2.4899999999999999E-2</v>
      </c>
      <c r="O77" s="103">
        <v>3185000</v>
      </c>
      <c r="P77" s="103">
        <v>91.72</v>
      </c>
      <c r="Q77" s="103">
        <v>0</v>
      </c>
      <c r="R77" s="103">
        <v>2921.2820000000002</v>
      </c>
      <c r="S77" s="104">
        <v>2.1000000000000001E-2</v>
      </c>
      <c r="T77" s="104">
        <v>7.7999999999999996E-3</v>
      </c>
      <c r="U77" s="104">
        <v>1.8E-3</v>
      </c>
    </row>
    <row r="78" spans="2:21" s="99" customFormat="1">
      <c r="B78" s="98" t="s">
        <v>252</v>
      </c>
      <c r="K78" s="100">
        <v>2.88</v>
      </c>
      <c r="N78" s="101">
        <v>3.8899999999999997E-2</v>
      </c>
      <c r="O78" s="100">
        <f>SUM(O79:O136)</f>
        <v>130301481.61999999</v>
      </c>
      <c r="Q78" s="100">
        <v>194.00605999999999</v>
      </c>
      <c r="R78" s="100">
        <v>129458.11917337851</v>
      </c>
      <c r="T78" s="101">
        <v>0.34720000000000001</v>
      </c>
      <c r="U78" s="101">
        <v>7.8799999999999995E-2</v>
      </c>
    </row>
    <row r="79" spans="2:21" s="99" customFormat="1">
      <c r="B79" s="102" t="s">
        <v>531</v>
      </c>
      <c r="C79" s="102" t="s">
        <v>532</v>
      </c>
      <c r="D79" s="102" t="s">
        <v>100</v>
      </c>
      <c r="E79" s="102" t="s">
        <v>123</v>
      </c>
      <c r="F79" s="102" t="s">
        <v>301</v>
      </c>
      <c r="G79" s="102" t="s">
        <v>297</v>
      </c>
      <c r="H79" s="102" t="s">
        <v>209</v>
      </c>
      <c r="I79" s="102" t="s">
        <v>210</v>
      </c>
      <c r="J79" s="102" t="s">
        <v>373</v>
      </c>
      <c r="K79" s="103">
        <v>1.41</v>
      </c>
      <c r="L79" s="102" t="s">
        <v>102</v>
      </c>
      <c r="M79" s="104">
        <v>1.8700000000000001E-2</v>
      </c>
      <c r="N79" s="104">
        <v>1.84E-2</v>
      </c>
      <c r="O79" s="103">
        <v>6292484.8099999996</v>
      </c>
      <c r="P79" s="103">
        <v>101.1</v>
      </c>
      <c r="Q79" s="103">
        <v>0</v>
      </c>
      <c r="R79" s="103">
        <v>6361.7021429099996</v>
      </c>
      <c r="S79" s="104">
        <v>7.6E-3</v>
      </c>
      <c r="T79" s="104">
        <v>1.7100000000000001E-2</v>
      </c>
      <c r="U79" s="104">
        <v>3.8999999999999998E-3</v>
      </c>
    </row>
    <row r="80" spans="2:21" s="99" customFormat="1">
      <c r="B80" s="102" t="s">
        <v>533</v>
      </c>
      <c r="C80" s="102" t="s">
        <v>534</v>
      </c>
      <c r="D80" s="102" t="s">
        <v>100</v>
      </c>
      <c r="E80" s="102" t="s">
        <v>123</v>
      </c>
      <c r="F80" s="102" t="s">
        <v>305</v>
      </c>
      <c r="G80" s="102" t="s">
        <v>297</v>
      </c>
      <c r="H80" s="102" t="s">
        <v>209</v>
      </c>
      <c r="I80" s="102" t="s">
        <v>210</v>
      </c>
      <c r="J80" s="102" t="s">
        <v>356</v>
      </c>
      <c r="K80" s="103">
        <v>1.71</v>
      </c>
      <c r="L80" s="102" t="s">
        <v>102</v>
      </c>
      <c r="M80" s="104">
        <v>3.0099999999999998E-2</v>
      </c>
      <c r="N80" s="104">
        <v>2.53E-2</v>
      </c>
      <c r="O80" s="103">
        <v>3532720</v>
      </c>
      <c r="P80" s="103">
        <v>101.58</v>
      </c>
      <c r="Q80" s="103">
        <v>0</v>
      </c>
      <c r="R80" s="103">
        <v>3588.5369759999999</v>
      </c>
      <c r="S80" s="104">
        <v>3.0999999999999999E-3</v>
      </c>
      <c r="T80" s="104">
        <v>9.5999999999999992E-3</v>
      </c>
      <c r="U80" s="104">
        <v>2.2000000000000001E-3</v>
      </c>
    </row>
    <row r="81" spans="2:21" s="99" customFormat="1">
      <c r="B81" s="102" t="s">
        <v>535</v>
      </c>
      <c r="C81" s="102" t="s">
        <v>536</v>
      </c>
      <c r="D81" s="102" t="s">
        <v>100</v>
      </c>
      <c r="E81" s="102" t="s">
        <v>123</v>
      </c>
      <c r="F81" s="102" t="s">
        <v>305</v>
      </c>
      <c r="G81" s="102" t="s">
        <v>297</v>
      </c>
      <c r="H81" s="102" t="s">
        <v>209</v>
      </c>
      <c r="I81" s="102" t="s">
        <v>210</v>
      </c>
      <c r="J81" s="102" t="s">
        <v>365</v>
      </c>
      <c r="K81" s="103">
        <v>1.63</v>
      </c>
      <c r="L81" s="102" t="s">
        <v>102</v>
      </c>
      <c r="M81" s="104">
        <v>2.0199999999999999E-2</v>
      </c>
      <c r="N81" s="104">
        <v>2.3900000000000001E-2</v>
      </c>
      <c r="O81" s="103">
        <v>8402</v>
      </c>
      <c r="P81" s="103">
        <v>100.08</v>
      </c>
      <c r="Q81" s="103">
        <v>0</v>
      </c>
      <c r="R81" s="103">
        <v>8.4087215999999998</v>
      </c>
      <c r="S81" s="104">
        <v>0</v>
      </c>
      <c r="T81" s="104">
        <v>0</v>
      </c>
      <c r="U81" s="104">
        <v>0</v>
      </c>
    </row>
    <row r="82" spans="2:21" s="99" customFormat="1">
      <c r="B82" s="102" t="s">
        <v>537</v>
      </c>
      <c r="C82" s="102" t="s">
        <v>538</v>
      </c>
      <c r="D82" s="102" t="s">
        <v>100</v>
      </c>
      <c r="E82" s="102" t="s">
        <v>123</v>
      </c>
      <c r="F82" s="102" t="s">
        <v>305</v>
      </c>
      <c r="G82" s="102" t="s">
        <v>297</v>
      </c>
      <c r="H82" s="102" t="s">
        <v>209</v>
      </c>
      <c r="I82" s="102" t="s">
        <v>210</v>
      </c>
      <c r="J82" s="102" t="s">
        <v>269</v>
      </c>
      <c r="K82" s="103">
        <v>5.16</v>
      </c>
      <c r="L82" s="102" t="s">
        <v>102</v>
      </c>
      <c r="M82" s="104">
        <v>2.76E-2</v>
      </c>
      <c r="N82" s="104">
        <v>3.1899999999999998E-2</v>
      </c>
      <c r="O82" s="103">
        <v>2500000</v>
      </c>
      <c r="P82" s="103">
        <v>98.65</v>
      </c>
      <c r="Q82" s="103">
        <v>0</v>
      </c>
      <c r="R82" s="103">
        <v>2466.25</v>
      </c>
      <c r="S82" s="104">
        <v>1.9E-3</v>
      </c>
      <c r="T82" s="104">
        <v>6.6E-3</v>
      </c>
      <c r="U82" s="104">
        <v>1.5E-3</v>
      </c>
    </row>
    <row r="83" spans="2:21" s="99" customFormat="1">
      <c r="B83" s="102" t="s">
        <v>539</v>
      </c>
      <c r="C83" s="102" t="s">
        <v>540</v>
      </c>
      <c r="D83" s="102" t="s">
        <v>100</v>
      </c>
      <c r="E83" s="102" t="s">
        <v>123</v>
      </c>
      <c r="F83" s="102" t="s">
        <v>310</v>
      </c>
      <c r="G83" s="102" t="s">
        <v>297</v>
      </c>
      <c r="H83" s="102" t="s">
        <v>209</v>
      </c>
      <c r="I83" s="102" t="s">
        <v>210</v>
      </c>
      <c r="J83" s="102" t="s">
        <v>314</v>
      </c>
      <c r="K83" s="103">
        <v>4.42</v>
      </c>
      <c r="L83" s="102" t="s">
        <v>102</v>
      </c>
      <c r="M83" s="104">
        <v>2.7400000000000001E-2</v>
      </c>
      <c r="N83" s="104">
        <v>3.1399999999999997E-2</v>
      </c>
      <c r="O83" s="103">
        <v>4400000</v>
      </c>
      <c r="P83" s="103">
        <v>98.87</v>
      </c>
      <c r="Q83" s="103">
        <v>0</v>
      </c>
      <c r="R83" s="103">
        <v>4350.28</v>
      </c>
      <c r="S83" s="104">
        <v>3.7000000000000002E-3</v>
      </c>
      <c r="T83" s="104">
        <v>1.17E-2</v>
      </c>
      <c r="U83" s="104">
        <v>2.5999999999999999E-3</v>
      </c>
    </row>
    <row r="84" spans="2:21" s="99" customFormat="1">
      <c r="B84" s="102" t="s">
        <v>541</v>
      </c>
      <c r="C84" s="102" t="s">
        <v>542</v>
      </c>
      <c r="D84" s="102" t="s">
        <v>100</v>
      </c>
      <c r="E84" s="102" t="s">
        <v>123</v>
      </c>
      <c r="F84" s="102" t="s">
        <v>310</v>
      </c>
      <c r="G84" s="102" t="s">
        <v>297</v>
      </c>
      <c r="H84" s="102" t="s">
        <v>306</v>
      </c>
      <c r="I84" s="102" t="s">
        <v>150</v>
      </c>
      <c r="J84" s="102" t="s">
        <v>543</v>
      </c>
      <c r="K84" s="103">
        <v>2.15</v>
      </c>
      <c r="L84" s="102" t="s">
        <v>102</v>
      </c>
      <c r="M84" s="104">
        <v>1.09E-2</v>
      </c>
      <c r="N84" s="104">
        <v>2.4400000000000002E-2</v>
      </c>
      <c r="O84" s="103">
        <v>1510900</v>
      </c>
      <c r="P84" s="103">
        <v>98.04</v>
      </c>
      <c r="Q84" s="103">
        <v>0</v>
      </c>
      <c r="R84" s="103">
        <v>1481.2863600000001</v>
      </c>
      <c r="S84" s="104">
        <v>2E-3</v>
      </c>
      <c r="T84" s="104">
        <v>4.0000000000000001E-3</v>
      </c>
      <c r="U84" s="104">
        <v>8.9999999999999998E-4</v>
      </c>
    </row>
    <row r="85" spans="2:21" s="99" customFormat="1">
      <c r="B85" s="102" t="s">
        <v>544</v>
      </c>
      <c r="C85" s="102" t="s">
        <v>545</v>
      </c>
      <c r="D85" s="102" t="s">
        <v>100</v>
      </c>
      <c r="E85" s="102" t="s">
        <v>123</v>
      </c>
      <c r="F85" s="102" t="s">
        <v>310</v>
      </c>
      <c r="G85" s="102" t="s">
        <v>297</v>
      </c>
      <c r="H85" s="102" t="s">
        <v>209</v>
      </c>
      <c r="I85" s="102" t="s">
        <v>210</v>
      </c>
      <c r="J85" s="102" t="s">
        <v>546</v>
      </c>
      <c r="K85" s="103">
        <v>2.86</v>
      </c>
      <c r="L85" s="102" t="s">
        <v>102</v>
      </c>
      <c r="M85" s="104">
        <v>2.98E-2</v>
      </c>
      <c r="N85" s="104">
        <v>2.58E-2</v>
      </c>
      <c r="O85" s="103">
        <v>3250000</v>
      </c>
      <c r="P85" s="103">
        <v>101.3</v>
      </c>
      <c r="Q85" s="103">
        <v>0</v>
      </c>
      <c r="R85" s="103">
        <v>3292.25</v>
      </c>
      <c r="S85" s="104">
        <v>1.2999999999999999E-3</v>
      </c>
      <c r="T85" s="104">
        <v>8.8000000000000005E-3</v>
      </c>
      <c r="U85" s="104">
        <v>2E-3</v>
      </c>
    </row>
    <row r="86" spans="2:21" s="99" customFormat="1">
      <c r="B86" s="102" t="s">
        <v>547</v>
      </c>
      <c r="C86" s="102" t="s">
        <v>548</v>
      </c>
      <c r="D86" s="102" t="s">
        <v>100</v>
      </c>
      <c r="E86" s="102" t="s">
        <v>123</v>
      </c>
      <c r="F86" s="102" t="s">
        <v>549</v>
      </c>
      <c r="G86" s="102" t="s">
        <v>343</v>
      </c>
      <c r="H86" s="102" t="s">
        <v>209</v>
      </c>
      <c r="I86" s="102" t="s">
        <v>210</v>
      </c>
      <c r="J86" s="102" t="s">
        <v>550</v>
      </c>
      <c r="K86" s="103">
        <v>2.89</v>
      </c>
      <c r="L86" s="102" t="s">
        <v>102</v>
      </c>
      <c r="M86" s="104">
        <v>1.44E-2</v>
      </c>
      <c r="N86" s="104">
        <v>2.64E-2</v>
      </c>
      <c r="O86" s="103">
        <v>1714285.72</v>
      </c>
      <c r="P86" s="103">
        <v>97</v>
      </c>
      <c r="Q86" s="103">
        <v>0</v>
      </c>
      <c r="R86" s="103">
        <v>1662.8571483999999</v>
      </c>
      <c r="S86" s="104">
        <v>2.8999999999999998E-3</v>
      </c>
      <c r="T86" s="104">
        <v>4.4999999999999997E-3</v>
      </c>
      <c r="U86" s="104">
        <v>1E-3</v>
      </c>
    </row>
    <row r="87" spans="2:21" s="99" customFormat="1">
      <c r="B87" s="102" t="s">
        <v>551</v>
      </c>
      <c r="C87" s="102" t="s">
        <v>552</v>
      </c>
      <c r="D87" s="102" t="s">
        <v>100</v>
      </c>
      <c r="E87" s="102" t="s">
        <v>123</v>
      </c>
      <c r="F87" s="102" t="s">
        <v>328</v>
      </c>
      <c r="G87" s="102" t="s">
        <v>297</v>
      </c>
      <c r="H87" s="102" t="s">
        <v>209</v>
      </c>
      <c r="I87" s="102" t="s">
        <v>210</v>
      </c>
      <c r="J87" s="102" t="s">
        <v>329</v>
      </c>
      <c r="K87" s="103">
        <v>4.51</v>
      </c>
      <c r="L87" s="102" t="s">
        <v>102</v>
      </c>
      <c r="M87" s="104">
        <v>2.5000000000000001E-2</v>
      </c>
      <c r="N87" s="104">
        <v>3.1699999999999999E-2</v>
      </c>
      <c r="O87" s="103">
        <v>2000000</v>
      </c>
      <c r="P87" s="103">
        <v>98.4</v>
      </c>
      <c r="Q87" s="103">
        <v>0</v>
      </c>
      <c r="R87" s="103">
        <v>1968</v>
      </c>
      <c r="S87" s="104">
        <v>5.9999999999999995E-4</v>
      </c>
      <c r="T87" s="104">
        <v>5.3E-3</v>
      </c>
      <c r="U87" s="104">
        <v>1.1999999999999999E-3</v>
      </c>
    </row>
    <row r="88" spans="2:21" s="99" customFormat="1">
      <c r="B88" s="102" t="s">
        <v>553</v>
      </c>
      <c r="C88" s="102" t="s">
        <v>554</v>
      </c>
      <c r="D88" s="102" t="s">
        <v>100</v>
      </c>
      <c r="E88" s="102" t="s">
        <v>123</v>
      </c>
      <c r="F88" s="102" t="s">
        <v>555</v>
      </c>
      <c r="G88" s="102" t="s">
        <v>445</v>
      </c>
      <c r="H88" s="102" t="s">
        <v>344</v>
      </c>
      <c r="I88" s="102" t="s">
        <v>150</v>
      </c>
      <c r="J88" s="102" t="s">
        <v>356</v>
      </c>
      <c r="K88" s="103">
        <v>0.78</v>
      </c>
      <c r="L88" s="102" t="s">
        <v>102</v>
      </c>
      <c r="M88" s="104">
        <v>4.8000000000000001E-2</v>
      </c>
      <c r="N88" s="104">
        <v>1.61E-2</v>
      </c>
      <c r="O88" s="103">
        <v>2540574</v>
      </c>
      <c r="P88" s="103">
        <v>103.51</v>
      </c>
      <c r="Q88" s="103">
        <v>0</v>
      </c>
      <c r="R88" s="103">
        <v>2629.7481474000001</v>
      </c>
      <c r="S88" s="104">
        <v>1.9E-3</v>
      </c>
      <c r="T88" s="104">
        <v>7.1000000000000004E-3</v>
      </c>
      <c r="U88" s="104">
        <v>1.6000000000000001E-3</v>
      </c>
    </row>
    <row r="89" spans="2:21" s="99" customFormat="1">
      <c r="B89" s="102" t="s">
        <v>556</v>
      </c>
      <c r="C89" s="102" t="s">
        <v>557</v>
      </c>
      <c r="D89" s="102" t="s">
        <v>100</v>
      </c>
      <c r="E89" s="102" t="s">
        <v>123</v>
      </c>
      <c r="F89" s="102" t="s">
        <v>342</v>
      </c>
      <c r="G89" s="102" t="s">
        <v>343</v>
      </c>
      <c r="H89" s="102" t="s">
        <v>344</v>
      </c>
      <c r="I89" s="102" t="s">
        <v>150</v>
      </c>
      <c r="J89" s="102" t="s">
        <v>558</v>
      </c>
      <c r="K89" s="103">
        <v>1.48</v>
      </c>
      <c r="L89" s="102" t="s">
        <v>102</v>
      </c>
      <c r="M89" s="104">
        <v>1.6299999999999999E-2</v>
      </c>
      <c r="N89" s="104">
        <v>2.2499999999999999E-2</v>
      </c>
      <c r="O89" s="103">
        <v>451173</v>
      </c>
      <c r="P89" s="103">
        <v>99.09</v>
      </c>
      <c r="Q89" s="103">
        <v>0</v>
      </c>
      <c r="R89" s="103">
        <v>447.06732570000003</v>
      </c>
      <c r="S89" s="104">
        <v>1.4E-3</v>
      </c>
      <c r="T89" s="104">
        <v>1.1999999999999999E-3</v>
      </c>
      <c r="U89" s="104">
        <v>2.9999999999999997E-4</v>
      </c>
    </row>
    <row r="90" spans="2:21" s="99" customFormat="1">
      <c r="B90" s="102" t="s">
        <v>559</v>
      </c>
      <c r="C90" s="102" t="s">
        <v>560</v>
      </c>
      <c r="D90" s="102" t="s">
        <v>100</v>
      </c>
      <c r="E90" s="102" t="s">
        <v>123</v>
      </c>
      <c r="F90" s="102" t="s">
        <v>561</v>
      </c>
      <c r="G90" s="102" t="s">
        <v>562</v>
      </c>
      <c r="H90" s="102" t="s">
        <v>349</v>
      </c>
      <c r="I90" s="102" t="s">
        <v>210</v>
      </c>
      <c r="J90" s="102" t="s">
        <v>563</v>
      </c>
      <c r="K90" s="103">
        <v>3.21</v>
      </c>
      <c r="L90" s="102" t="s">
        <v>102</v>
      </c>
      <c r="M90" s="104">
        <v>2.6100000000000002E-2</v>
      </c>
      <c r="N90" s="104">
        <v>2.7699999999999999E-2</v>
      </c>
      <c r="O90" s="103">
        <v>1943567.84</v>
      </c>
      <c r="P90" s="103">
        <v>99.56</v>
      </c>
      <c r="Q90" s="103">
        <v>0</v>
      </c>
      <c r="R90" s="103">
        <v>1935.016141504</v>
      </c>
      <c r="S90" s="104">
        <v>3.8E-3</v>
      </c>
      <c r="T90" s="104">
        <v>5.1999999999999998E-3</v>
      </c>
      <c r="U90" s="104">
        <v>1.1999999999999999E-3</v>
      </c>
    </row>
    <row r="91" spans="2:21" s="99" customFormat="1">
      <c r="B91" s="102" t="s">
        <v>564</v>
      </c>
      <c r="C91" s="102" t="s">
        <v>565</v>
      </c>
      <c r="D91" s="102" t="s">
        <v>100</v>
      </c>
      <c r="E91" s="102" t="s">
        <v>123</v>
      </c>
      <c r="F91" s="102" t="s">
        <v>566</v>
      </c>
      <c r="G91" s="102" t="s">
        <v>567</v>
      </c>
      <c r="H91" s="102" t="s">
        <v>349</v>
      </c>
      <c r="I91" s="102" t="s">
        <v>210</v>
      </c>
      <c r="J91" s="102" t="s">
        <v>568</v>
      </c>
      <c r="K91" s="103">
        <v>0.92</v>
      </c>
      <c r="L91" s="102" t="s">
        <v>102</v>
      </c>
      <c r="M91" s="104">
        <v>1.7000000000000001E-2</v>
      </c>
      <c r="N91" s="104">
        <v>1.03E-2</v>
      </c>
      <c r="O91" s="103">
        <v>401877.34</v>
      </c>
      <c r="P91" s="103">
        <v>100.75</v>
      </c>
      <c r="Q91" s="103">
        <v>0</v>
      </c>
      <c r="R91" s="103">
        <v>404.89142005000002</v>
      </c>
      <c r="S91" s="104">
        <v>1.2999999999999999E-3</v>
      </c>
      <c r="T91" s="104">
        <v>1.1000000000000001E-3</v>
      </c>
      <c r="U91" s="104">
        <v>2.0000000000000001E-4</v>
      </c>
    </row>
    <row r="92" spans="2:21" s="99" customFormat="1">
      <c r="B92" s="102" t="s">
        <v>569</v>
      </c>
      <c r="C92" s="102" t="s">
        <v>570</v>
      </c>
      <c r="D92" s="102" t="s">
        <v>100</v>
      </c>
      <c r="E92" s="102" t="s">
        <v>123</v>
      </c>
      <c r="F92" s="102" t="s">
        <v>571</v>
      </c>
      <c r="G92" s="102" t="s">
        <v>450</v>
      </c>
      <c r="H92" s="102" t="s">
        <v>362</v>
      </c>
      <c r="I92" s="102" t="s">
        <v>210</v>
      </c>
      <c r="J92" s="102" t="s">
        <v>572</v>
      </c>
      <c r="K92" s="103">
        <v>3.9</v>
      </c>
      <c r="L92" s="102" t="s">
        <v>102</v>
      </c>
      <c r="M92" s="104">
        <v>1.6400000000000001E-2</v>
      </c>
      <c r="N92" s="104">
        <v>3.5499999999999997E-2</v>
      </c>
      <c r="O92" s="103">
        <v>1818910.25</v>
      </c>
      <c r="P92" s="103">
        <v>93.52</v>
      </c>
      <c r="Q92" s="103">
        <v>0</v>
      </c>
      <c r="R92" s="103">
        <v>1701.0448658</v>
      </c>
      <c r="S92" s="104">
        <v>8.3999999999999995E-3</v>
      </c>
      <c r="T92" s="104">
        <v>4.5999999999999999E-3</v>
      </c>
      <c r="U92" s="104">
        <v>1E-3</v>
      </c>
    </row>
    <row r="93" spans="2:21" s="99" customFormat="1">
      <c r="B93" s="102" t="s">
        <v>573</v>
      </c>
      <c r="C93" s="102" t="s">
        <v>574</v>
      </c>
      <c r="D93" s="102" t="s">
        <v>100</v>
      </c>
      <c r="E93" s="102" t="s">
        <v>123</v>
      </c>
      <c r="F93" s="102" t="s">
        <v>575</v>
      </c>
      <c r="G93" s="102" t="s">
        <v>343</v>
      </c>
      <c r="H93" s="102" t="s">
        <v>362</v>
      </c>
      <c r="I93" s="102" t="s">
        <v>210</v>
      </c>
      <c r="J93" s="102" t="s">
        <v>576</v>
      </c>
      <c r="K93" s="103">
        <v>0.99</v>
      </c>
      <c r="L93" s="102" t="s">
        <v>102</v>
      </c>
      <c r="M93" s="104">
        <v>4.5999999999999999E-2</v>
      </c>
      <c r="N93" s="104">
        <v>2.2100000000000002E-2</v>
      </c>
      <c r="O93" s="103">
        <v>1627941.5</v>
      </c>
      <c r="P93" s="103">
        <v>102.36</v>
      </c>
      <c r="Q93" s="103">
        <v>0</v>
      </c>
      <c r="R93" s="103">
        <v>1666.3609194000001</v>
      </c>
      <c r="S93" s="104">
        <v>1.5800000000000002E-2</v>
      </c>
      <c r="T93" s="104">
        <v>4.4999999999999997E-3</v>
      </c>
      <c r="U93" s="104">
        <v>1E-3</v>
      </c>
    </row>
    <row r="94" spans="2:21" s="99" customFormat="1">
      <c r="B94" s="102" t="s">
        <v>577</v>
      </c>
      <c r="C94" s="102" t="s">
        <v>578</v>
      </c>
      <c r="D94" s="102" t="s">
        <v>100</v>
      </c>
      <c r="E94" s="102" t="s">
        <v>123</v>
      </c>
      <c r="F94" s="102" t="s">
        <v>579</v>
      </c>
      <c r="G94" s="102" t="s">
        <v>421</v>
      </c>
      <c r="H94" s="102" t="s">
        <v>362</v>
      </c>
      <c r="I94" s="102" t="s">
        <v>210</v>
      </c>
      <c r="J94" s="102" t="s">
        <v>580</v>
      </c>
      <c r="K94" s="103">
        <v>1.23</v>
      </c>
      <c r="L94" s="102" t="s">
        <v>102</v>
      </c>
      <c r="M94" s="104">
        <v>2.4500000000000001E-2</v>
      </c>
      <c r="N94" s="104">
        <v>2.1299999999999999E-2</v>
      </c>
      <c r="O94" s="103">
        <v>5433830</v>
      </c>
      <c r="P94" s="103">
        <v>101.01</v>
      </c>
      <c r="Q94" s="103">
        <v>0</v>
      </c>
      <c r="R94" s="103">
        <v>5488.7116830000004</v>
      </c>
      <c r="S94" s="104">
        <v>6.8999999999999999E-3</v>
      </c>
      <c r="T94" s="104">
        <v>1.47E-2</v>
      </c>
      <c r="U94" s="104">
        <v>3.3E-3</v>
      </c>
    </row>
    <row r="95" spans="2:21" s="99" customFormat="1">
      <c r="B95" s="102" t="s">
        <v>581</v>
      </c>
      <c r="C95" s="102" t="s">
        <v>582</v>
      </c>
      <c r="D95" s="102" t="s">
        <v>100</v>
      </c>
      <c r="E95" s="102" t="s">
        <v>123</v>
      </c>
      <c r="F95" s="102" t="s">
        <v>396</v>
      </c>
      <c r="G95" s="102" t="s">
        <v>343</v>
      </c>
      <c r="H95" s="102" t="s">
        <v>362</v>
      </c>
      <c r="I95" s="102" t="s">
        <v>210</v>
      </c>
      <c r="J95" s="102" t="s">
        <v>298</v>
      </c>
      <c r="K95" s="103">
        <v>2.15</v>
      </c>
      <c r="L95" s="102" t="s">
        <v>102</v>
      </c>
      <c r="M95" s="104">
        <v>3.5000000000000003E-2</v>
      </c>
      <c r="N95" s="104">
        <v>2.93E-2</v>
      </c>
      <c r="O95" s="103">
        <v>1802335.75</v>
      </c>
      <c r="P95" s="103">
        <v>101.24</v>
      </c>
      <c r="Q95" s="103">
        <v>0</v>
      </c>
      <c r="R95" s="103">
        <v>1824.6847133000001</v>
      </c>
      <c r="S95" s="104">
        <v>1.9E-3</v>
      </c>
      <c r="T95" s="104">
        <v>4.8999999999999998E-3</v>
      </c>
      <c r="U95" s="104">
        <v>1.1000000000000001E-3</v>
      </c>
    </row>
    <row r="96" spans="2:21" s="99" customFormat="1">
      <c r="B96" s="102" t="s">
        <v>583</v>
      </c>
      <c r="C96" s="102" t="s">
        <v>584</v>
      </c>
      <c r="D96" s="102" t="s">
        <v>100</v>
      </c>
      <c r="E96" s="102" t="s">
        <v>123</v>
      </c>
      <c r="F96" s="102" t="s">
        <v>585</v>
      </c>
      <c r="G96" s="102" t="s">
        <v>586</v>
      </c>
      <c r="H96" s="102" t="s">
        <v>362</v>
      </c>
      <c r="I96" s="102" t="s">
        <v>210</v>
      </c>
      <c r="J96" s="102" t="s">
        <v>397</v>
      </c>
      <c r="K96" s="103">
        <v>3.41</v>
      </c>
      <c r="L96" s="102" t="s">
        <v>102</v>
      </c>
      <c r="M96" s="104">
        <v>5.0900000000000001E-2</v>
      </c>
      <c r="N96" s="104">
        <v>3.0200000000000001E-2</v>
      </c>
      <c r="O96" s="103">
        <v>1861359.2</v>
      </c>
      <c r="P96" s="103">
        <v>110.76</v>
      </c>
      <c r="Q96" s="103">
        <v>0</v>
      </c>
      <c r="R96" s="103">
        <v>2061.64144992</v>
      </c>
      <c r="S96" s="104">
        <v>2.3E-3</v>
      </c>
      <c r="T96" s="104">
        <v>5.4999999999999997E-3</v>
      </c>
      <c r="U96" s="104">
        <v>1.2999999999999999E-3</v>
      </c>
    </row>
    <row r="97" spans="2:21" s="99" customFormat="1">
      <c r="B97" s="102" t="s">
        <v>587</v>
      </c>
      <c r="C97" s="102" t="s">
        <v>588</v>
      </c>
      <c r="D97" s="102" t="s">
        <v>100</v>
      </c>
      <c r="E97" s="102" t="s">
        <v>123</v>
      </c>
      <c r="F97" s="102" t="s">
        <v>425</v>
      </c>
      <c r="G97" s="102" t="s">
        <v>343</v>
      </c>
      <c r="H97" s="102" t="s">
        <v>422</v>
      </c>
      <c r="I97" s="102" t="s">
        <v>210</v>
      </c>
      <c r="J97" s="102" t="s">
        <v>589</v>
      </c>
      <c r="K97" s="103">
        <v>3.05</v>
      </c>
      <c r="L97" s="102" t="s">
        <v>102</v>
      </c>
      <c r="M97" s="104">
        <v>2.3400000000000001E-2</v>
      </c>
      <c r="N97" s="104">
        <v>1.6500000000000001E-2</v>
      </c>
      <c r="O97" s="103">
        <v>1188429</v>
      </c>
      <c r="P97" s="103">
        <v>102.34</v>
      </c>
      <c r="Q97" s="103">
        <v>0</v>
      </c>
      <c r="R97" s="103">
        <v>1216.2382385999999</v>
      </c>
      <c r="S97" s="104">
        <v>8.0000000000000004E-4</v>
      </c>
      <c r="T97" s="104">
        <v>3.3E-3</v>
      </c>
      <c r="U97" s="104">
        <v>6.9999999999999999E-4</v>
      </c>
    </row>
    <row r="98" spans="2:21" s="99" customFormat="1">
      <c r="B98" s="102" t="s">
        <v>590</v>
      </c>
      <c r="C98" s="102" t="s">
        <v>591</v>
      </c>
      <c r="D98" s="102" t="s">
        <v>100</v>
      </c>
      <c r="E98" s="102" t="s">
        <v>123</v>
      </c>
      <c r="F98" s="102" t="s">
        <v>433</v>
      </c>
      <c r="G98" s="102" t="s">
        <v>132</v>
      </c>
      <c r="H98" s="102" t="s">
        <v>422</v>
      </c>
      <c r="I98" s="102" t="s">
        <v>210</v>
      </c>
      <c r="J98" s="102" t="s">
        <v>434</v>
      </c>
      <c r="K98" s="103">
        <v>9.68</v>
      </c>
      <c r="L98" s="102" t="s">
        <v>102</v>
      </c>
      <c r="M98" s="104">
        <v>2.7900000000000001E-2</v>
      </c>
      <c r="N98" s="104">
        <v>4.1300000000000003E-2</v>
      </c>
      <c r="O98" s="103">
        <v>2669000</v>
      </c>
      <c r="P98" s="103">
        <v>88.45</v>
      </c>
      <c r="Q98" s="103">
        <v>0</v>
      </c>
      <c r="R98" s="103">
        <v>2360.7305000000001</v>
      </c>
      <c r="S98" s="104">
        <v>1.3299999999999999E-2</v>
      </c>
      <c r="T98" s="104">
        <v>6.3E-3</v>
      </c>
      <c r="U98" s="104">
        <v>1.4E-3</v>
      </c>
    </row>
    <row r="99" spans="2:21" s="99" customFormat="1">
      <c r="B99" s="102" t="s">
        <v>592</v>
      </c>
      <c r="C99" s="102" t="s">
        <v>593</v>
      </c>
      <c r="D99" s="102" t="s">
        <v>100</v>
      </c>
      <c r="E99" s="102" t="s">
        <v>123</v>
      </c>
      <c r="F99" s="102" t="s">
        <v>594</v>
      </c>
      <c r="G99" s="102" t="s">
        <v>429</v>
      </c>
      <c r="H99" s="102" t="s">
        <v>422</v>
      </c>
      <c r="I99" s="102" t="s">
        <v>210</v>
      </c>
      <c r="J99" s="102" t="s">
        <v>500</v>
      </c>
      <c r="K99" s="103">
        <v>1.83</v>
      </c>
      <c r="L99" s="102" t="s">
        <v>102</v>
      </c>
      <c r="M99" s="104">
        <v>5.8000000000000003E-2</v>
      </c>
      <c r="N99" s="104">
        <v>4.1799999999999997E-2</v>
      </c>
      <c r="O99" s="103">
        <v>1443736.14</v>
      </c>
      <c r="P99" s="103">
        <v>103.48</v>
      </c>
      <c r="Q99" s="103">
        <v>0</v>
      </c>
      <c r="R99" s="103">
        <v>1493.978157672</v>
      </c>
      <c r="S99" s="104">
        <v>3.5000000000000001E-3</v>
      </c>
      <c r="T99" s="104">
        <v>4.0000000000000001E-3</v>
      </c>
      <c r="U99" s="104">
        <v>8.9999999999999998E-4</v>
      </c>
    </row>
    <row r="100" spans="2:21" s="99" customFormat="1">
      <c r="B100" s="102" t="s">
        <v>595</v>
      </c>
      <c r="C100" s="102" t="s">
        <v>596</v>
      </c>
      <c r="D100" s="102" t="s">
        <v>100</v>
      </c>
      <c r="E100" s="102" t="s">
        <v>123</v>
      </c>
      <c r="F100" s="102" t="s">
        <v>597</v>
      </c>
      <c r="G100" s="102" t="s">
        <v>598</v>
      </c>
      <c r="H100" s="102" t="s">
        <v>422</v>
      </c>
      <c r="I100" s="102" t="s">
        <v>210</v>
      </c>
      <c r="J100" s="102" t="s">
        <v>599</v>
      </c>
      <c r="K100" s="103">
        <v>2.76</v>
      </c>
      <c r="L100" s="102" t="s">
        <v>102</v>
      </c>
      <c r="M100" s="104">
        <v>2.29E-2</v>
      </c>
      <c r="N100" s="104">
        <v>2.75E-2</v>
      </c>
      <c r="O100" s="103">
        <v>613483.15</v>
      </c>
      <c r="P100" s="103">
        <v>98.98</v>
      </c>
      <c r="Q100" s="103">
        <v>0</v>
      </c>
      <c r="R100" s="103">
        <v>607.22562187000005</v>
      </c>
      <c r="S100" s="104">
        <v>1.6000000000000001E-3</v>
      </c>
      <c r="T100" s="104">
        <v>1.6000000000000001E-3</v>
      </c>
      <c r="U100" s="104">
        <v>4.0000000000000002E-4</v>
      </c>
    </row>
    <row r="101" spans="2:21" s="99" customFormat="1">
      <c r="B101" s="102" t="s">
        <v>600</v>
      </c>
      <c r="C101" s="102">
        <v>11630620</v>
      </c>
      <c r="D101" s="102" t="s">
        <v>100</v>
      </c>
      <c r="E101" s="102" t="s">
        <v>123</v>
      </c>
      <c r="F101" s="102" t="s">
        <v>601</v>
      </c>
      <c r="G101" s="102" t="s">
        <v>429</v>
      </c>
      <c r="H101" s="102" t="s">
        <v>422</v>
      </c>
      <c r="I101" s="102" t="s">
        <v>210</v>
      </c>
      <c r="J101" s="102" t="s">
        <v>602</v>
      </c>
      <c r="K101" s="103">
        <v>2.42</v>
      </c>
      <c r="L101" s="102" t="s">
        <v>102</v>
      </c>
      <c r="M101" s="104">
        <v>3.9300000000000002E-2</v>
      </c>
      <c r="N101" s="104">
        <v>6.4299999999999996E-2</v>
      </c>
      <c r="O101" s="103">
        <v>1700000</v>
      </c>
      <c r="P101" s="103">
        <f t="shared" ref="P101:P102" si="0">R101/O101*100*1000</f>
        <v>95.962896174863531</v>
      </c>
      <c r="Q101" s="103">
        <v>0</v>
      </c>
      <c r="R101" s="103">
        <f>1631369.23497268/1000</f>
        <v>1631.36923497268</v>
      </c>
      <c r="S101" s="104">
        <v>2.8999999999999998E-3</v>
      </c>
      <c r="T101" s="104">
        <f t="shared" ref="T101:T102" si="1">R101/$R$11</f>
        <v>4.3750629413124402E-3</v>
      </c>
      <c r="U101" s="104">
        <f>R101/'סכום נכסי הקרן'!$C$42</f>
        <v>9.9139929110638445E-4</v>
      </c>
    </row>
    <row r="102" spans="2:21" s="99" customFormat="1">
      <c r="B102" s="102" t="s">
        <v>600</v>
      </c>
      <c r="C102" s="102">
        <v>1163062</v>
      </c>
      <c r="D102" s="102" t="s">
        <v>100</v>
      </c>
      <c r="E102" s="102" t="s">
        <v>123</v>
      </c>
      <c r="F102" s="102" t="s">
        <v>601</v>
      </c>
      <c r="G102" s="102" t="s">
        <v>429</v>
      </c>
      <c r="H102" s="102" t="s">
        <v>446</v>
      </c>
      <c r="I102" s="102" t="s">
        <v>210</v>
      </c>
      <c r="J102" s="102" t="s">
        <v>602</v>
      </c>
      <c r="K102" s="103">
        <v>0</v>
      </c>
      <c r="L102" s="102" t="s">
        <v>102</v>
      </c>
      <c r="M102" s="104">
        <v>0</v>
      </c>
      <c r="N102" s="104">
        <v>0</v>
      </c>
      <c r="O102" s="103">
        <v>1700000</v>
      </c>
      <c r="P102" s="103">
        <f t="shared" si="0"/>
        <v>95.99</v>
      </c>
      <c r="Q102" s="103">
        <v>0</v>
      </c>
      <c r="R102" s="103">
        <f>1631830/1000</f>
        <v>1631.83</v>
      </c>
      <c r="S102" s="104">
        <v>0</v>
      </c>
      <c r="T102" s="104">
        <f t="shared" si="1"/>
        <v>4.3762986370411965E-3</v>
      </c>
      <c r="U102" s="104">
        <f>R102/'סכום נכסי הקרן'!$C$42</f>
        <v>9.9167930259100659E-4</v>
      </c>
    </row>
    <row r="103" spans="2:21" s="99" customFormat="1">
      <c r="B103" s="102" t="s">
        <v>603</v>
      </c>
      <c r="C103" s="102" t="s">
        <v>604</v>
      </c>
      <c r="D103" s="102" t="s">
        <v>100</v>
      </c>
      <c r="E103" s="102" t="s">
        <v>123</v>
      </c>
      <c r="F103" s="102" t="s">
        <v>605</v>
      </c>
      <c r="G103" s="102" t="s">
        <v>450</v>
      </c>
      <c r="H103" s="102" t="s">
        <v>606</v>
      </c>
      <c r="I103" s="102" t="s">
        <v>210</v>
      </c>
      <c r="J103" s="102" t="s">
        <v>607</v>
      </c>
      <c r="K103" s="103">
        <v>2.87</v>
      </c>
      <c r="L103" s="102" t="s">
        <v>102</v>
      </c>
      <c r="M103" s="104">
        <v>3.9E-2</v>
      </c>
      <c r="N103" s="104">
        <v>3.7699999999999997E-2</v>
      </c>
      <c r="O103" s="103">
        <v>1551258</v>
      </c>
      <c r="P103" s="103">
        <v>101.43</v>
      </c>
      <c r="Q103" s="103">
        <v>0</v>
      </c>
      <c r="R103" s="103">
        <v>1573.4409894</v>
      </c>
      <c r="S103" s="104">
        <v>2.2000000000000001E-3</v>
      </c>
      <c r="T103" s="104">
        <v>4.1999999999999997E-3</v>
      </c>
      <c r="U103" s="104">
        <v>1E-3</v>
      </c>
    </row>
    <row r="104" spans="2:21" s="99" customFormat="1">
      <c r="B104" s="102" t="s">
        <v>608</v>
      </c>
      <c r="C104" s="102" t="s">
        <v>609</v>
      </c>
      <c r="D104" s="102" t="s">
        <v>100</v>
      </c>
      <c r="E104" s="102" t="s">
        <v>123</v>
      </c>
      <c r="F104" s="102" t="s">
        <v>610</v>
      </c>
      <c r="G104" s="102" t="s">
        <v>509</v>
      </c>
      <c r="H104" s="102" t="s">
        <v>606</v>
      </c>
      <c r="I104" s="102" t="s">
        <v>210</v>
      </c>
      <c r="J104" s="102" t="s">
        <v>373</v>
      </c>
      <c r="K104" s="103">
        <v>5.05</v>
      </c>
      <c r="L104" s="102" t="s">
        <v>102</v>
      </c>
      <c r="M104" s="104">
        <v>2.5000000000000001E-3</v>
      </c>
      <c r="N104" s="104">
        <v>3.9600000000000003E-2</v>
      </c>
      <c r="O104" s="103">
        <v>2583000</v>
      </c>
      <c r="P104" s="103">
        <v>83.3</v>
      </c>
      <c r="Q104" s="103">
        <v>0</v>
      </c>
      <c r="R104" s="103">
        <v>2151.6390000000001</v>
      </c>
      <c r="S104" s="104">
        <v>4.5999999999999999E-3</v>
      </c>
      <c r="T104" s="104">
        <v>5.7999999999999996E-3</v>
      </c>
      <c r="U104" s="104">
        <v>1.2999999999999999E-3</v>
      </c>
    </row>
    <row r="105" spans="2:21" s="99" customFormat="1">
      <c r="B105" s="102" t="s">
        <v>611</v>
      </c>
      <c r="C105" s="102" t="s">
        <v>612</v>
      </c>
      <c r="D105" s="102" t="s">
        <v>100</v>
      </c>
      <c r="E105" s="102" t="s">
        <v>123</v>
      </c>
      <c r="F105" s="102" t="s">
        <v>463</v>
      </c>
      <c r="G105" s="102" t="s">
        <v>429</v>
      </c>
      <c r="H105" s="102" t="s">
        <v>464</v>
      </c>
      <c r="I105" s="102" t="s">
        <v>150</v>
      </c>
      <c r="J105" s="102" t="s">
        <v>613</v>
      </c>
      <c r="K105" s="103">
        <v>4.3600000000000003</v>
      </c>
      <c r="L105" s="102" t="s">
        <v>102</v>
      </c>
      <c r="M105" s="104">
        <v>3.2500000000000001E-2</v>
      </c>
      <c r="N105" s="104">
        <v>4.3400000000000001E-2</v>
      </c>
      <c r="O105" s="103">
        <v>1700000</v>
      </c>
      <c r="P105" s="103">
        <v>96.27</v>
      </c>
      <c r="Q105" s="103">
        <v>0</v>
      </c>
      <c r="R105" s="103">
        <v>1636.59</v>
      </c>
      <c r="S105" s="104">
        <v>5.0000000000000001E-3</v>
      </c>
      <c r="T105" s="104">
        <v>4.4000000000000003E-3</v>
      </c>
      <c r="U105" s="104">
        <v>1E-3</v>
      </c>
    </row>
    <row r="106" spans="2:21" s="99" customFormat="1">
      <c r="B106" s="102" t="s">
        <v>614</v>
      </c>
      <c r="C106" s="102" t="s">
        <v>615</v>
      </c>
      <c r="D106" s="102" t="s">
        <v>100</v>
      </c>
      <c r="E106" s="102" t="s">
        <v>123</v>
      </c>
      <c r="F106" s="102" t="s">
        <v>463</v>
      </c>
      <c r="G106" s="102" t="s">
        <v>429</v>
      </c>
      <c r="H106" s="102" t="s">
        <v>464</v>
      </c>
      <c r="I106" s="102" t="s">
        <v>150</v>
      </c>
      <c r="J106" s="102" t="s">
        <v>616</v>
      </c>
      <c r="K106" s="103">
        <v>4.3499999999999996</v>
      </c>
      <c r="L106" s="102" t="s">
        <v>102</v>
      </c>
      <c r="M106" s="104">
        <v>2.3E-2</v>
      </c>
      <c r="N106" s="104">
        <v>4.1799999999999997E-2</v>
      </c>
      <c r="O106" s="103">
        <v>6854502.54</v>
      </c>
      <c r="P106" s="103">
        <v>93.02</v>
      </c>
      <c r="Q106" s="103">
        <v>0</v>
      </c>
      <c r="R106" s="103">
        <v>6376.0582627080003</v>
      </c>
      <c r="S106" s="104">
        <v>1.1599999999999999E-2</v>
      </c>
      <c r="T106" s="104">
        <v>1.7100000000000001E-2</v>
      </c>
      <c r="U106" s="104">
        <v>3.8999999999999998E-3</v>
      </c>
    </row>
    <row r="107" spans="2:21" s="99" customFormat="1">
      <c r="B107" s="102" t="s">
        <v>617</v>
      </c>
      <c r="C107" s="102" t="s">
        <v>618</v>
      </c>
      <c r="D107" s="102" t="s">
        <v>100</v>
      </c>
      <c r="E107" s="102" t="s">
        <v>123</v>
      </c>
      <c r="F107" s="102" t="s">
        <v>619</v>
      </c>
      <c r="G107" s="102" t="s">
        <v>445</v>
      </c>
      <c r="H107" s="102" t="s">
        <v>606</v>
      </c>
      <c r="I107" s="102" t="s">
        <v>210</v>
      </c>
      <c r="J107" s="102" t="s">
        <v>620</v>
      </c>
      <c r="K107" s="103">
        <v>4.96</v>
      </c>
      <c r="L107" s="102" t="s">
        <v>102</v>
      </c>
      <c r="M107" s="104">
        <v>0.05</v>
      </c>
      <c r="N107" s="104">
        <v>4.9799999999999997E-2</v>
      </c>
      <c r="O107" s="103">
        <v>3410256.41</v>
      </c>
      <c r="P107" s="103">
        <v>101.7</v>
      </c>
      <c r="Q107" s="103">
        <v>0</v>
      </c>
      <c r="R107" s="103">
        <v>3468.2307689700001</v>
      </c>
      <c r="S107" s="104">
        <v>4.1000000000000003E-3</v>
      </c>
      <c r="T107" s="104">
        <v>9.2999999999999992E-3</v>
      </c>
      <c r="U107" s="104">
        <v>2.0999999999999999E-3</v>
      </c>
    </row>
    <row r="108" spans="2:21" s="99" customFormat="1">
      <c r="B108" s="102" t="s">
        <v>621</v>
      </c>
      <c r="C108" s="102" t="s">
        <v>622</v>
      </c>
      <c r="D108" s="102" t="s">
        <v>100</v>
      </c>
      <c r="E108" s="102" t="s">
        <v>123</v>
      </c>
      <c r="F108" s="102" t="s">
        <v>444</v>
      </c>
      <c r="G108" s="102" t="s">
        <v>445</v>
      </c>
      <c r="H108" s="102" t="s">
        <v>606</v>
      </c>
      <c r="I108" s="102" t="s">
        <v>210</v>
      </c>
      <c r="J108" s="102" t="s">
        <v>623</v>
      </c>
      <c r="K108" s="103">
        <v>1.94</v>
      </c>
      <c r="L108" s="102" t="s">
        <v>102</v>
      </c>
      <c r="M108" s="104">
        <v>3.85E-2</v>
      </c>
      <c r="N108" s="104">
        <v>3.6200000000000003E-2</v>
      </c>
      <c r="O108" s="103">
        <v>2096332.5</v>
      </c>
      <c r="P108" s="103">
        <v>100.5</v>
      </c>
      <c r="Q108" s="103">
        <v>0</v>
      </c>
      <c r="R108" s="103">
        <v>2106.8141624999998</v>
      </c>
      <c r="S108" s="104">
        <v>2.2499999999999999E-2</v>
      </c>
      <c r="T108" s="104">
        <v>5.7000000000000002E-3</v>
      </c>
      <c r="U108" s="104">
        <v>1.2999999999999999E-3</v>
      </c>
    </row>
    <row r="109" spans="2:21" s="99" customFormat="1">
      <c r="B109" s="102" t="s">
        <v>624</v>
      </c>
      <c r="C109" s="102" t="s">
        <v>625</v>
      </c>
      <c r="D109" s="102" t="s">
        <v>100</v>
      </c>
      <c r="E109" s="102" t="s">
        <v>123</v>
      </c>
      <c r="F109" s="102" t="s">
        <v>626</v>
      </c>
      <c r="G109" s="102" t="s">
        <v>450</v>
      </c>
      <c r="H109" s="102" t="s">
        <v>606</v>
      </c>
      <c r="I109" s="102" t="s">
        <v>210</v>
      </c>
      <c r="J109" s="102" t="s">
        <v>441</v>
      </c>
      <c r="K109" s="103">
        <v>2.4900000000000002</v>
      </c>
      <c r="L109" s="102" t="s">
        <v>102</v>
      </c>
      <c r="M109" s="104">
        <v>2.63E-2</v>
      </c>
      <c r="N109" s="104">
        <v>3.8699999999999998E-2</v>
      </c>
      <c r="O109" s="103">
        <v>2280000</v>
      </c>
      <c r="P109" s="103">
        <v>97.47</v>
      </c>
      <c r="Q109" s="103">
        <v>0</v>
      </c>
      <c r="R109" s="103">
        <v>2222.3159999999998</v>
      </c>
      <c r="S109" s="104">
        <v>2.3800000000000002E-2</v>
      </c>
      <c r="T109" s="104">
        <v>6.0000000000000001E-3</v>
      </c>
      <c r="U109" s="104">
        <v>1.4E-3</v>
      </c>
    </row>
    <row r="110" spans="2:21" s="99" customFormat="1">
      <c r="B110" s="102" t="s">
        <v>627</v>
      </c>
      <c r="C110" s="102" t="s">
        <v>628</v>
      </c>
      <c r="D110" s="102" t="s">
        <v>100</v>
      </c>
      <c r="E110" s="102" t="s">
        <v>123</v>
      </c>
      <c r="F110" s="102" t="s">
        <v>629</v>
      </c>
      <c r="G110" s="102" t="s">
        <v>429</v>
      </c>
      <c r="H110" s="102" t="s">
        <v>464</v>
      </c>
      <c r="I110" s="102" t="s">
        <v>150</v>
      </c>
      <c r="J110" s="102" t="s">
        <v>293</v>
      </c>
      <c r="K110" s="103">
        <v>2.69</v>
      </c>
      <c r="L110" s="102" t="s">
        <v>102</v>
      </c>
      <c r="M110" s="104">
        <v>4.99E-2</v>
      </c>
      <c r="N110" s="104">
        <v>0.04</v>
      </c>
      <c r="O110" s="103">
        <v>1927000</v>
      </c>
      <c r="P110" s="103">
        <v>104</v>
      </c>
      <c r="Q110" s="103">
        <v>0</v>
      </c>
      <c r="R110" s="103">
        <v>2004.08</v>
      </c>
      <c r="S110" s="104">
        <v>7.7000000000000002E-3</v>
      </c>
      <c r="T110" s="104">
        <v>5.4000000000000003E-3</v>
      </c>
      <c r="U110" s="104">
        <v>1.1999999999999999E-3</v>
      </c>
    </row>
    <row r="111" spans="2:21" s="99" customFormat="1">
      <c r="B111" s="102" t="s">
        <v>630</v>
      </c>
      <c r="C111" s="102" t="s">
        <v>631</v>
      </c>
      <c r="D111" s="102" t="s">
        <v>100</v>
      </c>
      <c r="E111" s="102" t="s">
        <v>123</v>
      </c>
      <c r="F111" s="102" t="s">
        <v>632</v>
      </c>
      <c r="G111" s="102" t="s">
        <v>429</v>
      </c>
      <c r="H111" s="102" t="s">
        <v>606</v>
      </c>
      <c r="I111" s="102" t="s">
        <v>210</v>
      </c>
      <c r="J111" s="102" t="s">
        <v>633</v>
      </c>
      <c r="K111" s="103">
        <v>0.94</v>
      </c>
      <c r="L111" s="102" t="s">
        <v>102</v>
      </c>
      <c r="M111" s="104">
        <v>5.5E-2</v>
      </c>
      <c r="N111" s="104">
        <v>2.6700000000000002E-2</v>
      </c>
      <c r="O111" s="103">
        <v>2580000</v>
      </c>
      <c r="P111" s="103">
        <v>102.65</v>
      </c>
      <c r="Q111" s="103">
        <v>70.95</v>
      </c>
      <c r="R111" s="103">
        <v>2719.32</v>
      </c>
      <c r="S111" s="104">
        <v>2.69E-2</v>
      </c>
      <c r="T111" s="104">
        <v>7.3000000000000001E-3</v>
      </c>
      <c r="U111" s="104">
        <v>1.6999999999999999E-3</v>
      </c>
    </row>
    <row r="112" spans="2:21" s="99" customFormat="1">
      <c r="B112" s="102" t="s">
        <v>634</v>
      </c>
      <c r="C112" s="102" t="s">
        <v>635</v>
      </c>
      <c r="D112" s="102" t="s">
        <v>100</v>
      </c>
      <c r="E112" s="102" t="s">
        <v>123</v>
      </c>
      <c r="F112" s="102" t="s">
        <v>636</v>
      </c>
      <c r="G112" s="102" t="s">
        <v>493</v>
      </c>
      <c r="H112" s="102" t="s">
        <v>470</v>
      </c>
      <c r="I112" s="102" t="s">
        <v>150</v>
      </c>
      <c r="J112" s="102" t="s">
        <v>637</v>
      </c>
      <c r="K112" s="103">
        <v>1.65</v>
      </c>
      <c r="L112" s="102" t="s">
        <v>102</v>
      </c>
      <c r="M112" s="104">
        <v>4.7500000000000001E-2</v>
      </c>
      <c r="N112" s="104">
        <v>3.2899999999999999E-2</v>
      </c>
      <c r="O112" s="103">
        <v>2163000</v>
      </c>
      <c r="P112" s="103">
        <v>102.43</v>
      </c>
      <c r="Q112" s="103">
        <v>0</v>
      </c>
      <c r="R112" s="103">
        <v>2215.5608999999999</v>
      </c>
      <c r="S112" s="104">
        <v>9.7999999999999997E-3</v>
      </c>
      <c r="T112" s="104">
        <v>5.8999999999999999E-3</v>
      </c>
      <c r="U112" s="104">
        <v>1.2999999999999999E-3</v>
      </c>
    </row>
    <row r="113" spans="2:21" s="99" customFormat="1">
      <c r="B113" s="102" t="s">
        <v>638</v>
      </c>
      <c r="C113" s="102" t="s">
        <v>639</v>
      </c>
      <c r="D113" s="102" t="s">
        <v>100</v>
      </c>
      <c r="E113" s="102" t="s">
        <v>123</v>
      </c>
      <c r="F113" s="102" t="s">
        <v>640</v>
      </c>
      <c r="G113" s="102" t="s">
        <v>455</v>
      </c>
      <c r="H113" s="102" t="s">
        <v>470</v>
      </c>
      <c r="I113" s="102" t="s">
        <v>150</v>
      </c>
      <c r="J113" s="102" t="s">
        <v>641</v>
      </c>
      <c r="K113" s="103">
        <v>0</v>
      </c>
      <c r="L113" s="102" t="s">
        <v>102</v>
      </c>
      <c r="M113" s="104">
        <v>3.2399999999999998E-2</v>
      </c>
      <c r="N113" s="104">
        <v>0</v>
      </c>
      <c r="O113" s="103">
        <v>2174781.1</v>
      </c>
      <c r="P113" s="103">
        <v>98.84</v>
      </c>
      <c r="Q113" s="103">
        <v>0</v>
      </c>
      <c r="R113" s="103">
        <v>2149.5536392399999</v>
      </c>
      <c r="S113" s="104">
        <v>7.4999999999999997E-3</v>
      </c>
      <c r="T113" s="104">
        <v>5.7999999999999996E-3</v>
      </c>
      <c r="U113" s="104">
        <v>1.2999999999999999E-3</v>
      </c>
    </row>
    <row r="114" spans="2:21" s="99" customFormat="1">
      <c r="B114" s="102" t="s">
        <v>642</v>
      </c>
      <c r="C114" s="102" t="s">
        <v>643</v>
      </c>
      <c r="D114" s="102" t="s">
        <v>100</v>
      </c>
      <c r="E114" s="102" t="s">
        <v>123</v>
      </c>
      <c r="F114" s="102" t="s">
        <v>644</v>
      </c>
      <c r="G114" s="102" t="s">
        <v>493</v>
      </c>
      <c r="H114" s="102" t="s">
        <v>470</v>
      </c>
      <c r="I114" s="102" t="s">
        <v>150</v>
      </c>
      <c r="J114" s="102" t="s">
        <v>645</v>
      </c>
      <c r="K114" s="103">
        <v>2.4900000000000002</v>
      </c>
      <c r="L114" s="102" t="s">
        <v>102</v>
      </c>
      <c r="M114" s="104">
        <v>7.0000000000000007E-2</v>
      </c>
      <c r="N114" s="104">
        <v>7.3400000000000007E-2</v>
      </c>
      <c r="O114" s="103">
        <v>2292931</v>
      </c>
      <c r="P114" s="103">
        <v>101.2</v>
      </c>
      <c r="Q114" s="103">
        <v>0</v>
      </c>
      <c r="R114" s="103">
        <v>2320.4461719999999</v>
      </c>
      <c r="S114" s="104">
        <v>5.7999999999999996E-3</v>
      </c>
      <c r="T114" s="104">
        <v>6.1999999999999998E-3</v>
      </c>
      <c r="U114" s="104">
        <v>1.4E-3</v>
      </c>
    </row>
    <row r="115" spans="2:21" s="99" customFormat="1">
      <c r="B115" s="102" t="s">
        <v>646</v>
      </c>
      <c r="C115" s="102">
        <v>11800580</v>
      </c>
      <c r="D115" s="102" t="s">
        <v>100</v>
      </c>
      <c r="E115" s="102" t="s">
        <v>123</v>
      </c>
      <c r="F115" s="102" t="s">
        <v>647</v>
      </c>
      <c r="G115" s="102" t="s">
        <v>455</v>
      </c>
      <c r="H115" s="102" t="s">
        <v>472</v>
      </c>
      <c r="I115" s="102" t="s">
        <v>210</v>
      </c>
      <c r="J115" s="102" t="s">
        <v>602</v>
      </c>
      <c r="K115" s="103">
        <v>2.06</v>
      </c>
      <c r="L115" s="102" t="s">
        <v>102</v>
      </c>
      <c r="M115" s="104">
        <v>3.15E-2</v>
      </c>
      <c r="N115" s="104">
        <v>5.7200000000000001E-2</v>
      </c>
      <c r="O115" s="103">
        <v>3085000</v>
      </c>
      <c r="P115" s="103">
        <f t="shared" ref="P115" si="2">R115/O115*100*1000</f>
        <v>95.237584646314346</v>
      </c>
      <c r="Q115" s="103">
        <v>0</v>
      </c>
      <c r="R115" s="103">
        <f>2955.43-17.3505136612021</f>
        <v>2938.0794863387978</v>
      </c>
      <c r="S115" s="104">
        <v>9.5999999999999992E-3</v>
      </c>
      <c r="T115" s="104">
        <f t="shared" ref="T115" si="3">R115/$R$11</f>
        <v>7.8794440913472485E-3</v>
      </c>
      <c r="U115" s="104">
        <f>R115/'סכום נכסי הקרן'!$C$42</f>
        <v>1.7855000925153979E-3</v>
      </c>
    </row>
    <row r="116" spans="2:21" s="99" customFormat="1">
      <c r="B116" s="102" t="s">
        <v>648</v>
      </c>
      <c r="C116" s="102" t="s">
        <v>649</v>
      </c>
      <c r="D116" s="102" t="s">
        <v>100</v>
      </c>
      <c r="E116" s="102" t="s">
        <v>123</v>
      </c>
      <c r="F116" s="102" t="s">
        <v>647</v>
      </c>
      <c r="G116" s="102" t="s">
        <v>455</v>
      </c>
      <c r="H116" s="102" t="s">
        <v>472</v>
      </c>
      <c r="I116" s="102" t="s">
        <v>210</v>
      </c>
      <c r="J116" s="102" t="s">
        <v>650</v>
      </c>
      <c r="K116" s="103">
        <v>1.67</v>
      </c>
      <c r="L116" s="102" t="s">
        <v>102</v>
      </c>
      <c r="M116" s="104">
        <v>4.9000000000000002E-2</v>
      </c>
      <c r="N116" s="104">
        <v>4.9599999999999998E-2</v>
      </c>
      <c r="O116" s="103">
        <v>4756500</v>
      </c>
      <c r="P116" s="103">
        <v>100</v>
      </c>
      <c r="Q116" s="103">
        <v>0</v>
      </c>
      <c r="R116" s="103">
        <v>4756.5</v>
      </c>
      <c r="S116" s="104">
        <v>2.64E-2</v>
      </c>
      <c r="T116" s="104">
        <v>1.2800000000000001E-2</v>
      </c>
      <c r="U116" s="104">
        <v>2.8999999999999998E-3</v>
      </c>
    </row>
    <row r="117" spans="2:21" s="99" customFormat="1">
      <c r="B117" s="102" t="s">
        <v>651</v>
      </c>
      <c r="C117" s="102" t="s">
        <v>652</v>
      </c>
      <c r="D117" s="102" t="s">
        <v>100</v>
      </c>
      <c r="E117" s="102" t="s">
        <v>123</v>
      </c>
      <c r="F117" s="102" t="s">
        <v>653</v>
      </c>
      <c r="G117" s="102" t="s">
        <v>654</v>
      </c>
      <c r="H117" s="102" t="s">
        <v>472</v>
      </c>
      <c r="I117" s="102" t="s">
        <v>210</v>
      </c>
      <c r="J117" s="102" t="s">
        <v>655</v>
      </c>
      <c r="K117" s="103">
        <v>3.39</v>
      </c>
      <c r="L117" s="102" t="s">
        <v>102</v>
      </c>
      <c r="M117" s="104">
        <v>6.5000000000000002E-2</v>
      </c>
      <c r="N117" s="104">
        <v>5.2699999999999997E-2</v>
      </c>
      <c r="O117" s="103">
        <v>1746569</v>
      </c>
      <c r="P117" s="103">
        <v>104.35</v>
      </c>
      <c r="Q117" s="103">
        <v>0</v>
      </c>
      <c r="R117" s="103">
        <v>1822.5447515000001</v>
      </c>
      <c r="S117" s="104">
        <v>2.5999999999999999E-3</v>
      </c>
      <c r="T117" s="104">
        <v>4.8999999999999998E-3</v>
      </c>
      <c r="U117" s="104">
        <v>1.1000000000000001E-3</v>
      </c>
    </row>
    <row r="118" spans="2:21" s="99" customFormat="1">
      <c r="B118" s="102" t="s">
        <v>656</v>
      </c>
      <c r="C118" s="102" t="s">
        <v>657</v>
      </c>
      <c r="D118" s="102" t="s">
        <v>100</v>
      </c>
      <c r="E118" s="102" t="s">
        <v>123</v>
      </c>
      <c r="F118" s="102" t="s">
        <v>658</v>
      </c>
      <c r="G118" s="102" t="s">
        <v>659</v>
      </c>
      <c r="H118" s="102" t="s">
        <v>470</v>
      </c>
      <c r="I118" s="102" t="s">
        <v>150</v>
      </c>
      <c r="J118" s="102" t="s">
        <v>660</v>
      </c>
      <c r="K118" s="103">
        <v>3.8</v>
      </c>
      <c r="L118" s="102" t="s">
        <v>102</v>
      </c>
      <c r="M118" s="104">
        <v>0.04</v>
      </c>
      <c r="N118" s="104">
        <v>-1.4500000000000001E-2</v>
      </c>
      <c r="O118" s="103">
        <v>2500000</v>
      </c>
      <c r="P118" s="103">
        <v>123</v>
      </c>
      <c r="Q118" s="103">
        <v>0</v>
      </c>
      <c r="R118" s="103">
        <v>3075</v>
      </c>
      <c r="S118" s="104">
        <v>8.9999999999999993E-3</v>
      </c>
      <c r="T118" s="104">
        <v>8.2000000000000007E-3</v>
      </c>
      <c r="U118" s="104">
        <v>1.9E-3</v>
      </c>
    </row>
    <row r="119" spans="2:21" s="99" customFormat="1">
      <c r="B119" s="102" t="s">
        <v>661</v>
      </c>
      <c r="C119" s="102" t="s">
        <v>662</v>
      </c>
      <c r="D119" s="102" t="s">
        <v>100</v>
      </c>
      <c r="E119" s="102" t="s">
        <v>123</v>
      </c>
      <c r="F119" s="102" t="s">
        <v>663</v>
      </c>
      <c r="G119" s="102" t="s">
        <v>343</v>
      </c>
      <c r="H119" s="102" t="s">
        <v>470</v>
      </c>
      <c r="I119" s="102" t="s">
        <v>150</v>
      </c>
      <c r="J119" s="102" t="s">
        <v>664</v>
      </c>
      <c r="K119" s="103">
        <v>3.85</v>
      </c>
      <c r="L119" s="102" t="s">
        <v>102</v>
      </c>
      <c r="M119" s="104">
        <v>4.1000000000000002E-2</v>
      </c>
      <c r="N119" s="104">
        <v>4.6399999999999997E-2</v>
      </c>
      <c r="O119" s="103">
        <v>2250000</v>
      </c>
      <c r="P119" s="103">
        <v>98.81</v>
      </c>
      <c r="Q119" s="103">
        <v>0</v>
      </c>
      <c r="R119" s="103">
        <v>2223.2249999999999</v>
      </c>
      <c r="S119" s="104">
        <v>6.4000000000000003E-3</v>
      </c>
      <c r="T119" s="104">
        <v>6.0000000000000001E-3</v>
      </c>
      <c r="U119" s="104">
        <v>1.4E-3</v>
      </c>
    </row>
    <row r="120" spans="2:21" s="99" customFormat="1">
      <c r="B120" s="102" t="s">
        <v>665</v>
      </c>
      <c r="C120" s="102" t="s">
        <v>666</v>
      </c>
      <c r="D120" s="102" t="s">
        <v>100</v>
      </c>
      <c r="E120" s="102" t="s">
        <v>123</v>
      </c>
      <c r="F120" s="102" t="s">
        <v>667</v>
      </c>
      <c r="G120" s="102" t="s">
        <v>455</v>
      </c>
      <c r="H120" s="102" t="s">
        <v>668</v>
      </c>
      <c r="I120" s="102" t="s">
        <v>150</v>
      </c>
      <c r="J120" s="102" t="s">
        <v>669</v>
      </c>
      <c r="K120" s="103">
        <v>2.06</v>
      </c>
      <c r="L120" s="102" t="s">
        <v>102</v>
      </c>
      <c r="M120" s="104">
        <v>4.1000000000000002E-2</v>
      </c>
      <c r="N120" s="104">
        <v>4.7199999999999999E-2</v>
      </c>
      <c r="O120" s="103">
        <v>950000</v>
      </c>
      <c r="P120" s="103">
        <v>98.88</v>
      </c>
      <c r="Q120" s="103">
        <v>0</v>
      </c>
      <c r="R120" s="103">
        <v>939.36</v>
      </c>
      <c r="S120" s="104">
        <v>7.4999999999999997E-3</v>
      </c>
      <c r="T120" s="104">
        <v>2.5000000000000001E-3</v>
      </c>
      <c r="U120" s="104">
        <v>5.9999999999999995E-4</v>
      </c>
    </row>
    <row r="121" spans="2:21" s="99" customFormat="1">
      <c r="B121" s="102" t="s">
        <v>670</v>
      </c>
      <c r="C121" s="102" t="s">
        <v>671</v>
      </c>
      <c r="D121" s="102" t="s">
        <v>100</v>
      </c>
      <c r="E121" s="102" t="s">
        <v>123</v>
      </c>
      <c r="F121" s="102" t="s">
        <v>667</v>
      </c>
      <c r="G121" s="102" t="s">
        <v>455</v>
      </c>
      <c r="H121" s="102" t="s">
        <v>668</v>
      </c>
      <c r="I121" s="102" t="s">
        <v>150</v>
      </c>
      <c r="J121" s="102" t="s">
        <v>672</v>
      </c>
      <c r="K121" s="103">
        <v>0.43</v>
      </c>
      <c r="L121" s="102" t="s">
        <v>102</v>
      </c>
      <c r="M121" s="104">
        <v>0.05</v>
      </c>
      <c r="N121" s="104">
        <v>6.4500000000000002E-2</v>
      </c>
      <c r="O121" s="103">
        <v>825000</v>
      </c>
      <c r="P121" s="103">
        <v>99.8</v>
      </c>
      <c r="Q121" s="103">
        <v>0</v>
      </c>
      <c r="R121" s="103">
        <v>823.35</v>
      </c>
      <c r="S121" s="104">
        <v>8.1199999999999994E-2</v>
      </c>
      <c r="T121" s="104">
        <v>2.2000000000000001E-3</v>
      </c>
      <c r="U121" s="104">
        <v>5.0000000000000001E-4</v>
      </c>
    </row>
    <row r="122" spans="2:21" s="99" customFormat="1">
      <c r="B122" s="102" t="s">
        <v>673</v>
      </c>
      <c r="C122" s="102" t="s">
        <v>674</v>
      </c>
      <c r="D122" s="102" t="s">
        <v>100</v>
      </c>
      <c r="E122" s="102" t="s">
        <v>123</v>
      </c>
      <c r="F122" s="102" t="s">
        <v>492</v>
      </c>
      <c r="G122" s="102" t="s">
        <v>493</v>
      </c>
      <c r="H122" s="102" t="s">
        <v>494</v>
      </c>
      <c r="I122" s="102" t="s">
        <v>210</v>
      </c>
      <c r="J122" s="102" t="s">
        <v>675</v>
      </c>
      <c r="K122" s="103">
        <v>3.39</v>
      </c>
      <c r="L122" s="102" t="s">
        <v>102</v>
      </c>
      <c r="M122" s="104">
        <v>2.9000000000000001E-2</v>
      </c>
      <c r="N122" s="104">
        <v>5.3400000000000003E-2</v>
      </c>
      <c r="O122" s="103">
        <v>1462000</v>
      </c>
      <c r="P122" s="103">
        <v>92.37</v>
      </c>
      <c r="Q122" s="103">
        <v>21.605440000000002</v>
      </c>
      <c r="R122" s="103">
        <v>1372.05484</v>
      </c>
      <c r="S122" s="104">
        <v>9.7000000000000003E-3</v>
      </c>
      <c r="T122" s="104">
        <v>3.7000000000000002E-3</v>
      </c>
      <c r="U122" s="104">
        <v>8.0000000000000004E-4</v>
      </c>
    </row>
    <row r="123" spans="2:21" s="99" customFormat="1">
      <c r="B123" s="102" t="s">
        <v>678</v>
      </c>
      <c r="C123" s="102">
        <v>1182047</v>
      </c>
      <c r="D123" s="102" t="s">
        <v>123</v>
      </c>
      <c r="E123" s="102" t="s">
        <v>123</v>
      </c>
      <c r="F123" s="102" t="s">
        <v>676</v>
      </c>
      <c r="G123" s="102" t="s">
        <v>455</v>
      </c>
      <c r="H123" s="102" t="s">
        <v>668</v>
      </c>
      <c r="I123" s="102" t="s">
        <v>150</v>
      </c>
      <c r="J123" s="102" t="s">
        <v>677</v>
      </c>
      <c r="K123" s="103">
        <v>0</v>
      </c>
      <c r="L123" s="102" t="s">
        <v>102</v>
      </c>
      <c r="M123" s="104">
        <v>0</v>
      </c>
      <c r="N123" s="104">
        <v>0</v>
      </c>
      <c r="O123" s="103">
        <v>1497000</v>
      </c>
      <c r="P123" s="103">
        <f t="shared" ref="P123:P124" si="4">R123/O123*100*1000</f>
        <v>95.87</v>
      </c>
      <c r="Q123" s="103">
        <v>0</v>
      </c>
      <c r="R123" s="103">
        <f>1435173.9/1000</f>
        <v>1435.1739</v>
      </c>
      <c r="S123" s="104">
        <v>0</v>
      </c>
      <c r="T123" s="104">
        <f t="shared" ref="T123:T124" si="5">R123/$R$11</f>
        <v>3.8488994457064147E-3</v>
      </c>
      <c r="U123" s="104">
        <f>R123/'סכום נכסי הקרן'!$C$42</f>
        <v>8.7216943691978638E-4</v>
      </c>
    </row>
    <row r="124" spans="2:21" s="99" customFormat="1">
      <c r="B124" s="102" t="s">
        <v>678</v>
      </c>
      <c r="C124" s="102">
        <v>11820470</v>
      </c>
      <c r="D124" s="102" t="s">
        <v>100</v>
      </c>
      <c r="E124" s="102" t="s">
        <v>123</v>
      </c>
      <c r="F124" s="102" t="s">
        <v>676</v>
      </c>
      <c r="G124" s="102" t="s">
        <v>455</v>
      </c>
      <c r="H124" s="102" t="s">
        <v>668</v>
      </c>
      <c r="I124" s="102" t="s">
        <v>150</v>
      </c>
      <c r="J124" s="102" t="s">
        <v>677</v>
      </c>
      <c r="K124" s="103">
        <v>2.17</v>
      </c>
      <c r="L124" s="102" t="s">
        <v>102</v>
      </c>
      <c r="M124" s="104">
        <v>2.9000000000000001E-2</v>
      </c>
      <c r="N124" s="104">
        <v>4.9299999999999997E-2</v>
      </c>
      <c r="O124" s="103">
        <v>2055498</v>
      </c>
      <c r="P124" s="103">
        <f t="shared" si="4"/>
        <v>95.261469713478192</v>
      </c>
      <c r="Q124" s="103">
        <v>0</v>
      </c>
      <c r="R124" s="103">
        <f>1958097.60473115/1000</f>
        <v>1958.0976047311499</v>
      </c>
      <c r="S124" s="104">
        <v>1.78E-2</v>
      </c>
      <c r="T124" s="104">
        <f t="shared" si="5"/>
        <v>5.2512944845839104E-3</v>
      </c>
      <c r="U124" s="104">
        <f>R124/'סכום נכסי הקרן'!$C$42</f>
        <v>1.1899553673268093E-3</v>
      </c>
    </row>
    <row r="125" spans="2:21" s="99" customFormat="1">
      <c r="B125" s="102" t="s">
        <v>679</v>
      </c>
      <c r="C125" s="102" t="s">
        <v>680</v>
      </c>
      <c r="D125" s="102" t="s">
        <v>100</v>
      </c>
      <c r="E125" s="102" t="s">
        <v>123</v>
      </c>
      <c r="F125" s="102" t="s">
        <v>498</v>
      </c>
      <c r="G125" s="102" t="s">
        <v>450</v>
      </c>
      <c r="H125" s="102" t="s">
        <v>499</v>
      </c>
      <c r="I125" s="102" t="s">
        <v>210</v>
      </c>
      <c r="J125" s="102" t="s">
        <v>681</v>
      </c>
      <c r="K125" s="103">
        <v>2.3199999999999998</v>
      </c>
      <c r="L125" s="102" t="s">
        <v>102</v>
      </c>
      <c r="M125" s="104">
        <v>4.8000000000000001E-2</v>
      </c>
      <c r="N125" s="104">
        <v>6.2399999999999997E-2</v>
      </c>
      <c r="O125" s="103">
        <v>750453.36</v>
      </c>
      <c r="P125" s="103">
        <v>96.99</v>
      </c>
      <c r="Q125" s="103">
        <v>0</v>
      </c>
      <c r="R125" s="103">
        <v>727.86471386400001</v>
      </c>
      <c r="S125" s="104">
        <v>5.0000000000000001E-4</v>
      </c>
      <c r="T125" s="104">
        <v>2E-3</v>
      </c>
      <c r="U125" s="104">
        <v>4.0000000000000002E-4</v>
      </c>
    </row>
    <row r="126" spans="2:21" s="99" customFormat="1">
      <c r="B126" s="102" t="s">
        <v>682</v>
      </c>
      <c r="C126" s="102" t="s">
        <v>683</v>
      </c>
      <c r="D126" s="102" t="s">
        <v>100</v>
      </c>
      <c r="E126" s="102" t="s">
        <v>123</v>
      </c>
      <c r="F126" s="102" t="s">
        <v>684</v>
      </c>
      <c r="G126" s="102" t="s">
        <v>493</v>
      </c>
      <c r="H126" s="102" t="s">
        <v>685</v>
      </c>
      <c r="I126" s="102" t="s">
        <v>150</v>
      </c>
      <c r="J126" s="102" t="s">
        <v>518</v>
      </c>
      <c r="K126" s="103">
        <v>2.08</v>
      </c>
      <c r="L126" s="102" t="s">
        <v>102</v>
      </c>
      <c r="M126" s="104">
        <v>6.3500000000000001E-2</v>
      </c>
      <c r="N126" s="104">
        <v>2.7699999999999999E-2</v>
      </c>
      <c r="O126" s="103">
        <v>417473.69</v>
      </c>
      <c r="P126" s="103">
        <v>107.44</v>
      </c>
      <c r="Q126" s="103">
        <v>101.45062</v>
      </c>
      <c r="R126" s="103">
        <v>549.98435253599996</v>
      </c>
      <c r="S126" s="104">
        <v>6.0000000000000001E-3</v>
      </c>
      <c r="T126" s="104">
        <v>1.5E-3</v>
      </c>
      <c r="U126" s="104">
        <v>2.9999999999999997E-4</v>
      </c>
    </row>
    <row r="127" spans="2:21" s="99" customFormat="1">
      <c r="B127" s="102" t="s">
        <v>686</v>
      </c>
      <c r="C127" s="102" t="s">
        <v>687</v>
      </c>
      <c r="D127" s="102" t="s">
        <v>100</v>
      </c>
      <c r="E127" s="102" t="s">
        <v>123</v>
      </c>
      <c r="F127" s="102" t="s">
        <v>688</v>
      </c>
      <c r="G127" s="102" t="s">
        <v>429</v>
      </c>
      <c r="H127" s="102" t="s">
        <v>229</v>
      </c>
      <c r="I127" s="102" t="s">
        <v>504</v>
      </c>
      <c r="J127" s="102" t="s">
        <v>689</v>
      </c>
      <c r="K127" s="103">
        <v>3.65</v>
      </c>
      <c r="L127" s="102" t="s">
        <v>102</v>
      </c>
      <c r="M127" s="104">
        <v>4.4999999999999998E-2</v>
      </c>
      <c r="N127" s="104">
        <v>5.7500000000000002E-2</v>
      </c>
      <c r="O127" s="103">
        <v>5000000</v>
      </c>
      <c r="P127" s="103">
        <v>97.42</v>
      </c>
      <c r="Q127" s="103">
        <v>0</v>
      </c>
      <c r="R127" s="103">
        <v>4871</v>
      </c>
      <c r="S127" s="104">
        <v>1.3899999999999999E-2</v>
      </c>
      <c r="T127" s="104">
        <v>1.3100000000000001E-2</v>
      </c>
      <c r="U127" s="104">
        <v>3.0000000000000001E-3</v>
      </c>
    </row>
    <row r="128" spans="2:21" s="99" customFormat="1">
      <c r="B128" s="102" t="s">
        <v>690</v>
      </c>
      <c r="C128" s="102" t="s">
        <v>691</v>
      </c>
      <c r="D128" s="102" t="s">
        <v>100</v>
      </c>
      <c r="E128" s="102" t="s">
        <v>123</v>
      </c>
      <c r="F128" s="102" t="s">
        <v>692</v>
      </c>
      <c r="G128" s="102" t="s">
        <v>132</v>
      </c>
      <c r="H128" s="102" t="s">
        <v>229</v>
      </c>
      <c r="I128" s="102" t="s">
        <v>504</v>
      </c>
      <c r="J128" s="102" t="s">
        <v>693</v>
      </c>
      <c r="K128" s="103">
        <v>4.0999999999999996</v>
      </c>
      <c r="L128" s="102" t="s">
        <v>102</v>
      </c>
      <c r="M128" s="104">
        <v>3.6499999999999998E-2</v>
      </c>
      <c r="N128" s="104">
        <v>5.1499999999999997E-2</v>
      </c>
      <c r="O128" s="103">
        <v>2000000</v>
      </c>
      <c r="P128" s="103">
        <v>94.68</v>
      </c>
      <c r="Q128" s="103">
        <v>0</v>
      </c>
      <c r="R128" s="103">
        <v>1893.6</v>
      </c>
      <c r="S128" s="104">
        <v>1.4E-3</v>
      </c>
      <c r="T128" s="104">
        <v>5.1000000000000004E-3</v>
      </c>
      <c r="U128" s="104">
        <v>1.1999999999999999E-3</v>
      </c>
    </row>
    <row r="129" spans="2:21" s="99" customFormat="1">
      <c r="B129" s="102" t="s">
        <v>694</v>
      </c>
      <c r="C129" s="102" t="s">
        <v>695</v>
      </c>
      <c r="D129" s="102" t="s">
        <v>100</v>
      </c>
      <c r="E129" s="102" t="s">
        <v>123</v>
      </c>
      <c r="F129" s="102" t="s">
        <v>696</v>
      </c>
      <c r="G129" s="102" t="s">
        <v>654</v>
      </c>
      <c r="H129" s="102" t="s">
        <v>229</v>
      </c>
      <c r="I129" s="102" t="s">
        <v>504</v>
      </c>
      <c r="J129" s="102" t="s">
        <v>697</v>
      </c>
      <c r="K129" s="103">
        <v>3.54</v>
      </c>
      <c r="L129" s="102" t="s">
        <v>102</v>
      </c>
      <c r="M129" s="104">
        <v>7.1999999999999995E-2</v>
      </c>
      <c r="N129" s="104">
        <v>5.33E-2</v>
      </c>
      <c r="O129" s="103">
        <v>1873000</v>
      </c>
      <c r="P129" s="103">
        <v>106.83</v>
      </c>
      <c r="Q129" s="103">
        <v>0</v>
      </c>
      <c r="R129" s="103">
        <v>2000.9259</v>
      </c>
      <c r="S129" s="104">
        <v>2.2000000000000001E-3</v>
      </c>
      <c r="T129" s="104">
        <v>5.4000000000000003E-3</v>
      </c>
      <c r="U129" s="104">
        <v>1.1999999999999999E-3</v>
      </c>
    </row>
    <row r="130" spans="2:21" s="99" customFormat="1">
      <c r="B130" s="102" t="s">
        <v>698</v>
      </c>
      <c r="C130" s="102" t="s">
        <v>699</v>
      </c>
      <c r="D130" s="102" t="s">
        <v>100</v>
      </c>
      <c r="E130" s="102" t="s">
        <v>123</v>
      </c>
      <c r="F130" s="102" t="s">
        <v>696</v>
      </c>
      <c r="G130" s="102" t="s">
        <v>654</v>
      </c>
      <c r="H130" s="102" t="s">
        <v>229</v>
      </c>
      <c r="I130" s="102" t="s">
        <v>504</v>
      </c>
      <c r="J130" s="102" t="s">
        <v>700</v>
      </c>
      <c r="K130" s="103">
        <v>3.79</v>
      </c>
      <c r="L130" s="102" t="s">
        <v>102</v>
      </c>
      <c r="M130" s="104">
        <v>6.2E-2</v>
      </c>
      <c r="N130" s="104">
        <v>5.96E-2</v>
      </c>
      <c r="O130" s="103">
        <v>2500000</v>
      </c>
      <c r="P130" s="103">
        <v>102.22</v>
      </c>
      <c r="Q130" s="103">
        <v>0</v>
      </c>
      <c r="R130" s="103">
        <v>2555.5</v>
      </c>
      <c r="S130" s="104">
        <v>5.7999999999999996E-3</v>
      </c>
      <c r="T130" s="104">
        <v>6.8999999999999999E-3</v>
      </c>
      <c r="U130" s="104">
        <v>1.6000000000000001E-3</v>
      </c>
    </row>
    <row r="131" spans="2:21" s="99" customFormat="1">
      <c r="B131" s="102" t="s">
        <v>701</v>
      </c>
      <c r="C131" s="102" t="s">
        <v>702</v>
      </c>
      <c r="D131" s="102" t="s">
        <v>100</v>
      </c>
      <c r="E131" s="102" t="s">
        <v>123</v>
      </c>
      <c r="F131" s="102" t="s">
        <v>703</v>
      </c>
      <c r="G131" s="102" t="s">
        <v>493</v>
      </c>
      <c r="H131" s="102" t="s">
        <v>229</v>
      </c>
      <c r="I131" s="102" t="s">
        <v>504</v>
      </c>
      <c r="J131" s="102" t="s">
        <v>704</v>
      </c>
      <c r="K131" s="103">
        <v>0.91</v>
      </c>
      <c r="L131" s="102" t="s">
        <v>102</v>
      </c>
      <c r="M131" s="104">
        <v>3.4000000000000002E-2</v>
      </c>
      <c r="N131" s="104">
        <v>3.1199999999999999E-2</v>
      </c>
      <c r="O131" s="103">
        <v>861300</v>
      </c>
      <c r="P131" s="103">
        <v>100.27</v>
      </c>
      <c r="Q131" s="103">
        <v>0</v>
      </c>
      <c r="R131" s="103">
        <v>863.62550999999996</v>
      </c>
      <c r="S131" s="104">
        <v>1.17E-2</v>
      </c>
      <c r="T131" s="104">
        <v>2.3E-3</v>
      </c>
      <c r="U131" s="104">
        <v>5.0000000000000001E-4</v>
      </c>
    </row>
    <row r="132" spans="2:21" s="99" customFormat="1">
      <c r="B132" s="102" t="s">
        <v>705</v>
      </c>
      <c r="C132" s="102" t="s">
        <v>706</v>
      </c>
      <c r="D132" s="102" t="s">
        <v>100</v>
      </c>
      <c r="E132" s="102" t="s">
        <v>123</v>
      </c>
      <c r="F132" s="102" t="s">
        <v>703</v>
      </c>
      <c r="G132" s="102" t="s">
        <v>493</v>
      </c>
      <c r="H132" s="102" t="s">
        <v>229</v>
      </c>
      <c r="I132" s="102" t="s">
        <v>504</v>
      </c>
      <c r="J132" s="102" t="s">
        <v>707</v>
      </c>
      <c r="K132" s="103">
        <v>3.35</v>
      </c>
      <c r="L132" s="102" t="s">
        <v>102</v>
      </c>
      <c r="M132" s="104">
        <v>3.9E-2</v>
      </c>
      <c r="N132" s="104">
        <v>5.7000000000000002E-2</v>
      </c>
      <c r="O132" s="103">
        <v>1000000</v>
      </c>
      <c r="P132" s="103">
        <v>94.51</v>
      </c>
      <c r="Q132" s="103">
        <v>0</v>
      </c>
      <c r="R132" s="103">
        <v>945.1</v>
      </c>
      <c r="S132" s="104">
        <v>5.8999999999999999E-3</v>
      </c>
      <c r="T132" s="104">
        <v>2.5000000000000001E-3</v>
      </c>
      <c r="U132" s="104">
        <v>5.9999999999999995E-4</v>
      </c>
    </row>
    <row r="133" spans="2:21" s="99" customFormat="1">
      <c r="B133" s="102" t="s">
        <v>708</v>
      </c>
      <c r="C133" s="102">
        <v>43402120</v>
      </c>
      <c r="D133" s="102" t="s">
        <v>100</v>
      </c>
      <c r="E133" s="102" t="s">
        <v>123</v>
      </c>
      <c r="F133" s="102" t="s">
        <v>709</v>
      </c>
      <c r="G133" s="102" t="s">
        <v>493</v>
      </c>
      <c r="H133" s="102" t="s">
        <v>229</v>
      </c>
      <c r="I133" s="102" t="s">
        <v>504</v>
      </c>
      <c r="J133" s="102" t="s">
        <v>710</v>
      </c>
      <c r="K133" s="103">
        <v>3.75</v>
      </c>
      <c r="L133" s="102" t="s">
        <v>102</v>
      </c>
      <c r="M133" s="104">
        <v>3.95E-2</v>
      </c>
      <c r="N133" s="104">
        <v>6.2700000000000006E-2</v>
      </c>
      <c r="O133" s="103">
        <v>2650000</v>
      </c>
      <c r="P133" s="103">
        <f>R133/O133*100*1000</f>
        <v>92.108087431693974</v>
      </c>
      <c r="Q133" s="103">
        <v>0</v>
      </c>
      <c r="R133" s="103">
        <f>2441.71-0.845683060109437</f>
        <v>2440.8643169398906</v>
      </c>
      <c r="S133" s="104">
        <v>3.2000000000000002E-3</v>
      </c>
      <c r="T133" s="104">
        <f>R133/$R$11</f>
        <v>6.5459950996283522E-3</v>
      </c>
      <c r="U133" s="104">
        <f>R133/'סכום נכסי הקרן'!$C$42</f>
        <v>1.4833374944339939E-3</v>
      </c>
    </row>
    <row r="134" spans="2:21" s="99" customFormat="1">
      <c r="B134" s="102" t="s">
        <v>711</v>
      </c>
      <c r="C134" s="102" t="s">
        <v>712</v>
      </c>
      <c r="D134" s="102" t="s">
        <v>100</v>
      </c>
      <c r="E134" s="102" t="s">
        <v>123</v>
      </c>
      <c r="F134" s="102" t="s">
        <v>713</v>
      </c>
      <c r="G134" s="102" t="s">
        <v>429</v>
      </c>
      <c r="H134" s="102" t="s">
        <v>229</v>
      </c>
      <c r="I134" s="102" t="s">
        <v>504</v>
      </c>
      <c r="J134" s="102" t="s">
        <v>693</v>
      </c>
      <c r="K134" s="103">
        <v>2.2599999999999998</v>
      </c>
      <c r="L134" s="102" t="s">
        <v>102</v>
      </c>
      <c r="M134" s="104">
        <v>0.06</v>
      </c>
      <c r="N134" s="104">
        <v>7.0599999999999996E-2</v>
      </c>
      <c r="O134" s="103">
        <v>3580712.76</v>
      </c>
      <c r="P134" s="103">
        <v>100.6</v>
      </c>
      <c r="Q134" s="103">
        <v>0</v>
      </c>
      <c r="R134" s="103">
        <v>3602.19703656</v>
      </c>
      <c r="S134" s="104">
        <v>1.9400000000000001E-2</v>
      </c>
      <c r="T134" s="104">
        <v>9.7000000000000003E-3</v>
      </c>
      <c r="U134" s="104">
        <v>2.2000000000000001E-3</v>
      </c>
    </row>
    <row r="135" spans="2:21" s="99" customFormat="1">
      <c r="B135" s="102" t="s">
        <v>714</v>
      </c>
      <c r="C135" s="102" t="s">
        <v>715</v>
      </c>
      <c r="D135" s="102" t="s">
        <v>100</v>
      </c>
      <c r="E135" s="102" t="s">
        <v>123</v>
      </c>
      <c r="F135" s="102" t="s">
        <v>716</v>
      </c>
      <c r="G135" s="102" t="s">
        <v>659</v>
      </c>
      <c r="H135" s="102" t="s">
        <v>229</v>
      </c>
      <c r="I135" s="102" t="s">
        <v>504</v>
      </c>
      <c r="J135" s="102" t="s">
        <v>717</v>
      </c>
      <c r="K135" s="103">
        <v>4.0199999999999996</v>
      </c>
      <c r="L135" s="102" t="s">
        <v>102</v>
      </c>
      <c r="M135" s="104">
        <v>5.2999999999999999E-2</v>
      </c>
      <c r="N135" s="104">
        <v>6.4799999999999996E-2</v>
      </c>
      <c r="O135" s="103">
        <v>994000</v>
      </c>
      <c r="P135" s="103">
        <v>95.84</v>
      </c>
      <c r="Q135" s="103">
        <v>0</v>
      </c>
      <c r="R135" s="103">
        <v>952.64959999999996</v>
      </c>
      <c r="S135" s="104">
        <v>9.9000000000000008E-3</v>
      </c>
      <c r="T135" s="104">
        <v>2.5999999999999999E-3</v>
      </c>
      <c r="U135" s="104">
        <v>5.9999999999999995E-4</v>
      </c>
    </row>
    <row r="136" spans="2:21" s="99" customFormat="1">
      <c r="B136" s="102" t="s">
        <v>718</v>
      </c>
      <c r="C136" s="102" t="s">
        <v>719</v>
      </c>
      <c r="D136" s="102" t="s">
        <v>100</v>
      </c>
      <c r="E136" s="102" t="s">
        <v>123</v>
      </c>
      <c r="F136" s="102" t="s">
        <v>720</v>
      </c>
      <c r="G136" s="102" t="s">
        <v>493</v>
      </c>
      <c r="H136" s="102" t="s">
        <v>229</v>
      </c>
      <c r="I136" s="102" t="s">
        <v>504</v>
      </c>
      <c r="J136" s="102" t="s">
        <v>721</v>
      </c>
      <c r="K136" s="103">
        <v>1.83</v>
      </c>
      <c r="L136" s="102" t="s">
        <v>102</v>
      </c>
      <c r="M136" s="104">
        <v>4.4900000000000002E-2</v>
      </c>
      <c r="N136" s="104">
        <v>5.2200000000000003E-2</v>
      </c>
      <c r="O136" s="103">
        <v>3528903.56</v>
      </c>
      <c r="P136" s="103">
        <v>98.82</v>
      </c>
      <c r="Q136" s="103">
        <v>0</v>
      </c>
      <c r="R136" s="103">
        <v>3487.2624979920001</v>
      </c>
      <c r="S136" s="104">
        <v>2.9000000000000001E-2</v>
      </c>
      <c r="T136" s="104">
        <v>9.4000000000000004E-3</v>
      </c>
      <c r="U136" s="104">
        <v>2.0999999999999999E-3</v>
      </c>
    </row>
    <row r="137" spans="2:21" s="99" customFormat="1">
      <c r="B137" s="98" t="s">
        <v>283</v>
      </c>
      <c r="K137" s="100">
        <v>4.0599999999999996</v>
      </c>
      <c r="N137" s="101">
        <v>3.6799999999999999E-2</v>
      </c>
      <c r="O137" s="100">
        <v>1634615.54</v>
      </c>
      <c r="Q137" s="100">
        <v>0</v>
      </c>
      <c r="R137" s="100">
        <v>1938.852449776</v>
      </c>
      <c r="T137" s="101">
        <v>5.1999999999999998E-3</v>
      </c>
      <c r="U137" s="101">
        <v>1.1999999999999999E-3</v>
      </c>
    </row>
    <row r="138" spans="2:21" s="99" customFormat="1">
      <c r="B138" s="102" t="s">
        <v>722</v>
      </c>
      <c r="C138" s="102" t="s">
        <v>723</v>
      </c>
      <c r="D138" s="102" t="s">
        <v>100</v>
      </c>
      <c r="E138" s="102" t="s">
        <v>123</v>
      </c>
      <c r="F138" s="102" t="s">
        <v>724</v>
      </c>
      <c r="G138" s="102" t="s">
        <v>450</v>
      </c>
      <c r="H138" s="102" t="s">
        <v>606</v>
      </c>
      <c r="I138" s="102" t="s">
        <v>210</v>
      </c>
      <c r="J138" s="102" t="s">
        <v>725</v>
      </c>
      <c r="K138" s="103">
        <v>1.43</v>
      </c>
      <c r="L138" s="102" t="s">
        <v>102</v>
      </c>
      <c r="M138" s="104">
        <v>5.2499999999999998E-2</v>
      </c>
      <c r="N138" s="104">
        <v>5.11E-2</v>
      </c>
      <c r="O138" s="103">
        <v>34615.54</v>
      </c>
      <c r="P138" s="103">
        <v>91.44</v>
      </c>
      <c r="Q138" s="103">
        <v>0</v>
      </c>
      <c r="R138" s="103">
        <v>31.652449776000001</v>
      </c>
      <c r="S138" s="104">
        <v>1E-4</v>
      </c>
      <c r="T138" s="104">
        <v>1E-4</v>
      </c>
      <c r="U138" s="104">
        <v>0</v>
      </c>
    </row>
    <row r="139" spans="2:21" s="99" customFormat="1">
      <c r="B139" s="102" t="s">
        <v>726</v>
      </c>
      <c r="C139" s="102" t="s">
        <v>727</v>
      </c>
      <c r="D139" s="102" t="s">
        <v>100</v>
      </c>
      <c r="E139" s="102" t="s">
        <v>123</v>
      </c>
      <c r="F139" s="102" t="s">
        <v>653</v>
      </c>
      <c r="G139" s="102" t="s">
        <v>654</v>
      </c>
      <c r="H139" s="102" t="s">
        <v>229</v>
      </c>
      <c r="I139" s="102" t="s">
        <v>504</v>
      </c>
      <c r="J139" s="102" t="s">
        <v>697</v>
      </c>
      <c r="K139" s="103">
        <v>4.0999999999999996</v>
      </c>
      <c r="L139" s="102" t="s">
        <v>102</v>
      </c>
      <c r="M139" s="104">
        <v>0.05</v>
      </c>
      <c r="N139" s="104">
        <v>3.6499999999999998E-2</v>
      </c>
      <c r="O139" s="103">
        <v>1600000</v>
      </c>
      <c r="P139" s="103">
        <v>119.2</v>
      </c>
      <c r="Q139" s="103">
        <v>0</v>
      </c>
      <c r="R139" s="103">
        <v>1907.2</v>
      </c>
      <c r="S139" s="104">
        <v>1.03E-2</v>
      </c>
      <c r="T139" s="104">
        <v>5.1000000000000004E-3</v>
      </c>
      <c r="U139" s="104">
        <v>1.1999999999999999E-3</v>
      </c>
    </row>
    <row r="140" spans="2:21" s="99" customFormat="1">
      <c r="B140" s="98" t="s">
        <v>728</v>
      </c>
      <c r="K140" s="100">
        <v>0</v>
      </c>
      <c r="N140" s="101">
        <v>0</v>
      </c>
      <c r="O140" s="100">
        <v>0</v>
      </c>
      <c r="Q140" s="100">
        <v>0</v>
      </c>
      <c r="R140" s="100">
        <v>0</v>
      </c>
      <c r="T140" s="101">
        <v>0</v>
      </c>
      <c r="U140" s="101">
        <v>0</v>
      </c>
    </row>
    <row r="141" spans="2:21" s="99" customFormat="1">
      <c r="B141" s="102" t="s">
        <v>229</v>
      </c>
      <c r="C141" s="102" t="s">
        <v>229</v>
      </c>
      <c r="G141" s="102" t="s">
        <v>229</v>
      </c>
      <c r="H141" s="102" t="s">
        <v>229</v>
      </c>
      <c r="K141" s="103">
        <v>0</v>
      </c>
      <c r="L141" s="102" t="s">
        <v>229</v>
      </c>
      <c r="M141" s="104">
        <v>0</v>
      </c>
      <c r="N141" s="104">
        <v>0</v>
      </c>
      <c r="O141" s="103">
        <v>0</v>
      </c>
      <c r="P141" s="103">
        <v>0</v>
      </c>
      <c r="R141" s="103">
        <v>0</v>
      </c>
      <c r="S141" s="104">
        <v>0</v>
      </c>
      <c r="T141" s="104">
        <v>0</v>
      </c>
      <c r="U141" s="104">
        <v>0</v>
      </c>
    </row>
    <row r="142" spans="2:21" s="99" customFormat="1">
      <c r="B142" s="98" t="s">
        <v>234</v>
      </c>
      <c r="K142" s="100">
        <v>3.79</v>
      </c>
      <c r="N142" s="101">
        <v>6.54E-2</v>
      </c>
      <c r="O142" s="100">
        <v>16846000</v>
      </c>
      <c r="Q142" s="100">
        <v>0</v>
      </c>
      <c r="R142" s="100">
        <v>53717.471954117122</v>
      </c>
      <c r="T142" s="101">
        <v>0.14410000000000001</v>
      </c>
      <c r="U142" s="101">
        <v>3.27E-2</v>
      </c>
    </row>
    <row r="143" spans="2:21" s="99" customFormat="1">
      <c r="B143" s="98" t="s">
        <v>284</v>
      </c>
      <c r="K143" s="100">
        <v>3.73</v>
      </c>
      <c r="N143" s="101">
        <v>5.3400000000000003E-2</v>
      </c>
      <c r="O143" s="100">
        <v>6292000</v>
      </c>
      <c r="Q143" s="100">
        <v>0</v>
      </c>
      <c r="R143" s="100">
        <v>20256.53224996712</v>
      </c>
      <c r="T143" s="101">
        <v>5.4300000000000001E-2</v>
      </c>
      <c r="U143" s="101">
        <v>1.23E-2</v>
      </c>
    </row>
    <row r="144" spans="2:21" s="99" customFormat="1">
      <c r="B144" s="102" t="s">
        <v>729</v>
      </c>
      <c r="C144" s="102" t="s">
        <v>730</v>
      </c>
      <c r="D144" s="102" t="s">
        <v>123</v>
      </c>
      <c r="E144" s="102" t="s">
        <v>731</v>
      </c>
      <c r="F144" s="102" t="s">
        <v>732</v>
      </c>
      <c r="G144" s="102" t="s">
        <v>733</v>
      </c>
      <c r="H144" s="102" t="s">
        <v>734</v>
      </c>
      <c r="I144" s="102" t="s">
        <v>735</v>
      </c>
      <c r="J144" s="102" t="s">
        <v>736</v>
      </c>
      <c r="K144" s="103">
        <v>2.25</v>
      </c>
      <c r="L144" s="102" t="s">
        <v>106</v>
      </c>
      <c r="M144" s="104">
        <v>0.05</v>
      </c>
      <c r="N144" s="104">
        <v>4.7699999999999999E-2</v>
      </c>
      <c r="O144" s="103">
        <v>1000000</v>
      </c>
      <c r="P144" s="103">
        <v>101.26766667</v>
      </c>
      <c r="Q144" s="103">
        <v>0</v>
      </c>
      <c r="R144" s="103">
        <v>3544.3683334500001</v>
      </c>
      <c r="S144" s="104">
        <v>8.0000000000000004E-4</v>
      </c>
      <c r="T144" s="104">
        <v>9.4999999999999998E-3</v>
      </c>
      <c r="U144" s="104">
        <v>2.2000000000000001E-3</v>
      </c>
    </row>
    <row r="145" spans="2:21" s="99" customFormat="1">
      <c r="B145" s="102" t="s">
        <v>737</v>
      </c>
      <c r="C145" s="102" t="s">
        <v>738</v>
      </c>
      <c r="D145" s="102" t="s">
        <v>123</v>
      </c>
      <c r="E145" s="102" t="s">
        <v>731</v>
      </c>
      <c r="F145" s="102" t="s">
        <v>739</v>
      </c>
      <c r="G145" s="102" t="s">
        <v>740</v>
      </c>
      <c r="H145" s="102" t="s">
        <v>741</v>
      </c>
      <c r="I145" s="102" t="s">
        <v>735</v>
      </c>
      <c r="J145" s="102" t="s">
        <v>742</v>
      </c>
      <c r="K145" s="103">
        <v>4.32</v>
      </c>
      <c r="L145" s="102" t="s">
        <v>106</v>
      </c>
      <c r="M145" s="104">
        <v>4.7500000000000001E-2</v>
      </c>
      <c r="N145" s="104">
        <v>8.6400000000000005E-2</v>
      </c>
      <c r="O145" s="103">
        <v>470000</v>
      </c>
      <c r="P145" s="103">
        <v>86.126916659574462</v>
      </c>
      <c r="Q145" s="103">
        <v>0</v>
      </c>
      <c r="R145" s="103">
        <v>1416.7877790499999</v>
      </c>
      <c r="S145" s="104">
        <v>5.0000000000000001E-4</v>
      </c>
      <c r="T145" s="104">
        <v>3.8E-3</v>
      </c>
      <c r="U145" s="104">
        <v>8.9999999999999998E-4</v>
      </c>
    </row>
    <row r="146" spans="2:21" s="99" customFormat="1">
      <c r="B146" s="102" t="s">
        <v>743</v>
      </c>
      <c r="C146" s="102" t="s">
        <v>744</v>
      </c>
      <c r="D146" s="102" t="s">
        <v>123</v>
      </c>
      <c r="E146" s="102" t="s">
        <v>731</v>
      </c>
      <c r="F146" s="102" t="s">
        <v>739</v>
      </c>
      <c r="G146" s="102" t="s">
        <v>740</v>
      </c>
      <c r="H146" s="102" t="s">
        <v>741</v>
      </c>
      <c r="I146" s="102" t="s">
        <v>735</v>
      </c>
      <c r="J146" s="102" t="s">
        <v>742</v>
      </c>
      <c r="K146" s="103">
        <v>5.7</v>
      </c>
      <c r="L146" s="102" t="s">
        <v>106</v>
      </c>
      <c r="M146" s="104">
        <v>5.1299999999999998E-2</v>
      </c>
      <c r="N146" s="104">
        <v>8.8300000000000003E-2</v>
      </c>
      <c r="O146" s="103">
        <v>470000</v>
      </c>
      <c r="P146" s="103">
        <v>82.770041659574474</v>
      </c>
      <c r="Q146" s="103">
        <v>0</v>
      </c>
      <c r="R146" s="103">
        <v>1361.5671852999999</v>
      </c>
      <c r="S146" s="104">
        <v>5.0000000000000001E-4</v>
      </c>
      <c r="T146" s="104">
        <v>3.7000000000000002E-3</v>
      </c>
      <c r="U146" s="104">
        <v>8.0000000000000004E-4</v>
      </c>
    </row>
    <row r="147" spans="2:21" s="99" customFormat="1">
      <c r="B147" s="102" t="s">
        <v>745</v>
      </c>
      <c r="C147" s="102" t="s">
        <v>746</v>
      </c>
      <c r="D147" s="102" t="s">
        <v>123</v>
      </c>
      <c r="E147" s="102" t="s">
        <v>731</v>
      </c>
      <c r="F147" s="102" t="s">
        <v>739</v>
      </c>
      <c r="G147" s="102" t="s">
        <v>740</v>
      </c>
      <c r="H147" s="102" t="s">
        <v>741</v>
      </c>
      <c r="I147" s="102" t="s">
        <v>735</v>
      </c>
      <c r="J147" s="102" t="s">
        <v>742</v>
      </c>
      <c r="K147" s="103">
        <v>6.74</v>
      </c>
      <c r="L147" s="102" t="s">
        <v>110</v>
      </c>
      <c r="M147" s="104">
        <v>3.7499999999999999E-2</v>
      </c>
      <c r="N147" s="104">
        <v>6.3399999999999998E-2</v>
      </c>
      <c r="O147" s="103">
        <v>190000</v>
      </c>
      <c r="P147" s="103">
        <v>85.214250000000007</v>
      </c>
      <c r="Q147" s="103">
        <v>0</v>
      </c>
      <c r="R147" s="103">
        <v>588.75888753000004</v>
      </c>
      <c r="S147" s="104">
        <v>2.0000000000000001E-4</v>
      </c>
      <c r="T147" s="104">
        <v>1.6000000000000001E-3</v>
      </c>
      <c r="U147" s="104">
        <v>4.0000000000000002E-4</v>
      </c>
    </row>
    <row r="148" spans="2:21" s="99" customFormat="1">
      <c r="B148" s="102" t="s">
        <v>747</v>
      </c>
      <c r="C148" s="102" t="s">
        <v>748</v>
      </c>
      <c r="D148" s="102" t="s">
        <v>123</v>
      </c>
      <c r="E148" s="102" t="s">
        <v>731</v>
      </c>
      <c r="F148" s="102" t="s">
        <v>739</v>
      </c>
      <c r="G148" s="102" t="s">
        <v>740</v>
      </c>
      <c r="H148" s="102" t="s">
        <v>741</v>
      </c>
      <c r="I148" s="102" t="s">
        <v>735</v>
      </c>
      <c r="J148" s="102" t="s">
        <v>742</v>
      </c>
      <c r="K148" s="103">
        <v>6.52</v>
      </c>
      <c r="L148" s="102" t="s">
        <v>110</v>
      </c>
      <c r="M148" s="104">
        <v>4.3799999999999999E-2</v>
      </c>
      <c r="N148" s="104">
        <v>8.0799999999999997E-2</v>
      </c>
      <c r="O148" s="103">
        <v>950000</v>
      </c>
      <c r="P148" s="103">
        <v>80.120791663157888</v>
      </c>
      <c r="Q148" s="103">
        <v>0</v>
      </c>
      <c r="R148" s="103">
        <v>2767.8368446371201</v>
      </c>
      <c r="S148" s="104">
        <v>5.9999999999999995E-4</v>
      </c>
      <c r="T148" s="104">
        <v>7.4000000000000003E-3</v>
      </c>
      <c r="U148" s="104">
        <v>1.6999999999999999E-3</v>
      </c>
    </row>
    <row r="149" spans="2:21" s="99" customFormat="1">
      <c r="B149" s="102" t="s">
        <v>749</v>
      </c>
      <c r="C149" s="102" t="s">
        <v>750</v>
      </c>
      <c r="D149" s="102" t="s">
        <v>123</v>
      </c>
      <c r="E149" s="102" t="s">
        <v>731</v>
      </c>
      <c r="F149" s="102" t="s">
        <v>751</v>
      </c>
      <c r="G149" s="102" t="s">
        <v>752</v>
      </c>
      <c r="H149" s="102" t="s">
        <v>753</v>
      </c>
      <c r="I149" s="102" t="s">
        <v>754</v>
      </c>
      <c r="J149" s="102" t="s">
        <v>522</v>
      </c>
      <c r="K149" s="103">
        <v>1.45</v>
      </c>
      <c r="L149" s="102" t="s">
        <v>106</v>
      </c>
      <c r="M149" s="104">
        <v>7.4899999999999994E-2</v>
      </c>
      <c r="N149" s="104">
        <v>7.6700000000000004E-2</v>
      </c>
      <c r="O149" s="103">
        <v>1162000</v>
      </c>
      <c r="P149" s="103">
        <v>99.941000000000003</v>
      </c>
      <c r="Q149" s="103">
        <v>0</v>
      </c>
      <c r="R149" s="103">
        <v>4064.6004699999999</v>
      </c>
      <c r="S149" s="104">
        <v>6.4999999999999997E-3</v>
      </c>
      <c r="T149" s="104">
        <v>1.09E-2</v>
      </c>
      <c r="U149" s="104">
        <v>2.5000000000000001E-3</v>
      </c>
    </row>
    <row r="150" spans="2:21" s="99" customFormat="1">
      <c r="B150" s="102" t="s">
        <v>755</v>
      </c>
      <c r="C150" s="102" t="s">
        <v>756</v>
      </c>
      <c r="D150" s="102" t="s">
        <v>123</v>
      </c>
      <c r="E150" s="102" t="s">
        <v>731</v>
      </c>
      <c r="F150" s="102" t="s">
        <v>757</v>
      </c>
      <c r="G150" s="102" t="s">
        <v>758</v>
      </c>
      <c r="H150" s="102" t="s">
        <v>229</v>
      </c>
      <c r="I150" s="102" t="s">
        <v>504</v>
      </c>
      <c r="J150" s="102" t="s">
        <v>759</v>
      </c>
      <c r="K150" s="103">
        <v>4.3</v>
      </c>
      <c r="L150" s="102" t="s">
        <v>106</v>
      </c>
      <c r="M150" s="104">
        <v>0</v>
      </c>
      <c r="N150" s="104">
        <v>4.7E-2</v>
      </c>
      <c r="O150" s="103">
        <v>1000000</v>
      </c>
      <c r="P150" s="103">
        <v>80.25</v>
      </c>
      <c r="Q150" s="103">
        <v>0</v>
      </c>
      <c r="R150" s="103">
        <v>2808.75</v>
      </c>
      <c r="S150" s="104">
        <v>5.0000000000000001E-3</v>
      </c>
      <c r="T150" s="104">
        <v>7.4999999999999997E-3</v>
      </c>
      <c r="U150" s="104">
        <v>1.6999999999999999E-3</v>
      </c>
    </row>
    <row r="151" spans="2:21" s="99" customFormat="1">
      <c r="B151" s="102" t="s">
        <v>760</v>
      </c>
      <c r="C151" s="102" t="s">
        <v>761</v>
      </c>
      <c r="D151" s="102" t="s">
        <v>123</v>
      </c>
      <c r="E151" s="102" t="s">
        <v>731</v>
      </c>
      <c r="F151" s="102" t="s">
        <v>762</v>
      </c>
      <c r="G151" s="102" t="s">
        <v>763</v>
      </c>
      <c r="H151" s="102" t="s">
        <v>229</v>
      </c>
      <c r="I151" s="102" t="s">
        <v>504</v>
      </c>
      <c r="J151" s="102" t="s">
        <v>764</v>
      </c>
      <c r="K151" s="103">
        <v>3.19</v>
      </c>
      <c r="L151" s="102" t="s">
        <v>106</v>
      </c>
      <c r="M151" s="104">
        <v>0</v>
      </c>
      <c r="N151" s="104">
        <v>8.3000000000000004E-2</v>
      </c>
      <c r="O151" s="103">
        <v>550000</v>
      </c>
      <c r="P151" s="103">
        <v>75.802999999999997</v>
      </c>
      <c r="Q151" s="103">
        <v>0</v>
      </c>
      <c r="R151" s="103">
        <v>1459.20775</v>
      </c>
      <c r="S151" s="104">
        <v>1.1999999999999999E-3</v>
      </c>
      <c r="T151" s="104">
        <v>3.8999999999999998E-3</v>
      </c>
      <c r="U151" s="104">
        <v>8.9999999999999998E-4</v>
      </c>
    </row>
    <row r="152" spans="2:21" s="99" customFormat="1">
      <c r="B152" s="102" t="s">
        <v>765</v>
      </c>
      <c r="C152" s="102" t="s">
        <v>766</v>
      </c>
      <c r="D152" s="102" t="s">
        <v>123</v>
      </c>
      <c r="E152" s="102" t="s">
        <v>731</v>
      </c>
      <c r="F152" s="102" t="s">
        <v>767</v>
      </c>
      <c r="G152" s="102" t="s">
        <v>768</v>
      </c>
      <c r="H152" s="102" t="s">
        <v>229</v>
      </c>
      <c r="I152" s="102" t="s">
        <v>504</v>
      </c>
      <c r="J152" s="102" t="s">
        <v>769</v>
      </c>
      <c r="K152" s="103">
        <v>4.04</v>
      </c>
      <c r="L152" s="102" t="s">
        <v>106</v>
      </c>
      <c r="M152" s="104">
        <v>0</v>
      </c>
      <c r="N152" s="104">
        <v>-6.9199999999999998E-2</v>
      </c>
      <c r="O152" s="103">
        <v>500000</v>
      </c>
      <c r="P152" s="103">
        <v>128.26599999999999</v>
      </c>
      <c r="Q152" s="103">
        <v>0</v>
      </c>
      <c r="R152" s="103">
        <v>2244.6550000000002</v>
      </c>
      <c r="S152" s="104">
        <v>2.5000000000000001E-3</v>
      </c>
      <c r="T152" s="104">
        <v>6.0000000000000001E-3</v>
      </c>
      <c r="U152" s="104">
        <v>1.4E-3</v>
      </c>
    </row>
    <row r="153" spans="2:21" s="99" customFormat="1">
      <c r="B153" s="98" t="s">
        <v>285</v>
      </c>
      <c r="K153" s="100">
        <v>3.82</v>
      </c>
      <c r="N153" s="101">
        <v>7.2700000000000001E-2</v>
      </c>
      <c r="O153" s="100">
        <v>10554000</v>
      </c>
      <c r="Q153" s="100">
        <v>0</v>
      </c>
      <c r="R153" s="100">
        <v>33460.939704149998</v>
      </c>
      <c r="T153" s="101">
        <v>8.9700000000000002E-2</v>
      </c>
      <c r="U153" s="101">
        <v>2.0400000000000001E-2</v>
      </c>
    </row>
    <row r="154" spans="2:21" s="99" customFormat="1">
      <c r="B154" s="102" t="s">
        <v>770</v>
      </c>
      <c r="C154" s="102" t="s">
        <v>771</v>
      </c>
      <c r="D154" s="102" t="s">
        <v>123</v>
      </c>
      <c r="E154" s="102" t="s">
        <v>731</v>
      </c>
      <c r="F154" s="102" t="s">
        <v>772</v>
      </c>
      <c r="G154" s="102" t="s">
        <v>768</v>
      </c>
      <c r="H154" s="102" t="s">
        <v>773</v>
      </c>
      <c r="I154" s="102" t="s">
        <v>735</v>
      </c>
      <c r="J154" s="102" t="s">
        <v>774</v>
      </c>
      <c r="K154" s="103">
        <v>1.56</v>
      </c>
      <c r="L154" s="102" t="s">
        <v>106</v>
      </c>
      <c r="M154" s="104">
        <v>2.8799999999999999E-2</v>
      </c>
      <c r="N154" s="104">
        <v>3.0599999999999999E-2</v>
      </c>
      <c r="O154" s="103">
        <v>200000</v>
      </c>
      <c r="P154" s="103">
        <v>100.884</v>
      </c>
      <c r="Q154" s="103">
        <v>0</v>
      </c>
      <c r="R154" s="103">
        <v>706.18799999999999</v>
      </c>
      <c r="S154" s="104">
        <v>1E-4</v>
      </c>
      <c r="T154" s="104">
        <v>1.9E-3</v>
      </c>
      <c r="U154" s="104">
        <v>4.0000000000000002E-4</v>
      </c>
    </row>
    <row r="155" spans="2:21" s="99" customFormat="1">
      <c r="B155" s="102" t="s">
        <v>775</v>
      </c>
      <c r="C155" s="102" t="s">
        <v>776</v>
      </c>
      <c r="D155" s="102" t="s">
        <v>123</v>
      </c>
      <c r="E155" s="102" t="s">
        <v>731</v>
      </c>
      <c r="F155" s="102" t="s">
        <v>777</v>
      </c>
      <c r="G155" s="102" t="s">
        <v>768</v>
      </c>
      <c r="H155" s="102" t="s">
        <v>778</v>
      </c>
      <c r="I155" s="102" t="s">
        <v>735</v>
      </c>
      <c r="J155" s="102" t="s">
        <v>779</v>
      </c>
      <c r="K155" s="103">
        <v>0.64</v>
      </c>
      <c r="L155" s="102" t="s">
        <v>106</v>
      </c>
      <c r="M155" s="104">
        <v>2.8500000000000001E-2</v>
      </c>
      <c r="N155" s="104">
        <v>2.8400000000000002E-2</v>
      </c>
      <c r="O155" s="103">
        <v>73000</v>
      </c>
      <c r="P155" s="103">
        <v>101.00641671232877</v>
      </c>
      <c r="Q155" s="103">
        <v>0</v>
      </c>
      <c r="R155" s="103">
        <v>258.07139469999998</v>
      </c>
      <c r="S155" s="104">
        <v>0</v>
      </c>
      <c r="T155" s="104">
        <v>6.9999999999999999E-4</v>
      </c>
      <c r="U155" s="104">
        <v>2.0000000000000001E-4</v>
      </c>
    </row>
    <row r="156" spans="2:21" s="99" customFormat="1">
      <c r="B156" s="102" t="s">
        <v>780</v>
      </c>
      <c r="C156" s="102" t="s">
        <v>781</v>
      </c>
      <c r="D156" s="102" t="s">
        <v>123</v>
      </c>
      <c r="E156" s="102" t="s">
        <v>731</v>
      </c>
      <c r="F156" s="102" t="s">
        <v>782</v>
      </c>
      <c r="G156" s="102" t="s">
        <v>783</v>
      </c>
      <c r="H156" s="102" t="s">
        <v>784</v>
      </c>
      <c r="I156" s="102" t="s">
        <v>735</v>
      </c>
      <c r="J156" s="102" t="s">
        <v>785</v>
      </c>
      <c r="K156" s="103">
        <v>3.5</v>
      </c>
      <c r="L156" s="102" t="s">
        <v>106</v>
      </c>
      <c r="M156" s="104">
        <v>3.1300000000000001E-2</v>
      </c>
      <c r="N156" s="104">
        <v>3.7400000000000003E-2</v>
      </c>
      <c r="O156" s="103">
        <v>240000</v>
      </c>
      <c r="P156" s="103">
        <v>98.903458333333333</v>
      </c>
      <c r="Q156" s="103">
        <v>0</v>
      </c>
      <c r="R156" s="103">
        <v>830.78904999999997</v>
      </c>
      <c r="S156" s="104">
        <v>1E-4</v>
      </c>
      <c r="T156" s="104">
        <v>2.2000000000000001E-3</v>
      </c>
      <c r="U156" s="104">
        <v>5.0000000000000001E-4</v>
      </c>
    </row>
    <row r="157" spans="2:21" s="99" customFormat="1">
      <c r="B157" s="102" t="s">
        <v>786</v>
      </c>
      <c r="C157" s="102" t="s">
        <v>787</v>
      </c>
      <c r="D157" s="102" t="s">
        <v>123</v>
      </c>
      <c r="E157" s="102" t="s">
        <v>731</v>
      </c>
      <c r="F157" s="102" t="s">
        <v>788</v>
      </c>
      <c r="G157" s="102" t="s">
        <v>789</v>
      </c>
      <c r="H157" s="102" t="s">
        <v>790</v>
      </c>
      <c r="I157" s="102" t="s">
        <v>735</v>
      </c>
      <c r="J157" s="102" t="s">
        <v>785</v>
      </c>
      <c r="K157" s="103">
        <v>3.06</v>
      </c>
      <c r="L157" s="102" t="s">
        <v>106</v>
      </c>
      <c r="M157" s="104">
        <v>3.5000000000000003E-2</v>
      </c>
      <c r="N157" s="104">
        <v>3.5200000000000002E-2</v>
      </c>
      <c r="O157" s="103">
        <v>240000</v>
      </c>
      <c r="P157" s="103">
        <v>100.95833333333333</v>
      </c>
      <c r="Q157" s="103">
        <v>0</v>
      </c>
      <c r="R157" s="103">
        <v>848.05</v>
      </c>
      <c r="S157" s="104">
        <v>2.9999999999999997E-4</v>
      </c>
      <c r="T157" s="104">
        <v>2.3E-3</v>
      </c>
      <c r="U157" s="104">
        <v>5.0000000000000001E-4</v>
      </c>
    </row>
    <row r="158" spans="2:21" s="99" customFormat="1">
      <c r="B158" s="102" t="s">
        <v>791</v>
      </c>
      <c r="C158" s="102" t="s">
        <v>792</v>
      </c>
      <c r="D158" s="102" t="s">
        <v>123</v>
      </c>
      <c r="E158" s="102" t="s">
        <v>731</v>
      </c>
      <c r="F158" s="102" t="s">
        <v>793</v>
      </c>
      <c r="G158" s="102" t="s">
        <v>763</v>
      </c>
      <c r="H158" s="102" t="s">
        <v>790</v>
      </c>
      <c r="I158" s="102" t="s">
        <v>735</v>
      </c>
      <c r="J158" s="102" t="s">
        <v>794</v>
      </c>
      <c r="K158" s="103">
        <v>8.16</v>
      </c>
      <c r="L158" s="102" t="s">
        <v>106</v>
      </c>
      <c r="M158" s="104">
        <v>1.0999999999999999E-2</v>
      </c>
      <c r="N158" s="104">
        <v>3.9300000000000002E-2</v>
      </c>
      <c r="O158" s="103">
        <v>250000</v>
      </c>
      <c r="P158" s="103">
        <v>80.109499999999997</v>
      </c>
      <c r="Q158" s="103">
        <v>0</v>
      </c>
      <c r="R158" s="103">
        <v>700.958125</v>
      </c>
      <c r="S158" s="104">
        <v>2.9999999999999997E-4</v>
      </c>
      <c r="T158" s="104">
        <v>1.9E-3</v>
      </c>
      <c r="U158" s="104">
        <v>4.0000000000000002E-4</v>
      </c>
    </row>
    <row r="159" spans="2:21" s="99" customFormat="1">
      <c r="B159" s="102" t="s">
        <v>795</v>
      </c>
      <c r="C159" s="102" t="s">
        <v>796</v>
      </c>
      <c r="D159" s="102" t="s">
        <v>123</v>
      </c>
      <c r="E159" s="102" t="s">
        <v>731</v>
      </c>
      <c r="F159" s="102" t="s">
        <v>793</v>
      </c>
      <c r="G159" s="102" t="s">
        <v>763</v>
      </c>
      <c r="H159" s="102" t="s">
        <v>790</v>
      </c>
      <c r="I159" s="102" t="s">
        <v>735</v>
      </c>
      <c r="J159" s="102" t="s">
        <v>797</v>
      </c>
      <c r="K159" s="103">
        <v>0.46</v>
      </c>
      <c r="L159" s="102" t="s">
        <v>106</v>
      </c>
      <c r="M159" s="104">
        <v>2.8000000000000001E-2</v>
      </c>
      <c r="N159" s="104">
        <v>2.69E-2</v>
      </c>
      <c r="O159" s="103">
        <v>234000</v>
      </c>
      <c r="P159" s="103">
        <v>100.17444444444445</v>
      </c>
      <c r="Q159" s="103">
        <v>0</v>
      </c>
      <c r="R159" s="103">
        <v>820.42870000000005</v>
      </c>
      <c r="S159" s="104">
        <v>1E-4</v>
      </c>
      <c r="T159" s="104">
        <v>2.2000000000000001E-3</v>
      </c>
      <c r="U159" s="104">
        <v>5.0000000000000001E-4</v>
      </c>
    </row>
    <row r="160" spans="2:21" s="99" customFormat="1">
      <c r="B160" s="102" t="s">
        <v>798</v>
      </c>
      <c r="C160" s="102" t="s">
        <v>799</v>
      </c>
      <c r="D160" s="102" t="s">
        <v>123</v>
      </c>
      <c r="E160" s="102" t="s">
        <v>731</v>
      </c>
      <c r="F160" s="102" t="s">
        <v>800</v>
      </c>
      <c r="G160" s="102" t="s">
        <v>752</v>
      </c>
      <c r="H160" s="102" t="s">
        <v>790</v>
      </c>
      <c r="I160" s="102" t="s">
        <v>735</v>
      </c>
      <c r="J160" s="102" t="s">
        <v>774</v>
      </c>
      <c r="K160" s="103">
        <v>2.59</v>
      </c>
      <c r="L160" s="102" t="s">
        <v>106</v>
      </c>
      <c r="M160" s="104">
        <v>2.7099999999999999E-2</v>
      </c>
      <c r="N160" s="104">
        <v>3.5700000000000003E-2</v>
      </c>
      <c r="O160" s="103">
        <v>203000</v>
      </c>
      <c r="P160" s="103">
        <v>98.738849999999999</v>
      </c>
      <c r="Q160" s="103">
        <v>0</v>
      </c>
      <c r="R160" s="103">
        <v>701.53952924999999</v>
      </c>
      <c r="S160" s="104">
        <v>1E-4</v>
      </c>
      <c r="T160" s="104">
        <v>1.9E-3</v>
      </c>
      <c r="U160" s="104">
        <v>4.0000000000000002E-4</v>
      </c>
    </row>
    <row r="161" spans="2:21" s="99" customFormat="1">
      <c r="B161" s="102" t="s">
        <v>801</v>
      </c>
      <c r="C161" s="102" t="s">
        <v>802</v>
      </c>
      <c r="D161" s="102" t="s">
        <v>123</v>
      </c>
      <c r="E161" s="102" t="s">
        <v>731</v>
      </c>
      <c r="F161" s="102" t="s">
        <v>803</v>
      </c>
      <c r="G161" s="102" t="s">
        <v>740</v>
      </c>
      <c r="H161" s="102" t="s">
        <v>804</v>
      </c>
      <c r="I161" s="102" t="s">
        <v>805</v>
      </c>
      <c r="J161" s="102" t="s">
        <v>806</v>
      </c>
      <c r="K161" s="103">
        <v>1.67</v>
      </c>
      <c r="L161" s="102" t="s">
        <v>106</v>
      </c>
      <c r="M161" s="104">
        <v>2.9499999999999998E-2</v>
      </c>
      <c r="N161" s="104">
        <v>3.2199999999999999E-2</v>
      </c>
      <c r="O161" s="103">
        <v>164000</v>
      </c>
      <c r="P161" s="103">
        <v>100.45141664634146</v>
      </c>
      <c r="Q161" s="103">
        <v>0</v>
      </c>
      <c r="R161" s="103">
        <v>576.59113155</v>
      </c>
      <c r="S161" s="104">
        <v>2.0000000000000001E-4</v>
      </c>
      <c r="T161" s="104">
        <v>1.5E-3</v>
      </c>
      <c r="U161" s="104">
        <v>4.0000000000000002E-4</v>
      </c>
    </row>
    <row r="162" spans="2:21" s="99" customFormat="1">
      <c r="B162" s="102" t="s">
        <v>807</v>
      </c>
      <c r="C162" s="102" t="s">
        <v>808</v>
      </c>
      <c r="D162" s="102" t="s">
        <v>809</v>
      </c>
      <c r="E162" s="102" t="s">
        <v>731</v>
      </c>
      <c r="F162" s="102" t="s">
        <v>810</v>
      </c>
      <c r="G162" s="102" t="s">
        <v>811</v>
      </c>
      <c r="H162" s="102" t="s">
        <v>812</v>
      </c>
      <c r="I162" s="102" t="s">
        <v>735</v>
      </c>
      <c r="J162" s="102" t="s">
        <v>813</v>
      </c>
      <c r="K162" s="103">
        <v>7.82</v>
      </c>
      <c r="L162" s="102" t="s">
        <v>106</v>
      </c>
      <c r="M162" s="104">
        <v>1.2500000000000001E-2</v>
      </c>
      <c r="N162" s="104">
        <v>4.2799999999999998E-2</v>
      </c>
      <c r="O162" s="103">
        <v>250000</v>
      </c>
      <c r="P162" s="103">
        <v>79.551416680000003</v>
      </c>
      <c r="Q162" s="103">
        <v>0</v>
      </c>
      <c r="R162" s="103">
        <v>696.07489595000004</v>
      </c>
      <c r="S162" s="104">
        <v>2.9999999999999997E-4</v>
      </c>
      <c r="T162" s="104">
        <v>1.9E-3</v>
      </c>
      <c r="U162" s="104">
        <v>4.0000000000000002E-4</v>
      </c>
    </row>
    <row r="163" spans="2:21" s="99" customFormat="1">
      <c r="B163" s="102" t="s">
        <v>814</v>
      </c>
      <c r="C163" s="102" t="s">
        <v>815</v>
      </c>
      <c r="D163" s="102" t="s">
        <v>123</v>
      </c>
      <c r="E163" s="102" t="s">
        <v>731</v>
      </c>
      <c r="F163" s="102" t="s">
        <v>816</v>
      </c>
      <c r="G163" s="102" t="s">
        <v>740</v>
      </c>
      <c r="H163" s="102" t="s">
        <v>734</v>
      </c>
      <c r="I163" s="102" t="s">
        <v>735</v>
      </c>
      <c r="J163" s="102" t="s">
        <v>817</v>
      </c>
      <c r="K163" s="103">
        <v>7.69</v>
      </c>
      <c r="L163" s="102" t="s">
        <v>106</v>
      </c>
      <c r="M163" s="104">
        <v>1.6500000000000001E-2</v>
      </c>
      <c r="N163" s="104">
        <v>4.3099999999999999E-2</v>
      </c>
      <c r="O163" s="103">
        <v>500000</v>
      </c>
      <c r="P163" s="103">
        <v>82.255916659999997</v>
      </c>
      <c r="Q163" s="103">
        <v>0</v>
      </c>
      <c r="R163" s="103">
        <v>1439.47854155</v>
      </c>
      <c r="S163" s="104">
        <v>5.0000000000000001E-4</v>
      </c>
      <c r="T163" s="104">
        <v>3.8999999999999998E-3</v>
      </c>
      <c r="U163" s="104">
        <v>8.9999999999999998E-4</v>
      </c>
    </row>
    <row r="164" spans="2:21" s="99" customFormat="1">
      <c r="B164" s="102" t="s">
        <v>818</v>
      </c>
      <c r="C164" s="102" t="s">
        <v>819</v>
      </c>
      <c r="D164" s="102" t="s">
        <v>809</v>
      </c>
      <c r="E164" s="102" t="s">
        <v>731</v>
      </c>
      <c r="F164" s="102" t="s">
        <v>820</v>
      </c>
      <c r="G164" s="102" t="s">
        <v>821</v>
      </c>
      <c r="H164" s="102" t="s">
        <v>734</v>
      </c>
      <c r="I164" s="102" t="s">
        <v>735</v>
      </c>
      <c r="J164" s="102" t="s">
        <v>822</v>
      </c>
      <c r="K164" s="103">
        <v>5.53</v>
      </c>
      <c r="L164" s="102" t="s">
        <v>106</v>
      </c>
      <c r="M164" s="104">
        <v>2.3900000000000001E-2</v>
      </c>
      <c r="N164" s="104">
        <v>4.4699999999999997E-2</v>
      </c>
      <c r="O164" s="103">
        <v>400000</v>
      </c>
      <c r="P164" s="103">
        <v>89.681122224999996</v>
      </c>
      <c r="Q164" s="103">
        <v>0</v>
      </c>
      <c r="R164" s="103">
        <v>1255.53571115</v>
      </c>
      <c r="S164" s="104">
        <v>1E-4</v>
      </c>
      <c r="T164" s="104">
        <v>3.3999999999999998E-3</v>
      </c>
      <c r="U164" s="104">
        <v>8.0000000000000004E-4</v>
      </c>
    </row>
    <row r="165" spans="2:21" s="99" customFormat="1">
      <c r="B165" s="102" t="s">
        <v>823</v>
      </c>
      <c r="C165" s="102" t="s">
        <v>824</v>
      </c>
      <c r="D165" s="102" t="s">
        <v>123</v>
      </c>
      <c r="E165" s="102" t="s">
        <v>731</v>
      </c>
      <c r="F165" s="102" t="s">
        <v>825</v>
      </c>
      <c r="G165" s="102" t="s">
        <v>783</v>
      </c>
      <c r="H165" s="102" t="s">
        <v>826</v>
      </c>
      <c r="I165" s="102" t="s">
        <v>805</v>
      </c>
      <c r="J165" s="102" t="s">
        <v>827</v>
      </c>
      <c r="K165" s="103">
        <v>3.3</v>
      </c>
      <c r="L165" s="102" t="s">
        <v>106</v>
      </c>
      <c r="M165" s="104">
        <v>3.4000000000000002E-2</v>
      </c>
      <c r="N165" s="104">
        <v>7.1400000000000005E-2</v>
      </c>
      <c r="O165" s="103">
        <v>800000</v>
      </c>
      <c r="P165" s="103">
        <v>90.319000000000003</v>
      </c>
      <c r="Q165" s="103">
        <v>0</v>
      </c>
      <c r="R165" s="103">
        <v>2528.9319999999998</v>
      </c>
      <c r="S165" s="104">
        <v>8.0000000000000004E-4</v>
      </c>
      <c r="T165" s="104">
        <v>6.7999999999999996E-3</v>
      </c>
      <c r="U165" s="104">
        <v>1.5E-3</v>
      </c>
    </row>
    <row r="166" spans="2:21" s="99" customFormat="1">
      <c r="B166" s="102" t="s">
        <v>828</v>
      </c>
      <c r="C166" s="102" t="s">
        <v>829</v>
      </c>
      <c r="D166" s="102" t="s">
        <v>809</v>
      </c>
      <c r="E166" s="102" t="s">
        <v>731</v>
      </c>
      <c r="F166" s="102" t="s">
        <v>825</v>
      </c>
      <c r="G166" s="102" t="s">
        <v>783</v>
      </c>
      <c r="H166" s="102" t="s">
        <v>830</v>
      </c>
      <c r="I166" s="102" t="s">
        <v>754</v>
      </c>
      <c r="J166" s="102" t="s">
        <v>613</v>
      </c>
      <c r="K166" s="103">
        <v>1.93</v>
      </c>
      <c r="L166" s="102" t="s">
        <v>106</v>
      </c>
      <c r="M166" s="104">
        <v>4.6300000000000001E-2</v>
      </c>
      <c r="N166" s="104">
        <v>5.57E-2</v>
      </c>
      <c r="O166" s="103">
        <v>500000</v>
      </c>
      <c r="P166" s="103">
        <v>100.41125</v>
      </c>
      <c r="Q166" s="103">
        <v>0</v>
      </c>
      <c r="R166" s="103">
        <v>1757.1968750000001</v>
      </c>
      <c r="S166" s="104">
        <v>1.2999999999999999E-3</v>
      </c>
      <c r="T166" s="104">
        <v>4.7000000000000002E-3</v>
      </c>
      <c r="U166" s="104">
        <v>1.1000000000000001E-3</v>
      </c>
    </row>
    <row r="167" spans="2:21" s="99" customFormat="1">
      <c r="B167" s="102" t="s">
        <v>831</v>
      </c>
      <c r="C167" s="102" t="s">
        <v>832</v>
      </c>
      <c r="D167" s="102" t="s">
        <v>123</v>
      </c>
      <c r="E167" s="102" t="s">
        <v>731</v>
      </c>
      <c r="F167" s="102" t="s">
        <v>833</v>
      </c>
      <c r="G167" s="102" t="s">
        <v>783</v>
      </c>
      <c r="H167" s="102" t="s">
        <v>830</v>
      </c>
      <c r="I167" s="102" t="s">
        <v>735</v>
      </c>
      <c r="J167" s="102" t="s">
        <v>550</v>
      </c>
      <c r="K167" s="103">
        <v>4.0599999999999996</v>
      </c>
      <c r="L167" s="102" t="s">
        <v>106</v>
      </c>
      <c r="M167" s="104">
        <v>3.3599999999999998E-2</v>
      </c>
      <c r="N167" s="104">
        <v>7.7700000000000005E-2</v>
      </c>
      <c r="O167" s="103">
        <v>2000000</v>
      </c>
      <c r="P167" s="103">
        <v>84.786500000000004</v>
      </c>
      <c r="Q167" s="103">
        <v>0</v>
      </c>
      <c r="R167" s="103">
        <v>5935.0550000000003</v>
      </c>
      <c r="S167" s="104">
        <v>6.7000000000000002E-3</v>
      </c>
      <c r="T167" s="104">
        <v>1.5900000000000001E-2</v>
      </c>
      <c r="U167" s="104">
        <v>3.5999999999999999E-3</v>
      </c>
    </row>
    <row r="168" spans="2:21" s="99" customFormat="1">
      <c r="B168" s="102" t="s">
        <v>834</v>
      </c>
      <c r="C168" s="102" t="s">
        <v>835</v>
      </c>
      <c r="D168" s="102" t="s">
        <v>123</v>
      </c>
      <c r="E168" s="102" t="s">
        <v>731</v>
      </c>
      <c r="F168" s="102" t="s">
        <v>833</v>
      </c>
      <c r="G168" s="102" t="s">
        <v>783</v>
      </c>
      <c r="H168" s="102" t="s">
        <v>830</v>
      </c>
      <c r="I168" s="102" t="s">
        <v>735</v>
      </c>
      <c r="J168" s="102" t="s">
        <v>836</v>
      </c>
      <c r="K168" s="103">
        <v>3.3</v>
      </c>
      <c r="L168" s="102" t="s">
        <v>106</v>
      </c>
      <c r="M168" s="104">
        <v>3.7100000000000001E-2</v>
      </c>
      <c r="N168" s="104">
        <v>7.8E-2</v>
      </c>
      <c r="O168" s="103">
        <v>1500000</v>
      </c>
      <c r="P168" s="103">
        <v>89.494522219999993</v>
      </c>
      <c r="Q168" s="103">
        <v>0</v>
      </c>
      <c r="R168" s="103">
        <v>4698.4624165499999</v>
      </c>
      <c r="S168" s="104">
        <v>3.8E-3</v>
      </c>
      <c r="T168" s="104">
        <v>1.26E-2</v>
      </c>
      <c r="U168" s="104">
        <v>2.8999999999999998E-3</v>
      </c>
    </row>
    <row r="169" spans="2:21" s="99" customFormat="1">
      <c r="B169" s="102" t="s">
        <v>837</v>
      </c>
      <c r="C169" s="102" t="s">
        <v>838</v>
      </c>
      <c r="D169" s="102" t="s">
        <v>123</v>
      </c>
      <c r="E169" s="102" t="s">
        <v>731</v>
      </c>
      <c r="F169" s="102" t="s">
        <v>839</v>
      </c>
      <c r="G169" s="102" t="s">
        <v>752</v>
      </c>
      <c r="H169" s="102" t="s">
        <v>840</v>
      </c>
      <c r="I169" s="102" t="s">
        <v>735</v>
      </c>
      <c r="J169" s="102" t="s">
        <v>522</v>
      </c>
      <c r="K169" s="103">
        <v>4.1399999999999997</v>
      </c>
      <c r="L169" s="102" t="s">
        <v>106</v>
      </c>
      <c r="M169" s="104">
        <v>6.5000000000000002E-2</v>
      </c>
      <c r="N169" s="104">
        <v>9.6100000000000005E-2</v>
      </c>
      <c r="O169" s="103">
        <v>2000000</v>
      </c>
      <c r="P169" s="103">
        <v>90.033333334999995</v>
      </c>
      <c r="Q169" s="103">
        <v>0</v>
      </c>
      <c r="R169" s="103">
        <v>6302.3333334500003</v>
      </c>
      <c r="S169" s="104">
        <v>4.4000000000000003E-3</v>
      </c>
      <c r="T169" s="104">
        <v>1.6899999999999998E-2</v>
      </c>
      <c r="U169" s="104">
        <v>3.8E-3</v>
      </c>
    </row>
    <row r="170" spans="2:21" s="99" customFormat="1">
      <c r="B170" s="102" t="s">
        <v>841</v>
      </c>
      <c r="C170" s="102" t="s">
        <v>842</v>
      </c>
      <c r="D170" s="102" t="s">
        <v>123</v>
      </c>
      <c r="E170" s="102" t="s">
        <v>731</v>
      </c>
      <c r="F170" s="102" t="s">
        <v>843</v>
      </c>
      <c r="G170" s="102" t="s">
        <v>752</v>
      </c>
      <c r="H170" s="102" t="s">
        <v>844</v>
      </c>
      <c r="I170" s="102" t="s">
        <v>805</v>
      </c>
      <c r="J170" s="102" t="s">
        <v>522</v>
      </c>
      <c r="K170" s="103">
        <v>3.31</v>
      </c>
      <c r="L170" s="102" t="s">
        <v>106</v>
      </c>
      <c r="M170" s="104">
        <v>0.09</v>
      </c>
      <c r="N170" s="104">
        <v>0.1144</v>
      </c>
      <c r="O170" s="103">
        <v>1000000</v>
      </c>
      <c r="P170" s="103">
        <v>97.293000000000006</v>
      </c>
      <c r="Q170" s="103">
        <v>0</v>
      </c>
      <c r="R170" s="103">
        <v>3405.2550000000001</v>
      </c>
      <c r="S170" s="104">
        <v>1.6000000000000001E-3</v>
      </c>
      <c r="T170" s="104">
        <v>9.1000000000000004E-3</v>
      </c>
      <c r="U170" s="104">
        <v>2.0999999999999999E-3</v>
      </c>
    </row>
    <row r="171" spans="2:21" s="99" customFormat="1">
      <c r="B171" s="102" t="s">
        <v>236</v>
      </c>
    </row>
    <row r="172" spans="2:21" s="99" customFormat="1">
      <c r="B172" s="102" t="s">
        <v>278</v>
      </c>
    </row>
    <row r="173" spans="2:21" s="99" customFormat="1">
      <c r="B173" s="102" t="s">
        <v>279</v>
      </c>
    </row>
    <row r="174" spans="2:21" s="99" customFormat="1">
      <c r="B174" s="102" t="s">
        <v>280</v>
      </c>
    </row>
    <row r="175" spans="2:21" s="99" customFormat="1">
      <c r="B175" s="102" t="s">
        <v>281</v>
      </c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9"/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$BN$7:$BN$11</formula1>
    </dataValidation>
    <dataValidation type="list" allowBlank="1" showInputMessage="1" showErrorMessage="1" sqref="E12:E795">
      <formula1>$BI$7:$BI$11</formula1>
    </dataValidation>
    <dataValidation type="list" allowBlank="1" showInputMessage="1" showErrorMessage="1" sqref="I12:I801">
      <formula1>$BM$7:$BM$10</formula1>
    </dataValidation>
    <dataValidation type="list" allowBlank="1" showInputMessage="1" showErrorMessage="1" sqref="G12:G801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A12" sqref="A12:XFD1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I12+I130</f>
        <v>19339439.16</v>
      </c>
      <c r="J11" s="7"/>
      <c r="K11" s="75">
        <v>687.86855500000001</v>
      </c>
      <c r="L11" s="75">
        <v>302772.12260107259</v>
      </c>
      <c r="M11" s="7"/>
      <c r="N11" s="76">
        <v>1</v>
      </c>
      <c r="O11" s="76">
        <v>0.18440000000000001</v>
      </c>
      <c r="BF11" s="16"/>
      <c r="BG11" s="19"/>
      <c r="BH11" s="16"/>
      <c r="BJ11" s="16"/>
    </row>
    <row r="12" spans="2:62" s="99" customFormat="1">
      <c r="B12" s="98" t="s">
        <v>204</v>
      </c>
      <c r="C12" s="105"/>
      <c r="D12" s="105"/>
      <c r="I12" s="100">
        <f>I13+I40+I70+I128</f>
        <v>18397191.460000001</v>
      </c>
      <c r="K12" s="100">
        <v>680.33995000000004</v>
      </c>
      <c r="L12" s="100">
        <v>255511.6449818754</v>
      </c>
      <c r="N12" s="101">
        <v>0.84389999999999998</v>
      </c>
      <c r="O12" s="101">
        <v>0.15559999999999999</v>
      </c>
    </row>
    <row r="13" spans="2:62" s="99" customFormat="1">
      <c r="B13" s="98" t="s">
        <v>845</v>
      </c>
      <c r="C13" s="105"/>
      <c r="D13" s="105"/>
      <c r="I13" s="100">
        <f>SUM(I14:I39)</f>
        <v>3463245.54</v>
      </c>
      <c r="K13" s="100">
        <v>680.33995000000004</v>
      </c>
      <c r="L13" s="100">
        <v>110068.04190627541</v>
      </c>
      <c r="N13" s="101">
        <v>0.36349999999999999</v>
      </c>
      <c r="O13" s="101">
        <v>6.7000000000000004E-2</v>
      </c>
    </row>
    <row r="14" spans="2:62" s="99" customFormat="1">
      <c r="B14" s="102" t="s">
        <v>846</v>
      </c>
      <c r="C14" s="102" t="s">
        <v>847</v>
      </c>
      <c r="D14" s="102" t="s">
        <v>100</v>
      </c>
      <c r="E14" s="102" t="s">
        <v>123</v>
      </c>
      <c r="F14" s="102" t="s">
        <v>848</v>
      </c>
      <c r="G14" s="102" t="s">
        <v>509</v>
      </c>
      <c r="H14" s="102" t="s">
        <v>102</v>
      </c>
      <c r="I14" s="103">
        <v>9600</v>
      </c>
      <c r="J14" s="103">
        <v>26550</v>
      </c>
      <c r="K14" s="103">
        <v>0</v>
      </c>
      <c r="L14" s="103">
        <v>2548.8000000000002</v>
      </c>
      <c r="M14" s="104">
        <v>2.0000000000000001E-4</v>
      </c>
      <c r="N14" s="104">
        <v>8.3999999999999995E-3</v>
      </c>
      <c r="O14" s="104">
        <v>1.6000000000000001E-3</v>
      </c>
    </row>
    <row r="15" spans="2:62" s="99" customFormat="1">
      <c r="B15" s="102" t="s">
        <v>849</v>
      </c>
      <c r="C15" s="102" t="s">
        <v>850</v>
      </c>
      <c r="D15" s="102" t="s">
        <v>100</v>
      </c>
      <c r="E15" s="102" t="s">
        <v>123</v>
      </c>
      <c r="F15" s="102" t="s">
        <v>851</v>
      </c>
      <c r="G15" s="102" t="s">
        <v>852</v>
      </c>
      <c r="H15" s="102" t="s">
        <v>102</v>
      </c>
      <c r="I15" s="103">
        <v>107094</v>
      </c>
      <c r="J15" s="103">
        <v>3446</v>
      </c>
      <c r="K15" s="103">
        <v>0</v>
      </c>
      <c r="L15" s="103">
        <v>3690.4592400000001</v>
      </c>
      <c r="M15" s="104">
        <v>4.0000000000000002E-4</v>
      </c>
      <c r="N15" s="104">
        <v>1.2200000000000001E-2</v>
      </c>
      <c r="O15" s="104">
        <v>2.2000000000000001E-3</v>
      </c>
    </row>
    <row r="16" spans="2:62" s="99" customFormat="1">
      <c r="B16" s="102" t="s">
        <v>853</v>
      </c>
      <c r="C16" s="102" t="s">
        <v>854</v>
      </c>
      <c r="D16" s="102" t="s">
        <v>100</v>
      </c>
      <c r="E16" s="102" t="s">
        <v>123</v>
      </c>
      <c r="F16" s="102" t="s">
        <v>855</v>
      </c>
      <c r="G16" s="102" t="s">
        <v>852</v>
      </c>
      <c r="H16" s="102" t="s">
        <v>102</v>
      </c>
      <c r="I16" s="103">
        <v>189280</v>
      </c>
      <c r="J16" s="103">
        <v>3402</v>
      </c>
      <c r="K16" s="103">
        <v>0</v>
      </c>
      <c r="L16" s="103">
        <v>6439.3055999999997</v>
      </c>
      <c r="M16" s="104">
        <v>8.0000000000000004E-4</v>
      </c>
      <c r="N16" s="104">
        <v>2.1299999999999999E-2</v>
      </c>
      <c r="O16" s="104">
        <v>3.8999999999999998E-3</v>
      </c>
    </row>
    <row r="17" spans="2:15" s="99" customFormat="1">
      <c r="B17" s="102" t="s">
        <v>856</v>
      </c>
      <c r="C17" s="102" t="s">
        <v>857</v>
      </c>
      <c r="D17" s="102" t="s">
        <v>100</v>
      </c>
      <c r="E17" s="102" t="s">
        <v>123</v>
      </c>
      <c r="F17" s="102" t="s">
        <v>858</v>
      </c>
      <c r="G17" s="102" t="s">
        <v>567</v>
      </c>
      <c r="H17" s="102" t="s">
        <v>102</v>
      </c>
      <c r="I17" s="103">
        <v>3380</v>
      </c>
      <c r="J17" s="103">
        <v>79720</v>
      </c>
      <c r="K17" s="103">
        <v>5.9082400000000002</v>
      </c>
      <c r="L17" s="103">
        <v>2700.4442399999998</v>
      </c>
      <c r="M17" s="104">
        <v>1E-4</v>
      </c>
      <c r="N17" s="104">
        <v>8.8999999999999999E-3</v>
      </c>
      <c r="O17" s="104">
        <v>1.6000000000000001E-3</v>
      </c>
    </row>
    <row r="18" spans="2:15" s="99" customFormat="1">
      <c r="B18" s="102" t="s">
        <v>859</v>
      </c>
      <c r="C18" s="102" t="s">
        <v>860</v>
      </c>
      <c r="D18" s="102" t="s">
        <v>100</v>
      </c>
      <c r="E18" s="102" t="s">
        <v>123</v>
      </c>
      <c r="F18" s="102" t="s">
        <v>861</v>
      </c>
      <c r="G18" s="102" t="s">
        <v>493</v>
      </c>
      <c r="H18" s="102" t="s">
        <v>102</v>
      </c>
      <c r="I18" s="103">
        <v>441.04</v>
      </c>
      <c r="J18" s="103">
        <v>2062</v>
      </c>
      <c r="K18" s="103">
        <v>0</v>
      </c>
      <c r="L18" s="103">
        <v>9.0942448000000002</v>
      </c>
      <c r="M18" s="104">
        <v>2.0000000000000001E-4</v>
      </c>
      <c r="N18" s="104">
        <v>0</v>
      </c>
      <c r="O18" s="104">
        <v>0</v>
      </c>
    </row>
    <row r="19" spans="2:15" s="99" customFormat="1">
      <c r="B19" s="102" t="s">
        <v>862</v>
      </c>
      <c r="C19" s="102" t="s">
        <v>863</v>
      </c>
      <c r="D19" s="102" t="s">
        <v>100</v>
      </c>
      <c r="E19" s="102" t="s">
        <v>123</v>
      </c>
      <c r="F19" s="102" t="s">
        <v>861</v>
      </c>
      <c r="G19" s="102" t="s">
        <v>493</v>
      </c>
      <c r="H19" s="102" t="s">
        <v>102</v>
      </c>
      <c r="I19" s="103">
        <v>90413.5</v>
      </c>
      <c r="J19" s="103">
        <v>1422</v>
      </c>
      <c r="K19" s="103">
        <v>0</v>
      </c>
      <c r="L19" s="103">
        <v>1285.6799699999999</v>
      </c>
      <c r="M19" s="104">
        <v>2.0000000000000001E-4</v>
      </c>
      <c r="N19" s="104">
        <v>4.1999999999999997E-3</v>
      </c>
      <c r="O19" s="104">
        <v>8.0000000000000004E-4</v>
      </c>
    </row>
    <row r="20" spans="2:15" s="99" customFormat="1">
      <c r="B20" s="102" t="s">
        <v>864</v>
      </c>
      <c r="C20" s="102" t="s">
        <v>865</v>
      </c>
      <c r="D20" s="102" t="s">
        <v>100</v>
      </c>
      <c r="E20" s="102" t="s">
        <v>123</v>
      </c>
      <c r="F20" s="102" t="s">
        <v>866</v>
      </c>
      <c r="G20" s="102" t="s">
        <v>297</v>
      </c>
      <c r="H20" s="102" t="s">
        <v>102</v>
      </c>
      <c r="I20" s="103">
        <v>44570</v>
      </c>
      <c r="J20" s="103">
        <v>13010</v>
      </c>
      <c r="K20" s="103">
        <v>0</v>
      </c>
      <c r="L20" s="103">
        <v>5798.5569999999998</v>
      </c>
      <c r="M20" s="104">
        <v>4.0000000000000002E-4</v>
      </c>
      <c r="N20" s="104">
        <v>1.9199999999999998E-2</v>
      </c>
      <c r="O20" s="104">
        <v>3.5000000000000001E-3</v>
      </c>
    </row>
    <row r="21" spans="2:15" s="99" customFormat="1">
      <c r="B21" s="102" t="s">
        <v>867</v>
      </c>
      <c r="C21" s="102" t="s">
        <v>868</v>
      </c>
      <c r="D21" s="102" t="s">
        <v>100</v>
      </c>
      <c r="E21" s="102" t="s">
        <v>123</v>
      </c>
      <c r="F21" s="102" t="s">
        <v>869</v>
      </c>
      <c r="G21" s="102" t="s">
        <v>297</v>
      </c>
      <c r="H21" s="102" t="s">
        <v>102</v>
      </c>
      <c r="I21" s="103">
        <v>348590</v>
      </c>
      <c r="J21" s="103">
        <v>1816</v>
      </c>
      <c r="K21" s="103">
        <v>0</v>
      </c>
      <c r="L21" s="103">
        <v>6330.3944000000001</v>
      </c>
      <c r="M21" s="104">
        <v>2.9999999999999997E-4</v>
      </c>
      <c r="N21" s="104">
        <v>2.0899999999999998E-2</v>
      </c>
      <c r="O21" s="104">
        <v>3.8999999999999998E-3</v>
      </c>
    </row>
    <row r="22" spans="2:15" s="99" customFormat="1">
      <c r="B22" s="102" t="s">
        <v>870</v>
      </c>
      <c r="C22" s="102" t="s">
        <v>871</v>
      </c>
      <c r="D22" s="102" t="s">
        <v>100</v>
      </c>
      <c r="E22" s="102" t="s">
        <v>123</v>
      </c>
      <c r="F22" s="102" t="s">
        <v>305</v>
      </c>
      <c r="G22" s="102" t="s">
        <v>297</v>
      </c>
      <c r="H22" s="102" t="s">
        <v>102</v>
      </c>
      <c r="I22" s="103">
        <v>428295</v>
      </c>
      <c r="J22" s="103">
        <v>3105</v>
      </c>
      <c r="K22" s="103">
        <v>0</v>
      </c>
      <c r="L22" s="103">
        <v>13298.55975</v>
      </c>
      <c r="M22" s="104">
        <v>2.9999999999999997E-4</v>
      </c>
      <c r="N22" s="104">
        <v>4.3900000000000002E-2</v>
      </c>
      <c r="O22" s="104">
        <v>8.0999999999999996E-3</v>
      </c>
    </row>
    <row r="23" spans="2:15" s="99" customFormat="1">
      <c r="B23" s="102" t="s">
        <v>872</v>
      </c>
      <c r="C23" s="102" t="s">
        <v>873</v>
      </c>
      <c r="D23" s="102" t="s">
        <v>100</v>
      </c>
      <c r="E23" s="102" t="s">
        <v>123</v>
      </c>
      <c r="F23" s="102" t="s">
        <v>874</v>
      </c>
      <c r="G23" s="102" t="s">
        <v>297</v>
      </c>
      <c r="H23" s="102" t="s">
        <v>102</v>
      </c>
      <c r="I23" s="103">
        <v>69420</v>
      </c>
      <c r="J23" s="103">
        <v>11550</v>
      </c>
      <c r="K23" s="103">
        <v>0</v>
      </c>
      <c r="L23" s="103">
        <v>8018.01</v>
      </c>
      <c r="M23" s="104">
        <v>2.9999999999999997E-4</v>
      </c>
      <c r="N23" s="104">
        <v>2.6499999999999999E-2</v>
      </c>
      <c r="O23" s="104">
        <v>4.8999999999999998E-3</v>
      </c>
    </row>
    <row r="24" spans="2:15" s="99" customFormat="1">
      <c r="B24" s="102" t="s">
        <v>875</v>
      </c>
      <c r="C24" s="102" t="s">
        <v>876</v>
      </c>
      <c r="D24" s="102" t="s">
        <v>100</v>
      </c>
      <c r="E24" s="102" t="s">
        <v>123</v>
      </c>
      <c r="F24" s="102" t="s">
        <v>328</v>
      </c>
      <c r="G24" s="102" t="s">
        <v>297</v>
      </c>
      <c r="H24" s="102" t="s">
        <v>102</v>
      </c>
      <c r="I24" s="103">
        <v>514610</v>
      </c>
      <c r="J24" s="103">
        <v>2916</v>
      </c>
      <c r="K24" s="103">
        <v>0</v>
      </c>
      <c r="L24" s="103">
        <v>15006.027599999999</v>
      </c>
      <c r="M24" s="104">
        <v>4.0000000000000002E-4</v>
      </c>
      <c r="N24" s="104">
        <v>4.9599999999999998E-2</v>
      </c>
      <c r="O24" s="104">
        <v>9.1000000000000004E-3</v>
      </c>
    </row>
    <row r="25" spans="2:15" s="99" customFormat="1">
      <c r="B25" s="102" t="s">
        <v>877</v>
      </c>
      <c r="C25" s="102" t="s">
        <v>878</v>
      </c>
      <c r="D25" s="102" t="s">
        <v>100</v>
      </c>
      <c r="E25" s="102" t="s">
        <v>123</v>
      </c>
      <c r="F25" s="102" t="s">
        <v>724</v>
      </c>
      <c r="G25" s="102" t="s">
        <v>450</v>
      </c>
      <c r="H25" s="102" t="s">
        <v>102</v>
      </c>
      <c r="I25" s="103">
        <v>2765</v>
      </c>
      <c r="J25" s="103">
        <v>153500</v>
      </c>
      <c r="K25" s="103">
        <v>0</v>
      </c>
      <c r="L25" s="103">
        <v>4244.2749999999996</v>
      </c>
      <c r="M25" s="104">
        <v>4.0000000000000002E-4</v>
      </c>
      <c r="N25" s="104">
        <v>1.4E-2</v>
      </c>
      <c r="O25" s="104">
        <v>2.5999999999999999E-3</v>
      </c>
    </row>
    <row r="26" spans="2:15" s="99" customFormat="1">
      <c r="B26" s="102" t="s">
        <v>879</v>
      </c>
      <c r="C26" s="102" t="s">
        <v>880</v>
      </c>
      <c r="D26" s="102" t="s">
        <v>100</v>
      </c>
      <c r="E26" s="102" t="s">
        <v>123</v>
      </c>
      <c r="F26" s="102" t="s">
        <v>881</v>
      </c>
      <c r="G26" s="102" t="s">
        <v>450</v>
      </c>
      <c r="H26" s="102" t="s">
        <v>102</v>
      </c>
      <c r="I26" s="103">
        <v>18821</v>
      </c>
      <c r="J26" s="103">
        <v>13990</v>
      </c>
      <c r="K26" s="103">
        <v>674.43170999999995</v>
      </c>
      <c r="L26" s="103">
        <v>3307.4896100000001</v>
      </c>
      <c r="M26" s="104">
        <v>2.9999999999999997E-4</v>
      </c>
      <c r="N26" s="104">
        <v>1.09E-2</v>
      </c>
      <c r="O26" s="104">
        <v>2E-3</v>
      </c>
    </row>
    <row r="27" spans="2:15" s="99" customFormat="1">
      <c r="B27" s="102" t="s">
        <v>882</v>
      </c>
      <c r="C27" s="102" t="s">
        <v>883</v>
      </c>
      <c r="D27" s="102" t="s">
        <v>100</v>
      </c>
      <c r="E27" s="102" t="s">
        <v>123</v>
      </c>
      <c r="F27" s="102" t="s">
        <v>579</v>
      </c>
      <c r="G27" s="102" t="s">
        <v>421</v>
      </c>
      <c r="H27" s="102" t="s">
        <v>102</v>
      </c>
      <c r="I27" s="103">
        <v>214710</v>
      </c>
      <c r="J27" s="103">
        <v>3169</v>
      </c>
      <c r="K27" s="103">
        <v>0</v>
      </c>
      <c r="L27" s="103">
        <v>6804.1598999999997</v>
      </c>
      <c r="M27" s="104">
        <v>2.0000000000000001E-4</v>
      </c>
      <c r="N27" s="104">
        <v>2.2499999999999999E-2</v>
      </c>
      <c r="O27" s="104">
        <v>4.1000000000000003E-3</v>
      </c>
    </row>
    <row r="28" spans="2:15" s="99" customFormat="1">
      <c r="B28" s="102" t="s">
        <v>884</v>
      </c>
      <c r="C28" s="102" t="s">
        <v>885</v>
      </c>
      <c r="D28" s="102" t="s">
        <v>100</v>
      </c>
      <c r="E28" s="102" t="s">
        <v>123</v>
      </c>
      <c r="F28" s="102" t="s">
        <v>886</v>
      </c>
      <c r="G28" s="102" t="s">
        <v>887</v>
      </c>
      <c r="H28" s="102" t="s">
        <v>102</v>
      </c>
      <c r="I28" s="103">
        <v>31700</v>
      </c>
      <c r="J28" s="103">
        <v>16270</v>
      </c>
      <c r="K28" s="103">
        <v>0</v>
      </c>
      <c r="L28" s="103">
        <v>5157.59</v>
      </c>
      <c r="M28" s="104">
        <v>2.9999999999999997E-4</v>
      </c>
      <c r="N28" s="104">
        <v>1.7000000000000001E-2</v>
      </c>
      <c r="O28" s="104">
        <v>3.0999999999999999E-3</v>
      </c>
    </row>
    <row r="29" spans="2:15" s="99" customFormat="1">
      <c r="B29" s="102" t="s">
        <v>888</v>
      </c>
      <c r="C29" s="102" t="s">
        <v>889</v>
      </c>
      <c r="D29" s="102" t="s">
        <v>100</v>
      </c>
      <c r="E29" s="102" t="s">
        <v>123</v>
      </c>
      <c r="F29" s="102" t="s">
        <v>767</v>
      </c>
      <c r="G29" s="102" t="s">
        <v>887</v>
      </c>
      <c r="H29" s="102" t="s">
        <v>102</v>
      </c>
      <c r="I29" s="103">
        <v>7250</v>
      </c>
      <c r="J29" s="103">
        <v>30360</v>
      </c>
      <c r="K29" s="103">
        <v>0</v>
      </c>
      <c r="L29" s="103">
        <v>2201.1</v>
      </c>
      <c r="M29" s="104">
        <v>2.9999999999999997E-4</v>
      </c>
      <c r="N29" s="104">
        <v>7.3000000000000001E-3</v>
      </c>
      <c r="O29" s="104">
        <v>1.2999999999999999E-3</v>
      </c>
    </row>
    <row r="30" spans="2:15" s="99" customFormat="1">
      <c r="B30" s="102" t="s">
        <v>890</v>
      </c>
      <c r="C30" s="102" t="s">
        <v>891</v>
      </c>
      <c r="D30" s="102" t="s">
        <v>100</v>
      </c>
      <c r="E30" s="102" t="s">
        <v>123</v>
      </c>
      <c r="F30" s="102" t="s">
        <v>368</v>
      </c>
      <c r="G30" s="102" t="s">
        <v>343</v>
      </c>
      <c r="H30" s="102" t="s">
        <v>102</v>
      </c>
      <c r="I30" s="103">
        <v>12000</v>
      </c>
      <c r="J30" s="103">
        <v>5958</v>
      </c>
      <c r="K30" s="103">
        <v>0</v>
      </c>
      <c r="L30" s="103">
        <v>714.96</v>
      </c>
      <c r="M30" s="104">
        <v>1E-4</v>
      </c>
      <c r="N30" s="104">
        <v>2.3999999999999998E-3</v>
      </c>
      <c r="O30" s="104">
        <v>4.0000000000000002E-4</v>
      </c>
    </row>
    <row r="31" spans="2:15" s="99" customFormat="1">
      <c r="B31" s="102" t="s">
        <v>892</v>
      </c>
      <c r="C31" s="102" t="s">
        <v>893</v>
      </c>
      <c r="D31" s="102" t="s">
        <v>100</v>
      </c>
      <c r="E31" s="102" t="s">
        <v>123</v>
      </c>
      <c r="F31" s="102" t="s">
        <v>425</v>
      </c>
      <c r="G31" s="102" t="s">
        <v>343</v>
      </c>
      <c r="H31" s="102" t="s">
        <v>102</v>
      </c>
      <c r="I31" s="103">
        <v>82149</v>
      </c>
      <c r="J31" s="103">
        <v>4376</v>
      </c>
      <c r="K31" s="103">
        <v>0</v>
      </c>
      <c r="L31" s="103">
        <v>3594.84024</v>
      </c>
      <c r="M31" s="104">
        <v>5.0000000000000001E-4</v>
      </c>
      <c r="N31" s="104">
        <v>1.1900000000000001E-2</v>
      </c>
      <c r="O31" s="104">
        <v>2.2000000000000001E-3</v>
      </c>
    </row>
    <row r="32" spans="2:15" s="99" customFormat="1">
      <c r="B32" s="102" t="s">
        <v>894</v>
      </c>
      <c r="C32" s="102">
        <v>10972780</v>
      </c>
      <c r="D32" s="102" t="s">
        <v>100</v>
      </c>
      <c r="E32" s="102" t="s">
        <v>123</v>
      </c>
      <c r="F32" s="102" t="s">
        <v>361</v>
      </c>
      <c r="G32" s="102" t="s">
        <v>343</v>
      </c>
      <c r="H32" s="102" t="s">
        <v>102</v>
      </c>
      <c r="I32" s="103">
        <v>30000</v>
      </c>
      <c r="J32" s="103">
        <f>L32/I32*100*1000</f>
        <v>2089.7377049180332</v>
      </c>
      <c r="K32" s="103">
        <v>0</v>
      </c>
      <c r="L32" s="103">
        <f>626921.31147541/1000</f>
        <v>626.92131147540999</v>
      </c>
      <c r="M32" s="104">
        <v>2.0000000000000001E-4</v>
      </c>
      <c r="N32" s="104">
        <f>L32/$L$11</f>
        <v>2.0706044733894832E-3</v>
      </c>
      <c r="O32" s="104">
        <f>L32/'סכום נכסי הקרן'!$C$42</f>
        <v>3.809863092009424E-4</v>
      </c>
    </row>
    <row r="33" spans="2:15" s="99" customFormat="1">
      <c r="B33" s="102" t="s">
        <v>894</v>
      </c>
      <c r="C33" s="102">
        <v>1097278</v>
      </c>
      <c r="D33" s="102" t="s">
        <v>100</v>
      </c>
      <c r="E33" s="102" t="s">
        <v>123</v>
      </c>
      <c r="F33" s="102" t="s">
        <v>361</v>
      </c>
      <c r="G33" s="102" t="s">
        <v>343</v>
      </c>
      <c r="H33" s="102" t="s">
        <v>102</v>
      </c>
      <c r="I33" s="103">
        <v>85800</v>
      </c>
      <c r="J33" s="103">
        <f>L33/I33*100*1000</f>
        <v>2098.0000000000005</v>
      </c>
      <c r="K33" s="103">
        <v>0</v>
      </c>
      <c r="L33" s="103">
        <f>1800084/1000</f>
        <v>1800.0840000000001</v>
      </c>
      <c r="M33" s="104">
        <v>0</v>
      </c>
      <c r="N33" s="104">
        <f>L33/$L$11</f>
        <v>5.9453426046484478E-3</v>
      </c>
      <c r="O33" s="104">
        <f>L33/'סכום נכסי הקרן'!$C$42</f>
        <v>1.0939289299285032E-3</v>
      </c>
    </row>
    <row r="34" spans="2:15" s="99" customFormat="1">
      <c r="B34" s="102" t="s">
        <v>895</v>
      </c>
      <c r="C34" s="102" t="s">
        <v>896</v>
      </c>
      <c r="D34" s="102" t="s">
        <v>100</v>
      </c>
      <c r="E34" s="102" t="s">
        <v>123</v>
      </c>
      <c r="F34" s="102" t="s">
        <v>372</v>
      </c>
      <c r="G34" s="102" t="s">
        <v>343</v>
      </c>
      <c r="H34" s="102" t="s">
        <v>102</v>
      </c>
      <c r="I34" s="103">
        <v>1000</v>
      </c>
      <c r="J34" s="103">
        <v>42990</v>
      </c>
      <c r="K34" s="103">
        <v>0</v>
      </c>
      <c r="L34" s="103">
        <v>429.9</v>
      </c>
      <c r="M34" s="104">
        <v>0</v>
      </c>
      <c r="N34" s="104">
        <v>1.4E-3</v>
      </c>
      <c r="O34" s="104">
        <v>2.9999999999999997E-4</v>
      </c>
    </row>
    <row r="35" spans="2:15" s="99" customFormat="1">
      <c r="B35" s="102" t="s">
        <v>897</v>
      </c>
      <c r="C35" s="102" t="s">
        <v>898</v>
      </c>
      <c r="D35" s="102" t="s">
        <v>100</v>
      </c>
      <c r="E35" s="102" t="s">
        <v>123</v>
      </c>
      <c r="F35" s="102" t="s">
        <v>383</v>
      </c>
      <c r="G35" s="102" t="s">
        <v>343</v>
      </c>
      <c r="H35" s="102" t="s">
        <v>102</v>
      </c>
      <c r="I35" s="103">
        <v>377500</v>
      </c>
      <c r="J35" s="103">
        <v>1016</v>
      </c>
      <c r="K35" s="103">
        <v>0</v>
      </c>
      <c r="L35" s="103">
        <v>3835.4</v>
      </c>
      <c r="M35" s="104">
        <v>5.0000000000000001E-4</v>
      </c>
      <c r="N35" s="104">
        <v>1.2699999999999999E-2</v>
      </c>
      <c r="O35" s="104">
        <v>2.3E-3</v>
      </c>
    </row>
    <row r="36" spans="2:15" s="99" customFormat="1">
      <c r="B36" s="102" t="s">
        <v>899</v>
      </c>
      <c r="C36" s="102" t="s">
        <v>900</v>
      </c>
      <c r="D36" s="102" t="s">
        <v>100</v>
      </c>
      <c r="E36" s="102" t="s">
        <v>123</v>
      </c>
      <c r="F36" s="102" t="s">
        <v>396</v>
      </c>
      <c r="G36" s="102" t="s">
        <v>343</v>
      </c>
      <c r="H36" s="102" t="s">
        <v>102</v>
      </c>
      <c r="I36" s="103">
        <v>13163</v>
      </c>
      <c r="J36" s="103">
        <v>23300</v>
      </c>
      <c r="K36" s="103">
        <v>0</v>
      </c>
      <c r="L36" s="103">
        <v>3066.9789999999998</v>
      </c>
      <c r="M36" s="104">
        <v>2.9999999999999997E-4</v>
      </c>
      <c r="N36" s="104">
        <v>1.01E-2</v>
      </c>
      <c r="O36" s="104">
        <v>1.9E-3</v>
      </c>
    </row>
    <row r="37" spans="2:15" s="99" customFormat="1">
      <c r="B37" s="102" t="s">
        <v>901</v>
      </c>
      <c r="C37" s="102" t="s">
        <v>902</v>
      </c>
      <c r="D37" s="102" t="s">
        <v>100</v>
      </c>
      <c r="E37" s="102" t="s">
        <v>123</v>
      </c>
      <c r="F37" s="102" t="s">
        <v>348</v>
      </c>
      <c r="G37" s="102" t="s">
        <v>343</v>
      </c>
      <c r="H37" s="102" t="s">
        <v>102</v>
      </c>
      <c r="I37" s="103">
        <v>7250</v>
      </c>
      <c r="J37" s="103">
        <v>24440</v>
      </c>
      <c r="K37" s="103">
        <v>0</v>
      </c>
      <c r="L37" s="103">
        <v>1771.9</v>
      </c>
      <c r="M37" s="104">
        <v>1E-4</v>
      </c>
      <c r="N37" s="104">
        <v>5.8999999999999999E-3</v>
      </c>
      <c r="O37" s="104">
        <v>1.1000000000000001E-3</v>
      </c>
    </row>
    <row r="38" spans="2:15" s="99" customFormat="1">
      <c r="B38" s="102" t="s">
        <v>903</v>
      </c>
      <c r="C38" s="102" t="s">
        <v>904</v>
      </c>
      <c r="D38" s="102" t="s">
        <v>100</v>
      </c>
      <c r="E38" s="102" t="s">
        <v>123</v>
      </c>
      <c r="F38" s="102" t="s">
        <v>905</v>
      </c>
      <c r="G38" s="102" t="s">
        <v>129</v>
      </c>
      <c r="H38" s="102" t="s">
        <v>102</v>
      </c>
      <c r="I38" s="103">
        <v>4804</v>
      </c>
      <c r="J38" s="103">
        <v>67050</v>
      </c>
      <c r="K38" s="103">
        <v>0</v>
      </c>
      <c r="L38" s="103">
        <v>3221.0819999999999</v>
      </c>
      <c r="M38" s="104">
        <v>1E-4</v>
      </c>
      <c r="N38" s="104">
        <v>1.06E-2</v>
      </c>
      <c r="O38" s="104">
        <v>2E-3</v>
      </c>
    </row>
    <row r="39" spans="2:15" s="99" customFormat="1">
      <c r="B39" s="102" t="s">
        <v>906</v>
      </c>
      <c r="C39" s="102" t="s">
        <v>907</v>
      </c>
      <c r="D39" s="102" t="s">
        <v>100</v>
      </c>
      <c r="E39" s="102" t="s">
        <v>123</v>
      </c>
      <c r="F39" s="102" t="s">
        <v>433</v>
      </c>
      <c r="G39" s="102" t="s">
        <v>132</v>
      </c>
      <c r="H39" s="102" t="s">
        <v>102</v>
      </c>
      <c r="I39" s="103">
        <v>768640</v>
      </c>
      <c r="J39" s="103">
        <v>542</v>
      </c>
      <c r="K39" s="103">
        <v>0</v>
      </c>
      <c r="L39" s="103">
        <v>4166.0288</v>
      </c>
      <c r="M39" s="104">
        <v>2.9999999999999997E-4</v>
      </c>
      <c r="N39" s="104">
        <v>1.38E-2</v>
      </c>
      <c r="O39" s="104">
        <v>2.5000000000000001E-3</v>
      </c>
    </row>
    <row r="40" spans="2:15" s="99" customFormat="1">
      <c r="B40" s="98" t="s">
        <v>908</v>
      </c>
      <c r="C40" s="105"/>
      <c r="D40" s="105"/>
      <c r="I40" s="100">
        <v>2296762.46</v>
      </c>
      <c r="K40" s="100">
        <v>0</v>
      </c>
      <c r="L40" s="100">
        <v>74973.689212800004</v>
      </c>
      <c r="N40" s="101">
        <v>0.24759999999999999</v>
      </c>
      <c r="O40" s="101">
        <v>4.5699999999999998E-2</v>
      </c>
    </row>
    <row r="41" spans="2:15" s="99" customFormat="1">
      <c r="B41" s="102" t="s">
        <v>909</v>
      </c>
      <c r="C41" s="102" t="s">
        <v>910</v>
      </c>
      <c r="D41" s="102" t="s">
        <v>100</v>
      </c>
      <c r="E41" s="102" t="s">
        <v>123</v>
      </c>
      <c r="F41" s="102" t="s">
        <v>911</v>
      </c>
      <c r="G41" s="102" t="s">
        <v>509</v>
      </c>
      <c r="H41" s="102" t="s">
        <v>102</v>
      </c>
      <c r="I41" s="103">
        <v>396495</v>
      </c>
      <c r="J41" s="103">
        <v>662.9</v>
      </c>
      <c r="K41" s="103">
        <v>0</v>
      </c>
      <c r="L41" s="103">
        <v>2628.3653549999999</v>
      </c>
      <c r="M41" s="104">
        <v>4.0000000000000002E-4</v>
      </c>
      <c r="N41" s="104">
        <v>8.6999999999999994E-3</v>
      </c>
      <c r="O41" s="104">
        <v>1.6000000000000001E-3</v>
      </c>
    </row>
    <row r="42" spans="2:15" s="99" customFormat="1">
      <c r="B42" s="102" t="s">
        <v>912</v>
      </c>
      <c r="C42" s="102" t="s">
        <v>913</v>
      </c>
      <c r="D42" s="102" t="s">
        <v>100</v>
      </c>
      <c r="E42" s="102" t="s">
        <v>123</v>
      </c>
      <c r="F42" s="102" t="s">
        <v>508</v>
      </c>
      <c r="G42" s="102" t="s">
        <v>509</v>
      </c>
      <c r="H42" s="102" t="s">
        <v>102</v>
      </c>
      <c r="I42" s="103">
        <v>44000</v>
      </c>
      <c r="J42" s="103">
        <v>1246</v>
      </c>
      <c r="K42" s="103">
        <v>0</v>
      </c>
      <c r="L42" s="103">
        <v>548.24</v>
      </c>
      <c r="M42" s="104">
        <v>2.9999999999999997E-4</v>
      </c>
      <c r="N42" s="104">
        <v>1.8E-3</v>
      </c>
      <c r="O42" s="104">
        <v>2.9999999999999997E-4</v>
      </c>
    </row>
    <row r="43" spans="2:15" s="99" customFormat="1">
      <c r="B43" s="102" t="s">
        <v>914</v>
      </c>
      <c r="C43" s="102" t="s">
        <v>915</v>
      </c>
      <c r="D43" s="102" t="s">
        <v>100</v>
      </c>
      <c r="E43" s="102" t="s">
        <v>123</v>
      </c>
      <c r="F43" s="102" t="s">
        <v>521</v>
      </c>
      <c r="G43" s="102" t="s">
        <v>509</v>
      </c>
      <c r="H43" s="102" t="s">
        <v>102</v>
      </c>
      <c r="I43" s="103">
        <v>51410</v>
      </c>
      <c r="J43" s="103">
        <v>8648</v>
      </c>
      <c r="K43" s="103">
        <v>0</v>
      </c>
      <c r="L43" s="103">
        <v>4445.9368000000004</v>
      </c>
      <c r="M43" s="104">
        <v>1.5E-3</v>
      </c>
      <c r="N43" s="104">
        <v>1.47E-2</v>
      </c>
      <c r="O43" s="104">
        <v>2.7000000000000001E-3</v>
      </c>
    </row>
    <row r="44" spans="2:15" s="99" customFormat="1">
      <c r="B44" s="102" t="s">
        <v>916</v>
      </c>
      <c r="C44" s="102" t="s">
        <v>917</v>
      </c>
      <c r="D44" s="102" t="s">
        <v>100</v>
      </c>
      <c r="E44" s="102" t="s">
        <v>123</v>
      </c>
      <c r="F44" s="102" t="s">
        <v>454</v>
      </c>
      <c r="G44" s="102" t="s">
        <v>455</v>
      </c>
      <c r="H44" s="102" t="s">
        <v>102</v>
      </c>
      <c r="I44" s="103">
        <v>3700</v>
      </c>
      <c r="J44" s="103">
        <v>75850</v>
      </c>
      <c r="K44" s="103">
        <v>0</v>
      </c>
      <c r="L44" s="103">
        <v>2806.45</v>
      </c>
      <c r="M44" s="104">
        <v>1.2999999999999999E-3</v>
      </c>
      <c r="N44" s="104">
        <v>9.2999999999999992E-3</v>
      </c>
      <c r="O44" s="104">
        <v>1.6999999999999999E-3</v>
      </c>
    </row>
    <row r="45" spans="2:15" s="99" customFormat="1">
      <c r="B45" s="102" t="s">
        <v>918</v>
      </c>
      <c r="C45" s="102" t="s">
        <v>919</v>
      </c>
      <c r="D45" s="102" t="s">
        <v>100</v>
      </c>
      <c r="E45" s="102" t="s">
        <v>123</v>
      </c>
      <c r="F45" s="102" t="s">
        <v>920</v>
      </c>
      <c r="G45" s="102" t="s">
        <v>852</v>
      </c>
      <c r="H45" s="102" t="s">
        <v>102</v>
      </c>
      <c r="I45" s="103">
        <v>24700</v>
      </c>
      <c r="J45" s="103">
        <v>6211</v>
      </c>
      <c r="K45" s="103">
        <v>0</v>
      </c>
      <c r="L45" s="103">
        <v>1534.117</v>
      </c>
      <c r="M45" s="104">
        <v>2.9999999999999997E-4</v>
      </c>
      <c r="N45" s="104">
        <v>5.1000000000000004E-3</v>
      </c>
      <c r="O45" s="104">
        <v>8.9999999999999998E-4</v>
      </c>
    </row>
    <row r="46" spans="2:15" s="99" customFormat="1">
      <c r="B46" s="102" t="s">
        <v>921</v>
      </c>
      <c r="C46" s="102" t="s">
        <v>922</v>
      </c>
      <c r="D46" s="102" t="s">
        <v>100</v>
      </c>
      <c r="E46" s="102" t="s">
        <v>123</v>
      </c>
      <c r="F46" s="102" t="s">
        <v>923</v>
      </c>
      <c r="G46" s="102" t="s">
        <v>493</v>
      </c>
      <c r="H46" s="102" t="s">
        <v>102</v>
      </c>
      <c r="I46" s="103">
        <v>35100</v>
      </c>
      <c r="J46" s="103">
        <v>5509</v>
      </c>
      <c r="K46" s="103">
        <v>0</v>
      </c>
      <c r="L46" s="103">
        <v>1933.6590000000001</v>
      </c>
      <c r="M46" s="104">
        <v>5.9999999999999995E-4</v>
      </c>
      <c r="N46" s="104">
        <v>6.4000000000000003E-3</v>
      </c>
      <c r="O46" s="104">
        <v>1.1999999999999999E-3</v>
      </c>
    </row>
    <row r="47" spans="2:15" s="99" customFormat="1">
      <c r="B47" s="102" t="s">
        <v>924</v>
      </c>
      <c r="C47" s="102" t="s">
        <v>925</v>
      </c>
      <c r="D47" s="102" t="s">
        <v>100</v>
      </c>
      <c r="E47" s="102" t="s">
        <v>123</v>
      </c>
      <c r="F47" s="102" t="s">
        <v>492</v>
      </c>
      <c r="G47" s="102" t="s">
        <v>493</v>
      </c>
      <c r="H47" s="102" t="s">
        <v>102</v>
      </c>
      <c r="I47" s="103">
        <v>292320.46000000002</v>
      </c>
      <c r="J47" s="103">
        <v>2238</v>
      </c>
      <c r="K47" s="103">
        <v>0</v>
      </c>
      <c r="L47" s="103">
        <v>6542.1318947999998</v>
      </c>
      <c r="M47" s="104">
        <v>4.7999999999999996E-3</v>
      </c>
      <c r="N47" s="104">
        <v>2.1600000000000001E-2</v>
      </c>
      <c r="O47" s="104">
        <v>4.0000000000000001E-3</v>
      </c>
    </row>
    <row r="48" spans="2:15" s="99" customFormat="1">
      <c r="B48" s="102" t="s">
        <v>926</v>
      </c>
      <c r="C48" s="102" t="s">
        <v>927</v>
      </c>
      <c r="D48" s="102" t="s">
        <v>100</v>
      </c>
      <c r="E48" s="102" t="s">
        <v>123</v>
      </c>
      <c r="F48" s="102" t="s">
        <v>709</v>
      </c>
      <c r="G48" s="102" t="s">
        <v>493</v>
      </c>
      <c r="H48" s="102" t="s">
        <v>102</v>
      </c>
      <c r="I48" s="103">
        <v>86232</v>
      </c>
      <c r="J48" s="103">
        <v>1345</v>
      </c>
      <c r="K48" s="103">
        <v>0</v>
      </c>
      <c r="L48" s="103">
        <v>1159.8204000000001</v>
      </c>
      <c r="M48" s="104">
        <v>2.9999999999999997E-4</v>
      </c>
      <c r="N48" s="104">
        <v>3.8E-3</v>
      </c>
      <c r="O48" s="104">
        <v>6.9999999999999999E-4</v>
      </c>
    </row>
    <row r="49" spans="2:15" s="99" customFormat="1">
      <c r="B49" s="102" t="s">
        <v>928</v>
      </c>
      <c r="C49" s="102" t="s">
        <v>929</v>
      </c>
      <c r="D49" s="102" t="s">
        <v>100</v>
      </c>
      <c r="E49" s="102" t="s">
        <v>123</v>
      </c>
      <c r="F49" s="102" t="s">
        <v>930</v>
      </c>
      <c r="G49" s="102" t="s">
        <v>421</v>
      </c>
      <c r="H49" s="102" t="s">
        <v>102</v>
      </c>
      <c r="I49" s="103">
        <v>218809</v>
      </c>
      <c r="J49" s="103">
        <v>1416</v>
      </c>
      <c r="K49" s="103">
        <v>0</v>
      </c>
      <c r="L49" s="103">
        <v>3098.3354399999998</v>
      </c>
      <c r="M49" s="104">
        <v>2.0999999999999999E-3</v>
      </c>
      <c r="N49" s="104">
        <v>1.0200000000000001E-2</v>
      </c>
      <c r="O49" s="104">
        <v>1.9E-3</v>
      </c>
    </row>
    <row r="50" spans="2:15" s="99" customFormat="1">
      <c r="B50" s="102" t="s">
        <v>931</v>
      </c>
      <c r="C50" s="102" t="s">
        <v>932</v>
      </c>
      <c r="D50" s="102" t="s">
        <v>100</v>
      </c>
      <c r="E50" s="102" t="s">
        <v>123</v>
      </c>
      <c r="F50" s="102" t="s">
        <v>757</v>
      </c>
      <c r="G50" s="102" t="s">
        <v>887</v>
      </c>
      <c r="H50" s="102" t="s">
        <v>102</v>
      </c>
      <c r="I50" s="103">
        <v>38173</v>
      </c>
      <c r="J50" s="103">
        <v>8443</v>
      </c>
      <c r="K50" s="103">
        <v>0</v>
      </c>
      <c r="L50" s="103">
        <v>3222.9463900000001</v>
      </c>
      <c r="M50" s="104">
        <v>8.0000000000000004E-4</v>
      </c>
      <c r="N50" s="104">
        <v>1.06E-2</v>
      </c>
      <c r="O50" s="104">
        <v>2E-3</v>
      </c>
    </row>
    <row r="51" spans="2:15" s="99" customFormat="1">
      <c r="B51" s="102" t="s">
        <v>933</v>
      </c>
      <c r="C51" s="102" t="s">
        <v>934</v>
      </c>
      <c r="D51" s="102" t="s">
        <v>100</v>
      </c>
      <c r="E51" s="102" t="s">
        <v>123</v>
      </c>
      <c r="F51" s="102" t="s">
        <v>935</v>
      </c>
      <c r="G51" s="102" t="s">
        <v>936</v>
      </c>
      <c r="H51" s="102" t="s">
        <v>102</v>
      </c>
      <c r="I51" s="103">
        <v>52025</v>
      </c>
      <c r="J51" s="103">
        <v>14000</v>
      </c>
      <c r="K51" s="103">
        <v>0</v>
      </c>
      <c r="L51" s="103">
        <v>7283.5</v>
      </c>
      <c r="M51" s="104">
        <v>2.5000000000000001E-3</v>
      </c>
      <c r="N51" s="104">
        <v>2.41E-2</v>
      </c>
      <c r="O51" s="104">
        <v>4.4000000000000003E-3</v>
      </c>
    </row>
    <row r="52" spans="2:15" s="99" customFormat="1">
      <c r="B52" s="102" t="s">
        <v>937</v>
      </c>
      <c r="C52" s="102" t="s">
        <v>938</v>
      </c>
      <c r="D52" s="102" t="s">
        <v>100</v>
      </c>
      <c r="E52" s="102" t="s">
        <v>123</v>
      </c>
      <c r="F52" s="102" t="s">
        <v>939</v>
      </c>
      <c r="G52" s="102" t="s">
        <v>936</v>
      </c>
      <c r="H52" s="102" t="s">
        <v>102</v>
      </c>
      <c r="I52" s="103">
        <v>7390</v>
      </c>
      <c r="J52" s="103">
        <v>46500</v>
      </c>
      <c r="K52" s="103">
        <v>0</v>
      </c>
      <c r="L52" s="103">
        <v>3436.35</v>
      </c>
      <c r="M52" s="104">
        <v>8.9999999999999998E-4</v>
      </c>
      <c r="N52" s="104">
        <v>1.1299999999999999E-2</v>
      </c>
      <c r="O52" s="104">
        <v>2.0999999999999999E-3</v>
      </c>
    </row>
    <row r="53" spans="2:15" s="99" customFormat="1">
      <c r="B53" s="102" t="s">
        <v>940</v>
      </c>
      <c r="C53" s="102" t="s">
        <v>941</v>
      </c>
      <c r="D53" s="102" t="s">
        <v>100</v>
      </c>
      <c r="E53" s="102" t="s">
        <v>123</v>
      </c>
      <c r="F53" s="102" t="s">
        <v>942</v>
      </c>
      <c r="G53" s="102" t="s">
        <v>943</v>
      </c>
      <c r="H53" s="102" t="s">
        <v>102</v>
      </c>
      <c r="I53" s="103">
        <v>149000</v>
      </c>
      <c r="J53" s="103">
        <v>1535</v>
      </c>
      <c r="K53" s="103">
        <v>0</v>
      </c>
      <c r="L53" s="103">
        <v>2287.15</v>
      </c>
      <c r="M53" s="104">
        <v>1.1999999999999999E-3</v>
      </c>
      <c r="N53" s="104">
        <v>7.6E-3</v>
      </c>
      <c r="O53" s="104">
        <v>1.4E-3</v>
      </c>
    </row>
    <row r="54" spans="2:15" s="99" customFormat="1">
      <c r="B54" s="102" t="s">
        <v>944</v>
      </c>
      <c r="C54" s="102" t="s">
        <v>945</v>
      </c>
      <c r="D54" s="102" t="s">
        <v>100</v>
      </c>
      <c r="E54" s="102" t="s">
        <v>123</v>
      </c>
      <c r="F54" s="102" t="s">
        <v>946</v>
      </c>
      <c r="G54" s="102" t="s">
        <v>429</v>
      </c>
      <c r="H54" s="102" t="s">
        <v>102</v>
      </c>
      <c r="I54" s="103">
        <v>27000</v>
      </c>
      <c r="J54" s="103">
        <v>8997</v>
      </c>
      <c r="K54" s="103">
        <v>0</v>
      </c>
      <c r="L54" s="103">
        <v>2429.19</v>
      </c>
      <c r="M54" s="104">
        <v>1.5E-3</v>
      </c>
      <c r="N54" s="104">
        <v>8.0000000000000002E-3</v>
      </c>
      <c r="O54" s="104">
        <v>1.5E-3</v>
      </c>
    </row>
    <row r="55" spans="2:15" s="99" customFormat="1">
      <c r="B55" s="102" t="s">
        <v>947</v>
      </c>
      <c r="C55" s="102" t="s">
        <v>948</v>
      </c>
      <c r="D55" s="102" t="s">
        <v>100</v>
      </c>
      <c r="E55" s="102" t="s">
        <v>123</v>
      </c>
      <c r="F55" s="102" t="s">
        <v>949</v>
      </c>
      <c r="G55" s="102" t="s">
        <v>343</v>
      </c>
      <c r="H55" s="102" t="s">
        <v>102</v>
      </c>
      <c r="I55" s="103">
        <v>6610</v>
      </c>
      <c r="J55" s="103">
        <v>25040</v>
      </c>
      <c r="K55" s="103">
        <v>0</v>
      </c>
      <c r="L55" s="103">
        <v>1655.144</v>
      </c>
      <c r="M55" s="104">
        <v>5.9999999999999995E-4</v>
      </c>
      <c r="N55" s="104">
        <v>5.4999999999999997E-3</v>
      </c>
      <c r="O55" s="104">
        <v>1E-3</v>
      </c>
    </row>
    <row r="56" spans="2:15" s="99" customFormat="1">
      <c r="B56" s="102" t="s">
        <v>950</v>
      </c>
      <c r="C56" s="102" t="s">
        <v>951</v>
      </c>
      <c r="D56" s="102" t="s">
        <v>100</v>
      </c>
      <c r="E56" s="102" t="s">
        <v>123</v>
      </c>
      <c r="F56" s="102" t="s">
        <v>437</v>
      </c>
      <c r="G56" s="102" t="s">
        <v>343</v>
      </c>
      <c r="H56" s="102" t="s">
        <v>102</v>
      </c>
      <c r="I56" s="103">
        <v>90000</v>
      </c>
      <c r="J56" s="103">
        <v>950</v>
      </c>
      <c r="K56" s="103">
        <v>0</v>
      </c>
      <c r="L56" s="103">
        <v>855</v>
      </c>
      <c r="M56" s="104">
        <v>4.0000000000000002E-4</v>
      </c>
      <c r="N56" s="104">
        <v>2.8E-3</v>
      </c>
      <c r="O56" s="104">
        <v>5.0000000000000001E-4</v>
      </c>
    </row>
    <row r="57" spans="2:15" s="99" customFormat="1">
      <c r="B57" s="102" t="s">
        <v>952</v>
      </c>
      <c r="C57" s="102" t="s">
        <v>953</v>
      </c>
      <c r="D57" s="102" t="s">
        <v>100</v>
      </c>
      <c r="E57" s="102" t="s">
        <v>123</v>
      </c>
      <c r="F57" s="102" t="s">
        <v>413</v>
      </c>
      <c r="G57" s="102" t="s">
        <v>343</v>
      </c>
      <c r="H57" s="102" t="s">
        <v>102</v>
      </c>
      <c r="I57" s="103">
        <v>81500</v>
      </c>
      <c r="J57" s="103">
        <v>1828</v>
      </c>
      <c r="K57" s="103">
        <v>0</v>
      </c>
      <c r="L57" s="103">
        <v>1489.82</v>
      </c>
      <c r="M57" s="104">
        <v>4.0000000000000002E-4</v>
      </c>
      <c r="N57" s="104">
        <v>4.8999999999999998E-3</v>
      </c>
      <c r="O57" s="104">
        <v>8.9999999999999998E-4</v>
      </c>
    </row>
    <row r="58" spans="2:15" s="99" customFormat="1">
      <c r="B58" s="102" t="s">
        <v>954</v>
      </c>
      <c r="C58" s="102" t="s">
        <v>955</v>
      </c>
      <c r="D58" s="102" t="s">
        <v>100</v>
      </c>
      <c r="E58" s="102" t="s">
        <v>123</v>
      </c>
      <c r="F58" s="102" t="s">
        <v>956</v>
      </c>
      <c r="G58" s="102" t="s">
        <v>957</v>
      </c>
      <c r="H58" s="102" t="s">
        <v>102</v>
      </c>
      <c r="I58" s="103">
        <v>7759</v>
      </c>
      <c r="J58" s="103">
        <v>27710</v>
      </c>
      <c r="K58" s="103">
        <v>0</v>
      </c>
      <c r="L58" s="103">
        <v>2150.0189</v>
      </c>
      <c r="M58" s="104">
        <v>1.1999999999999999E-3</v>
      </c>
      <c r="N58" s="104">
        <v>7.1000000000000004E-3</v>
      </c>
      <c r="O58" s="104">
        <v>1.2999999999999999E-3</v>
      </c>
    </row>
    <row r="59" spans="2:15" s="99" customFormat="1">
      <c r="B59" s="102" t="s">
        <v>958</v>
      </c>
      <c r="C59" s="102" t="s">
        <v>959</v>
      </c>
      <c r="D59" s="102" t="s">
        <v>100</v>
      </c>
      <c r="E59" s="102" t="s">
        <v>123</v>
      </c>
      <c r="F59" s="102" t="s">
        <v>960</v>
      </c>
      <c r="G59" s="102" t="s">
        <v>125</v>
      </c>
      <c r="H59" s="102" t="s">
        <v>102</v>
      </c>
      <c r="I59" s="103">
        <v>189760</v>
      </c>
      <c r="J59" s="103">
        <v>3677</v>
      </c>
      <c r="K59" s="103">
        <v>0</v>
      </c>
      <c r="L59" s="103">
        <v>6977.4751999999999</v>
      </c>
      <c r="M59" s="104">
        <v>1.8E-3</v>
      </c>
      <c r="N59" s="104">
        <v>2.3E-2</v>
      </c>
      <c r="O59" s="104">
        <v>4.1999999999999997E-3</v>
      </c>
    </row>
    <row r="60" spans="2:15" s="99" customFormat="1">
      <c r="B60" s="102" t="s">
        <v>961</v>
      </c>
      <c r="C60" s="102" t="s">
        <v>962</v>
      </c>
      <c r="D60" s="102" t="s">
        <v>100</v>
      </c>
      <c r="E60" s="102" t="s">
        <v>123</v>
      </c>
      <c r="F60" s="102" t="s">
        <v>963</v>
      </c>
      <c r="G60" s="102" t="s">
        <v>586</v>
      </c>
      <c r="H60" s="102" t="s">
        <v>102</v>
      </c>
      <c r="I60" s="103">
        <v>5783</v>
      </c>
      <c r="J60" s="103">
        <v>14670</v>
      </c>
      <c r="K60" s="103">
        <v>0</v>
      </c>
      <c r="L60" s="103">
        <v>848.36609999999996</v>
      </c>
      <c r="M60" s="104">
        <v>2.9999999999999997E-4</v>
      </c>
      <c r="N60" s="104">
        <v>2.8E-3</v>
      </c>
      <c r="O60" s="104">
        <v>5.0000000000000001E-4</v>
      </c>
    </row>
    <row r="61" spans="2:15" s="99" customFormat="1">
      <c r="B61" s="102" t="s">
        <v>964</v>
      </c>
      <c r="C61" s="102" t="s">
        <v>965</v>
      </c>
      <c r="D61" s="102" t="s">
        <v>100</v>
      </c>
      <c r="E61" s="102" t="s">
        <v>123</v>
      </c>
      <c r="F61" s="102" t="s">
        <v>966</v>
      </c>
      <c r="G61" s="102" t="s">
        <v>586</v>
      </c>
      <c r="H61" s="102" t="s">
        <v>102</v>
      </c>
      <c r="I61" s="103">
        <v>178687</v>
      </c>
      <c r="J61" s="103">
        <v>835.9</v>
      </c>
      <c r="K61" s="103">
        <v>0</v>
      </c>
      <c r="L61" s="103">
        <v>1493.6446330000001</v>
      </c>
      <c r="M61" s="104">
        <v>1.4E-3</v>
      </c>
      <c r="N61" s="104">
        <v>4.8999999999999998E-3</v>
      </c>
      <c r="O61" s="104">
        <v>8.9999999999999998E-4</v>
      </c>
    </row>
    <row r="62" spans="2:15" s="99" customFormat="1">
      <c r="B62" s="102" t="s">
        <v>967</v>
      </c>
      <c r="C62" s="102" t="s">
        <v>968</v>
      </c>
      <c r="D62" s="102" t="s">
        <v>100</v>
      </c>
      <c r="E62" s="102" t="s">
        <v>123</v>
      </c>
      <c r="F62" s="102" t="s">
        <v>969</v>
      </c>
      <c r="G62" s="102" t="s">
        <v>586</v>
      </c>
      <c r="H62" s="102" t="s">
        <v>102</v>
      </c>
      <c r="I62" s="103">
        <v>17750</v>
      </c>
      <c r="J62" s="103">
        <v>20940</v>
      </c>
      <c r="K62" s="103">
        <v>0</v>
      </c>
      <c r="L62" s="103">
        <v>3716.85</v>
      </c>
      <c r="M62" s="104">
        <v>1.1999999999999999E-3</v>
      </c>
      <c r="N62" s="104">
        <v>1.23E-2</v>
      </c>
      <c r="O62" s="104">
        <v>2.3E-3</v>
      </c>
    </row>
    <row r="63" spans="2:15" s="99" customFormat="1">
      <c r="B63" s="102" t="s">
        <v>970</v>
      </c>
      <c r="C63" s="102" t="s">
        <v>971</v>
      </c>
      <c r="D63" s="102" t="s">
        <v>100</v>
      </c>
      <c r="E63" s="102" t="s">
        <v>123</v>
      </c>
      <c r="F63" s="102" t="s">
        <v>972</v>
      </c>
      <c r="G63" s="102" t="s">
        <v>586</v>
      </c>
      <c r="H63" s="102" t="s">
        <v>102</v>
      </c>
      <c r="I63" s="103">
        <v>4345</v>
      </c>
      <c r="J63" s="103">
        <v>39650</v>
      </c>
      <c r="K63" s="103">
        <v>0</v>
      </c>
      <c r="L63" s="103">
        <v>1722.7925</v>
      </c>
      <c r="M63" s="104">
        <v>2.9999999999999997E-4</v>
      </c>
      <c r="N63" s="104">
        <v>5.7000000000000002E-3</v>
      </c>
      <c r="O63" s="104">
        <v>1E-3</v>
      </c>
    </row>
    <row r="64" spans="2:15" s="99" customFormat="1">
      <c r="B64" s="102" t="s">
        <v>973</v>
      </c>
      <c r="C64" s="102" t="s">
        <v>974</v>
      </c>
      <c r="D64" s="102" t="s">
        <v>100</v>
      </c>
      <c r="E64" s="102" t="s">
        <v>123</v>
      </c>
      <c r="F64" s="102" t="s">
        <v>975</v>
      </c>
      <c r="G64" s="102" t="s">
        <v>586</v>
      </c>
      <c r="H64" s="102" t="s">
        <v>102</v>
      </c>
      <c r="I64" s="103">
        <v>81284</v>
      </c>
      <c r="J64" s="103">
        <v>6358</v>
      </c>
      <c r="K64" s="103">
        <v>0</v>
      </c>
      <c r="L64" s="103">
        <v>5168.0367200000001</v>
      </c>
      <c r="M64" s="104">
        <v>1.6999999999999999E-3</v>
      </c>
      <c r="N64" s="104">
        <v>1.7100000000000001E-2</v>
      </c>
      <c r="O64" s="104">
        <v>3.0999999999999999E-3</v>
      </c>
    </row>
    <row r="65" spans="2:15" s="99" customFormat="1">
      <c r="B65" s="102" t="s">
        <v>976</v>
      </c>
      <c r="C65" s="102" t="s">
        <v>977</v>
      </c>
      <c r="D65" s="102" t="s">
        <v>100</v>
      </c>
      <c r="E65" s="102" t="s">
        <v>123</v>
      </c>
      <c r="F65" s="102" t="s">
        <v>978</v>
      </c>
      <c r="G65" s="102" t="s">
        <v>598</v>
      </c>
      <c r="H65" s="102" t="s">
        <v>102</v>
      </c>
      <c r="I65" s="103">
        <v>34382</v>
      </c>
      <c r="J65" s="103">
        <v>5509</v>
      </c>
      <c r="K65" s="103">
        <v>0</v>
      </c>
      <c r="L65" s="103">
        <v>1894.10438</v>
      </c>
      <c r="M65" s="104">
        <v>5.0000000000000001E-4</v>
      </c>
      <c r="N65" s="104">
        <v>6.3E-3</v>
      </c>
      <c r="O65" s="104">
        <v>1.1999999999999999E-3</v>
      </c>
    </row>
    <row r="66" spans="2:15" s="99" customFormat="1">
      <c r="B66" s="102" t="s">
        <v>979</v>
      </c>
      <c r="C66" s="102" t="s">
        <v>980</v>
      </c>
      <c r="D66" s="102" t="s">
        <v>100</v>
      </c>
      <c r="E66" s="102" t="s">
        <v>123</v>
      </c>
      <c r="F66" s="102" t="s">
        <v>981</v>
      </c>
      <c r="G66" s="102" t="s">
        <v>982</v>
      </c>
      <c r="H66" s="102" t="s">
        <v>102</v>
      </c>
      <c r="I66" s="103">
        <v>1005</v>
      </c>
      <c r="J66" s="103">
        <v>44050</v>
      </c>
      <c r="K66" s="103">
        <v>0</v>
      </c>
      <c r="L66" s="103">
        <v>442.70249999999999</v>
      </c>
      <c r="M66" s="104">
        <v>2.0000000000000001E-4</v>
      </c>
      <c r="N66" s="104">
        <v>1.5E-3</v>
      </c>
      <c r="O66" s="104">
        <v>2.9999999999999997E-4</v>
      </c>
    </row>
    <row r="67" spans="2:15" s="99" customFormat="1">
      <c r="B67" s="102" t="s">
        <v>983</v>
      </c>
      <c r="C67" s="102" t="s">
        <v>984</v>
      </c>
      <c r="D67" s="102" t="s">
        <v>100</v>
      </c>
      <c r="E67" s="102" t="s">
        <v>123</v>
      </c>
      <c r="F67" s="102" t="s">
        <v>985</v>
      </c>
      <c r="G67" s="102" t="s">
        <v>986</v>
      </c>
      <c r="H67" s="102" t="s">
        <v>102</v>
      </c>
      <c r="I67" s="103">
        <v>62000</v>
      </c>
      <c r="J67" s="103">
        <v>924.6</v>
      </c>
      <c r="K67" s="103">
        <v>0</v>
      </c>
      <c r="L67" s="103">
        <v>573.25199999999995</v>
      </c>
      <c r="M67" s="104">
        <v>2.9999999999999997E-4</v>
      </c>
      <c r="N67" s="104">
        <v>1.9E-3</v>
      </c>
      <c r="O67" s="104">
        <v>2.9999999999999997E-4</v>
      </c>
    </row>
    <row r="68" spans="2:15" s="99" customFormat="1">
      <c r="B68" s="102" t="s">
        <v>987</v>
      </c>
      <c r="C68" s="102" t="s">
        <v>988</v>
      </c>
      <c r="D68" s="102" t="s">
        <v>100</v>
      </c>
      <c r="E68" s="102" t="s">
        <v>123</v>
      </c>
      <c r="F68" s="102" t="s">
        <v>989</v>
      </c>
      <c r="G68" s="102" t="s">
        <v>132</v>
      </c>
      <c r="H68" s="102" t="s">
        <v>102</v>
      </c>
      <c r="I68" s="103">
        <v>11623</v>
      </c>
      <c r="J68" s="103">
        <v>1720</v>
      </c>
      <c r="K68" s="103">
        <v>0</v>
      </c>
      <c r="L68" s="103">
        <v>199.91560000000001</v>
      </c>
      <c r="M68" s="104">
        <v>1E-4</v>
      </c>
      <c r="N68" s="104">
        <v>6.9999999999999999E-4</v>
      </c>
      <c r="O68" s="104">
        <v>1E-4</v>
      </c>
    </row>
    <row r="69" spans="2:15" s="99" customFormat="1">
      <c r="B69" s="102" t="s">
        <v>990</v>
      </c>
      <c r="C69" s="102" t="s">
        <v>991</v>
      </c>
      <c r="D69" s="102" t="s">
        <v>100</v>
      </c>
      <c r="E69" s="102" t="s">
        <v>123</v>
      </c>
      <c r="F69" s="102" t="s">
        <v>992</v>
      </c>
      <c r="G69" s="102" t="s">
        <v>132</v>
      </c>
      <c r="H69" s="102" t="s">
        <v>102</v>
      </c>
      <c r="I69" s="103">
        <v>97920</v>
      </c>
      <c r="J69" s="103">
        <v>2482</v>
      </c>
      <c r="K69" s="103">
        <v>0</v>
      </c>
      <c r="L69" s="103">
        <v>2430.3744000000002</v>
      </c>
      <c r="M69" s="104">
        <v>5.0000000000000001E-4</v>
      </c>
      <c r="N69" s="104">
        <v>8.0000000000000002E-3</v>
      </c>
      <c r="O69" s="104">
        <v>1.5E-3</v>
      </c>
    </row>
    <row r="70" spans="2:15" s="99" customFormat="1">
      <c r="B70" s="98" t="s">
        <v>993</v>
      </c>
      <c r="C70" s="105"/>
      <c r="D70" s="105"/>
      <c r="I70" s="100">
        <f>SUM(I71:I127)</f>
        <v>12637183.460000001</v>
      </c>
      <c r="K70" s="100">
        <v>0</v>
      </c>
      <c r="L70" s="100">
        <v>70469.913862799993</v>
      </c>
      <c r="N70" s="101">
        <v>0.23269999999999999</v>
      </c>
      <c r="O70" s="101">
        <v>4.2900000000000001E-2</v>
      </c>
    </row>
    <row r="71" spans="2:15" s="99" customFormat="1">
      <c r="B71" s="102" t="s">
        <v>994</v>
      </c>
      <c r="C71" s="102" t="s">
        <v>995</v>
      </c>
      <c r="D71" s="102" t="s">
        <v>100</v>
      </c>
      <c r="E71" s="102" t="s">
        <v>123</v>
      </c>
      <c r="F71" s="102" t="s">
        <v>996</v>
      </c>
      <c r="G71" s="102" t="s">
        <v>997</v>
      </c>
      <c r="H71" s="102" t="s">
        <v>102</v>
      </c>
      <c r="I71" s="103">
        <v>44200</v>
      </c>
      <c r="J71" s="103">
        <v>1529</v>
      </c>
      <c r="K71" s="103">
        <v>0</v>
      </c>
      <c r="L71" s="103">
        <v>675.81799999999998</v>
      </c>
      <c r="M71" s="104">
        <v>1.5E-3</v>
      </c>
      <c r="N71" s="104">
        <v>2.2000000000000001E-3</v>
      </c>
      <c r="O71" s="104">
        <v>4.0000000000000002E-4</v>
      </c>
    </row>
    <row r="72" spans="2:15" s="99" customFormat="1">
      <c r="B72" s="102" t="s">
        <v>998</v>
      </c>
      <c r="C72" s="102" t="s">
        <v>999</v>
      </c>
      <c r="D72" s="102" t="s">
        <v>100</v>
      </c>
      <c r="E72" s="102" t="s">
        <v>123</v>
      </c>
      <c r="F72" s="102" t="s">
        <v>1000</v>
      </c>
      <c r="G72" s="102" t="s">
        <v>997</v>
      </c>
      <c r="H72" s="102" t="s">
        <v>102</v>
      </c>
      <c r="I72" s="103">
        <v>4369</v>
      </c>
      <c r="J72" s="103">
        <v>4231</v>
      </c>
      <c r="K72" s="103">
        <v>0</v>
      </c>
      <c r="L72" s="103">
        <v>184.85239000000001</v>
      </c>
      <c r="M72" s="104">
        <v>2.0000000000000001E-4</v>
      </c>
      <c r="N72" s="104">
        <v>5.9999999999999995E-4</v>
      </c>
      <c r="O72" s="104">
        <v>1E-4</v>
      </c>
    </row>
    <row r="73" spans="2:15" s="99" customFormat="1">
      <c r="B73" s="102" t="s">
        <v>1001</v>
      </c>
      <c r="C73" s="102" t="s">
        <v>1002</v>
      </c>
      <c r="D73" s="102" t="s">
        <v>100</v>
      </c>
      <c r="E73" s="102" t="s">
        <v>123</v>
      </c>
      <c r="F73" s="102" t="s">
        <v>1003</v>
      </c>
      <c r="G73" s="102" t="s">
        <v>997</v>
      </c>
      <c r="H73" s="102" t="s">
        <v>102</v>
      </c>
      <c r="I73" s="103">
        <v>130000</v>
      </c>
      <c r="J73" s="103">
        <v>170.1</v>
      </c>
      <c r="K73" s="103">
        <v>0</v>
      </c>
      <c r="L73" s="103">
        <v>221.13</v>
      </c>
      <c r="M73" s="104">
        <v>2.3999999999999998E-3</v>
      </c>
      <c r="N73" s="104">
        <v>6.9999999999999999E-4</v>
      </c>
      <c r="O73" s="104">
        <v>1E-4</v>
      </c>
    </row>
    <row r="74" spans="2:15" s="99" customFormat="1">
      <c r="B74" s="102" t="s">
        <v>1004</v>
      </c>
      <c r="C74" s="102" t="s">
        <v>1005</v>
      </c>
      <c r="D74" s="102" t="s">
        <v>100</v>
      </c>
      <c r="E74" s="102" t="s">
        <v>123</v>
      </c>
      <c r="F74" s="102" t="s">
        <v>1006</v>
      </c>
      <c r="G74" s="102" t="s">
        <v>997</v>
      </c>
      <c r="H74" s="102" t="s">
        <v>102</v>
      </c>
      <c r="I74" s="103">
        <v>15268</v>
      </c>
      <c r="J74" s="103">
        <v>3994</v>
      </c>
      <c r="K74" s="103">
        <v>0</v>
      </c>
      <c r="L74" s="103">
        <v>609.80391999999995</v>
      </c>
      <c r="M74" s="104">
        <v>3.0000000000000001E-3</v>
      </c>
      <c r="N74" s="104">
        <v>2E-3</v>
      </c>
      <c r="O74" s="104">
        <v>4.0000000000000002E-4</v>
      </c>
    </row>
    <row r="75" spans="2:15" s="99" customFormat="1">
      <c r="B75" s="102" t="s">
        <v>1007</v>
      </c>
      <c r="C75" s="102" t="s">
        <v>1008</v>
      </c>
      <c r="D75" s="102" t="s">
        <v>100</v>
      </c>
      <c r="E75" s="102" t="s">
        <v>123</v>
      </c>
      <c r="F75" s="102" t="s">
        <v>1009</v>
      </c>
      <c r="G75" s="102" t="s">
        <v>997</v>
      </c>
      <c r="H75" s="102" t="s">
        <v>102</v>
      </c>
      <c r="I75" s="103">
        <v>403000</v>
      </c>
      <c r="J75" s="103">
        <v>825</v>
      </c>
      <c r="K75" s="103">
        <v>0</v>
      </c>
      <c r="L75" s="103">
        <v>3324.75</v>
      </c>
      <c r="M75" s="104">
        <v>5.1000000000000004E-3</v>
      </c>
      <c r="N75" s="104">
        <v>1.0999999999999999E-2</v>
      </c>
      <c r="O75" s="104">
        <v>2E-3</v>
      </c>
    </row>
    <row r="76" spans="2:15" s="99" customFormat="1">
      <c r="B76" s="102" t="s">
        <v>1010</v>
      </c>
      <c r="C76" s="102" t="s">
        <v>1011</v>
      </c>
      <c r="D76" s="102" t="s">
        <v>100</v>
      </c>
      <c r="E76" s="102" t="s">
        <v>123</v>
      </c>
      <c r="F76" s="102" t="s">
        <v>1012</v>
      </c>
      <c r="G76" s="102" t="s">
        <v>997</v>
      </c>
      <c r="H76" s="102" t="s">
        <v>102</v>
      </c>
      <c r="I76" s="103">
        <v>10100</v>
      </c>
      <c r="J76" s="103">
        <v>481.6</v>
      </c>
      <c r="K76" s="103">
        <v>0</v>
      </c>
      <c r="L76" s="103">
        <v>48.641599999999997</v>
      </c>
      <c r="M76" s="104">
        <v>5.9999999999999995E-4</v>
      </c>
      <c r="N76" s="104">
        <v>2.0000000000000001E-4</v>
      </c>
      <c r="O76" s="104">
        <v>0</v>
      </c>
    </row>
    <row r="77" spans="2:15" s="99" customFormat="1">
      <c r="B77" s="102" t="s">
        <v>1013</v>
      </c>
      <c r="C77" s="102" t="s">
        <v>1014</v>
      </c>
      <c r="D77" s="102" t="s">
        <v>100</v>
      </c>
      <c r="E77" s="102" t="s">
        <v>123</v>
      </c>
      <c r="F77" s="102" t="s">
        <v>444</v>
      </c>
      <c r="G77" s="102" t="s">
        <v>445</v>
      </c>
      <c r="H77" s="102" t="s">
        <v>102</v>
      </c>
      <c r="I77" s="103">
        <v>2970819</v>
      </c>
      <c r="J77" s="103">
        <v>121.2</v>
      </c>
      <c r="K77" s="103">
        <v>0</v>
      </c>
      <c r="L77" s="103">
        <v>3600.6326279999998</v>
      </c>
      <c r="M77" s="104">
        <v>2.3E-3</v>
      </c>
      <c r="N77" s="104">
        <v>1.1900000000000001E-2</v>
      </c>
      <c r="O77" s="104">
        <v>2.2000000000000001E-3</v>
      </c>
    </row>
    <row r="78" spans="2:15" s="99" customFormat="1">
      <c r="B78" s="102" t="s">
        <v>1015</v>
      </c>
      <c r="C78" s="102" t="s">
        <v>1016</v>
      </c>
      <c r="D78" s="102" t="s">
        <v>100</v>
      </c>
      <c r="E78" s="102" t="s">
        <v>123</v>
      </c>
      <c r="F78" s="102" t="s">
        <v>647</v>
      </c>
      <c r="G78" s="102" t="s">
        <v>455</v>
      </c>
      <c r="H78" s="102" t="s">
        <v>102</v>
      </c>
      <c r="I78" s="103">
        <v>179503.33</v>
      </c>
      <c r="J78" s="103">
        <v>1319</v>
      </c>
      <c r="K78" s="103">
        <v>0</v>
      </c>
      <c r="L78" s="103">
        <v>2367.6489227000002</v>
      </c>
      <c r="M78" s="104">
        <v>6.0000000000000001E-3</v>
      </c>
      <c r="N78" s="104">
        <v>7.7999999999999996E-3</v>
      </c>
      <c r="O78" s="104">
        <v>1.4E-3</v>
      </c>
    </row>
    <row r="79" spans="2:15" s="99" customFormat="1">
      <c r="B79" s="102" t="s">
        <v>1017</v>
      </c>
      <c r="C79" s="102" t="s">
        <v>1018</v>
      </c>
      <c r="D79" s="102" t="s">
        <v>100</v>
      </c>
      <c r="E79" s="102" t="s">
        <v>123</v>
      </c>
      <c r="F79" s="102" t="s">
        <v>1019</v>
      </c>
      <c r="G79" s="102" t="s">
        <v>455</v>
      </c>
      <c r="H79" s="102" t="s">
        <v>102</v>
      </c>
      <c r="I79" s="103">
        <v>80000</v>
      </c>
      <c r="J79" s="103">
        <v>969.2</v>
      </c>
      <c r="K79" s="103">
        <v>0</v>
      </c>
      <c r="L79" s="103">
        <v>775.36</v>
      </c>
      <c r="M79" s="104">
        <v>1.2999999999999999E-3</v>
      </c>
      <c r="N79" s="104">
        <v>2.5999999999999999E-3</v>
      </c>
      <c r="O79" s="104">
        <v>5.0000000000000001E-4</v>
      </c>
    </row>
    <row r="80" spans="2:15" s="99" customFormat="1">
      <c r="B80" s="102" t="s">
        <v>1020</v>
      </c>
      <c r="C80" s="102" t="s">
        <v>1021</v>
      </c>
      <c r="D80" s="102" t="s">
        <v>100</v>
      </c>
      <c r="E80" s="102" t="s">
        <v>123</v>
      </c>
      <c r="F80" s="102" t="s">
        <v>1022</v>
      </c>
      <c r="G80" s="102" t="s">
        <v>493</v>
      </c>
      <c r="H80" s="102" t="s">
        <v>102</v>
      </c>
      <c r="I80" s="103">
        <v>61000</v>
      </c>
      <c r="J80" s="103">
        <v>1284</v>
      </c>
      <c r="K80" s="103">
        <v>0</v>
      </c>
      <c r="L80" s="103">
        <v>783.24</v>
      </c>
      <c r="M80" s="104">
        <v>1.4E-3</v>
      </c>
      <c r="N80" s="104">
        <v>2.5999999999999999E-3</v>
      </c>
      <c r="O80" s="104">
        <v>5.0000000000000001E-4</v>
      </c>
    </row>
    <row r="81" spans="2:15" s="99" customFormat="1">
      <c r="B81" s="102" t="s">
        <v>1023</v>
      </c>
      <c r="C81" s="102" t="s">
        <v>1024</v>
      </c>
      <c r="D81" s="102" t="s">
        <v>100</v>
      </c>
      <c r="E81" s="102" t="s">
        <v>123</v>
      </c>
      <c r="F81" s="102" t="s">
        <v>1025</v>
      </c>
      <c r="G81" s="102" t="s">
        <v>493</v>
      </c>
      <c r="H81" s="102" t="s">
        <v>102</v>
      </c>
      <c r="I81" s="103">
        <v>1000</v>
      </c>
      <c r="J81" s="103">
        <v>3202</v>
      </c>
      <c r="K81" s="103">
        <v>0</v>
      </c>
      <c r="L81" s="103">
        <v>32.020000000000003</v>
      </c>
      <c r="M81" s="104">
        <v>0</v>
      </c>
      <c r="N81" s="104">
        <v>1E-4</v>
      </c>
      <c r="O81" s="104">
        <v>0</v>
      </c>
    </row>
    <row r="82" spans="2:15" s="99" customFormat="1">
      <c r="B82" s="102" t="s">
        <v>1026</v>
      </c>
      <c r="C82" s="102" t="s">
        <v>1027</v>
      </c>
      <c r="D82" s="102" t="s">
        <v>100</v>
      </c>
      <c r="E82" s="102" t="s">
        <v>123</v>
      </c>
      <c r="F82" s="102" t="s">
        <v>684</v>
      </c>
      <c r="G82" s="102" t="s">
        <v>493</v>
      </c>
      <c r="H82" s="102" t="s">
        <v>102</v>
      </c>
      <c r="I82" s="103">
        <v>15000</v>
      </c>
      <c r="J82" s="103">
        <v>207.7</v>
      </c>
      <c r="K82" s="103">
        <v>0</v>
      </c>
      <c r="L82" s="103">
        <v>31.155000000000001</v>
      </c>
      <c r="M82" s="104">
        <v>0</v>
      </c>
      <c r="N82" s="104">
        <v>1E-4</v>
      </c>
      <c r="O82" s="104">
        <v>0</v>
      </c>
    </row>
    <row r="83" spans="2:15" s="99" customFormat="1">
      <c r="B83" s="102" t="s">
        <v>1028</v>
      </c>
      <c r="C83" s="102" t="s">
        <v>1029</v>
      </c>
      <c r="D83" s="102" t="s">
        <v>100</v>
      </c>
      <c r="E83" s="102" t="s">
        <v>123</v>
      </c>
      <c r="F83" s="102" t="s">
        <v>1030</v>
      </c>
      <c r="G83" s="102" t="s">
        <v>450</v>
      </c>
      <c r="H83" s="102" t="s">
        <v>102</v>
      </c>
      <c r="I83" s="103">
        <v>12000</v>
      </c>
      <c r="J83" s="103">
        <v>10000</v>
      </c>
      <c r="K83" s="103">
        <v>0</v>
      </c>
      <c r="L83" s="103">
        <v>1200</v>
      </c>
      <c r="M83" s="104">
        <v>3.0000000000000001E-3</v>
      </c>
      <c r="N83" s="104">
        <v>4.0000000000000001E-3</v>
      </c>
      <c r="O83" s="104">
        <v>6.9999999999999999E-4</v>
      </c>
    </row>
    <row r="84" spans="2:15" s="99" customFormat="1">
      <c r="B84" s="102" t="s">
        <v>1031</v>
      </c>
      <c r="C84" s="102" t="s">
        <v>1032</v>
      </c>
      <c r="D84" s="102" t="s">
        <v>100</v>
      </c>
      <c r="E84" s="102" t="s">
        <v>123</v>
      </c>
      <c r="F84" s="102" t="s">
        <v>1033</v>
      </c>
      <c r="G84" s="102" t="s">
        <v>450</v>
      </c>
      <c r="H84" s="102" t="s">
        <v>102</v>
      </c>
      <c r="I84" s="103">
        <v>2431500</v>
      </c>
      <c r="J84" s="103">
        <v>85</v>
      </c>
      <c r="K84" s="103">
        <v>0</v>
      </c>
      <c r="L84" s="103">
        <v>2066.7750000000001</v>
      </c>
      <c r="M84" s="104">
        <v>9.4999999999999998E-3</v>
      </c>
      <c r="N84" s="104">
        <v>6.7999999999999996E-3</v>
      </c>
      <c r="O84" s="104">
        <v>1.2999999999999999E-3</v>
      </c>
    </row>
    <row r="85" spans="2:15" s="99" customFormat="1">
      <c r="B85" s="102" t="s">
        <v>1034</v>
      </c>
      <c r="C85" s="102" t="s">
        <v>1035</v>
      </c>
      <c r="D85" s="102" t="s">
        <v>100</v>
      </c>
      <c r="E85" s="102" t="s">
        <v>123</v>
      </c>
      <c r="F85" s="102" t="s">
        <v>1036</v>
      </c>
      <c r="G85" s="102" t="s">
        <v>1037</v>
      </c>
      <c r="H85" s="102" t="s">
        <v>102</v>
      </c>
      <c r="I85" s="103">
        <v>197634.4</v>
      </c>
      <c r="J85" s="103">
        <v>310.60000000000002</v>
      </c>
      <c r="K85" s="103">
        <v>0</v>
      </c>
      <c r="L85" s="103">
        <v>613.85244639999996</v>
      </c>
      <c r="M85" s="104">
        <v>1.4200000000000001E-2</v>
      </c>
      <c r="N85" s="104">
        <v>2E-3</v>
      </c>
      <c r="O85" s="104">
        <v>4.0000000000000002E-4</v>
      </c>
    </row>
    <row r="86" spans="2:15" s="99" customFormat="1">
      <c r="B86" s="102" t="s">
        <v>1038</v>
      </c>
      <c r="C86" s="102" t="s">
        <v>1039</v>
      </c>
      <c r="D86" s="102" t="s">
        <v>100</v>
      </c>
      <c r="E86" s="102" t="s">
        <v>123</v>
      </c>
      <c r="F86" s="102" t="s">
        <v>1040</v>
      </c>
      <c r="G86" s="102" t="s">
        <v>1037</v>
      </c>
      <c r="H86" s="102" t="s">
        <v>102</v>
      </c>
      <c r="I86" s="103">
        <v>397460</v>
      </c>
      <c r="J86" s="103">
        <v>51.4</v>
      </c>
      <c r="K86" s="103">
        <v>0</v>
      </c>
      <c r="L86" s="103">
        <v>204.29444000000001</v>
      </c>
      <c r="M86" s="104">
        <v>1.14E-2</v>
      </c>
      <c r="N86" s="104">
        <v>6.9999999999999999E-4</v>
      </c>
      <c r="O86" s="104">
        <v>1E-4</v>
      </c>
    </row>
    <row r="87" spans="2:15" s="99" customFormat="1">
      <c r="B87" s="102" t="s">
        <v>1041</v>
      </c>
      <c r="C87" s="102" t="s">
        <v>1042</v>
      </c>
      <c r="D87" s="102" t="s">
        <v>100</v>
      </c>
      <c r="E87" s="102" t="s">
        <v>123</v>
      </c>
      <c r="F87" s="102" t="s">
        <v>1043</v>
      </c>
      <c r="G87" s="102" t="s">
        <v>1044</v>
      </c>
      <c r="H87" s="102" t="s">
        <v>102</v>
      </c>
      <c r="I87" s="103">
        <v>175867</v>
      </c>
      <c r="J87" s="103">
        <v>322.3</v>
      </c>
      <c r="K87" s="103">
        <v>0</v>
      </c>
      <c r="L87" s="103">
        <v>566.81934100000001</v>
      </c>
      <c r="M87" s="104">
        <v>1.4200000000000001E-2</v>
      </c>
      <c r="N87" s="104">
        <v>1.9E-3</v>
      </c>
      <c r="O87" s="104">
        <v>2.9999999999999997E-4</v>
      </c>
    </row>
    <row r="88" spans="2:15" s="99" customFormat="1">
      <c r="B88" s="102" t="s">
        <v>1045</v>
      </c>
      <c r="C88" s="102" t="s">
        <v>1046</v>
      </c>
      <c r="D88" s="102" t="s">
        <v>100</v>
      </c>
      <c r="E88" s="102" t="s">
        <v>123</v>
      </c>
      <c r="F88" s="102" t="s">
        <v>1047</v>
      </c>
      <c r="G88" s="102" t="s">
        <v>421</v>
      </c>
      <c r="H88" s="102" t="s">
        <v>102</v>
      </c>
      <c r="I88" s="103">
        <v>4009</v>
      </c>
      <c r="J88" s="103">
        <v>29960</v>
      </c>
      <c r="K88" s="103">
        <v>0</v>
      </c>
      <c r="L88" s="103">
        <v>1201.0963999999999</v>
      </c>
      <c r="M88" s="104">
        <v>2.9999999999999997E-4</v>
      </c>
      <c r="N88" s="104">
        <v>4.0000000000000001E-3</v>
      </c>
      <c r="O88" s="104">
        <v>6.9999999999999999E-4</v>
      </c>
    </row>
    <row r="89" spans="2:15" s="99" customFormat="1">
      <c r="B89" s="102" t="s">
        <v>1048</v>
      </c>
      <c r="C89" s="102" t="s">
        <v>1049</v>
      </c>
      <c r="D89" s="102" t="s">
        <v>100</v>
      </c>
      <c r="E89" s="102" t="s">
        <v>123</v>
      </c>
      <c r="F89" s="102" t="s">
        <v>1050</v>
      </c>
      <c r="G89" s="102" t="s">
        <v>1051</v>
      </c>
      <c r="H89" s="102" t="s">
        <v>102</v>
      </c>
      <c r="I89" s="103">
        <v>85000</v>
      </c>
      <c r="J89" s="103">
        <v>1900</v>
      </c>
      <c r="K89" s="103">
        <v>0</v>
      </c>
      <c r="L89" s="103">
        <v>1615</v>
      </c>
      <c r="M89" s="104">
        <v>2.8999999999999998E-3</v>
      </c>
      <c r="N89" s="104">
        <v>5.3E-3</v>
      </c>
      <c r="O89" s="104">
        <v>1E-3</v>
      </c>
    </row>
    <row r="90" spans="2:15" s="99" customFormat="1">
      <c r="B90" s="102" t="s">
        <v>1052</v>
      </c>
      <c r="C90" s="102" t="s">
        <v>1053</v>
      </c>
      <c r="D90" s="102" t="s">
        <v>100</v>
      </c>
      <c r="E90" s="102" t="s">
        <v>123</v>
      </c>
      <c r="F90" s="102" t="s">
        <v>1054</v>
      </c>
      <c r="G90" s="102" t="s">
        <v>1051</v>
      </c>
      <c r="H90" s="102" t="s">
        <v>102</v>
      </c>
      <c r="I90" s="103">
        <v>209300</v>
      </c>
      <c r="J90" s="103">
        <v>72.2</v>
      </c>
      <c r="K90" s="103">
        <v>0</v>
      </c>
      <c r="L90" s="103">
        <v>151.1146</v>
      </c>
      <c r="M90" s="104">
        <v>2E-3</v>
      </c>
      <c r="N90" s="104">
        <v>5.0000000000000001E-4</v>
      </c>
      <c r="O90" s="104">
        <v>1E-4</v>
      </c>
    </row>
    <row r="91" spans="2:15" s="99" customFormat="1">
      <c r="B91" s="102" t="s">
        <v>1055</v>
      </c>
      <c r="C91" s="102" t="s">
        <v>1056</v>
      </c>
      <c r="D91" s="102" t="s">
        <v>100</v>
      </c>
      <c r="E91" s="102" t="s">
        <v>123</v>
      </c>
      <c r="F91" s="102" t="s">
        <v>1057</v>
      </c>
      <c r="G91" s="102" t="s">
        <v>1051</v>
      </c>
      <c r="H91" s="102" t="s">
        <v>102</v>
      </c>
      <c r="I91" s="103">
        <v>119000</v>
      </c>
      <c r="J91" s="103">
        <v>123.6</v>
      </c>
      <c r="K91" s="103">
        <v>0</v>
      </c>
      <c r="L91" s="103">
        <v>147.084</v>
      </c>
      <c r="M91" s="104">
        <v>4.4000000000000003E-3</v>
      </c>
      <c r="N91" s="104">
        <v>5.0000000000000001E-4</v>
      </c>
      <c r="O91" s="104">
        <v>1E-4</v>
      </c>
    </row>
    <row r="92" spans="2:15" s="99" customFormat="1">
      <c r="B92" s="102" t="s">
        <v>1058</v>
      </c>
      <c r="C92" s="102" t="s">
        <v>1059</v>
      </c>
      <c r="D92" s="102" t="s">
        <v>100</v>
      </c>
      <c r="E92" s="102" t="s">
        <v>123</v>
      </c>
      <c r="F92" s="102" t="s">
        <v>1060</v>
      </c>
      <c r="G92" s="102" t="s">
        <v>936</v>
      </c>
      <c r="H92" s="102" t="s">
        <v>102</v>
      </c>
      <c r="I92" s="103">
        <v>537222</v>
      </c>
      <c r="J92" s="103">
        <v>426.3</v>
      </c>
      <c r="K92" s="103">
        <v>0</v>
      </c>
      <c r="L92" s="103">
        <v>2290.1773859999998</v>
      </c>
      <c r="M92" s="104">
        <v>3.5999999999999999E-3</v>
      </c>
      <c r="N92" s="104">
        <v>7.6E-3</v>
      </c>
      <c r="O92" s="104">
        <v>1.4E-3</v>
      </c>
    </row>
    <row r="93" spans="2:15" s="99" customFormat="1">
      <c r="B93" s="102" t="s">
        <v>1061</v>
      </c>
      <c r="C93" s="102" t="s">
        <v>1062</v>
      </c>
      <c r="D93" s="102" t="s">
        <v>100</v>
      </c>
      <c r="E93" s="102" t="s">
        <v>123</v>
      </c>
      <c r="F93" s="102" t="s">
        <v>1063</v>
      </c>
      <c r="G93" s="102" t="s">
        <v>936</v>
      </c>
      <c r="H93" s="102" t="s">
        <v>102</v>
      </c>
      <c r="I93" s="103">
        <v>6883</v>
      </c>
      <c r="J93" s="103">
        <v>34610</v>
      </c>
      <c r="K93" s="103">
        <v>0</v>
      </c>
      <c r="L93" s="103">
        <v>2382.2062999999998</v>
      </c>
      <c r="M93" s="104">
        <v>5.5999999999999999E-3</v>
      </c>
      <c r="N93" s="104">
        <v>7.9000000000000008E-3</v>
      </c>
      <c r="O93" s="104">
        <v>1.5E-3</v>
      </c>
    </row>
    <row r="94" spans="2:15" s="99" customFormat="1">
      <c r="B94" s="102" t="s">
        <v>1064</v>
      </c>
      <c r="C94" s="102" t="s">
        <v>1065</v>
      </c>
      <c r="D94" s="102" t="s">
        <v>100</v>
      </c>
      <c r="E94" s="102" t="s">
        <v>123</v>
      </c>
      <c r="F94" s="102" t="s">
        <v>1066</v>
      </c>
      <c r="G94" s="102" t="s">
        <v>936</v>
      </c>
      <c r="H94" s="102" t="s">
        <v>102</v>
      </c>
      <c r="I94" s="103">
        <v>3910</v>
      </c>
      <c r="J94" s="103">
        <v>15230</v>
      </c>
      <c r="K94" s="103">
        <v>0</v>
      </c>
      <c r="L94" s="103">
        <v>595.49300000000005</v>
      </c>
      <c r="M94" s="104">
        <v>2.9999999999999997E-4</v>
      </c>
      <c r="N94" s="104">
        <v>2E-3</v>
      </c>
      <c r="O94" s="104">
        <v>4.0000000000000002E-4</v>
      </c>
    </row>
    <row r="95" spans="2:15" s="99" customFormat="1">
      <c r="B95" s="102" t="s">
        <v>1067</v>
      </c>
      <c r="C95" s="102" t="s">
        <v>1068</v>
      </c>
      <c r="D95" s="102" t="s">
        <v>100</v>
      </c>
      <c r="E95" s="102" t="s">
        <v>123</v>
      </c>
      <c r="F95" s="102" t="s">
        <v>1069</v>
      </c>
      <c r="G95" s="102" t="s">
        <v>936</v>
      </c>
      <c r="H95" s="102" t="s">
        <v>102</v>
      </c>
      <c r="I95" s="103">
        <v>56934</v>
      </c>
      <c r="J95" s="103">
        <v>1998</v>
      </c>
      <c r="K95" s="103">
        <v>0</v>
      </c>
      <c r="L95" s="103">
        <v>1137.54132</v>
      </c>
      <c r="M95" s="104">
        <v>3.8999999999999998E-3</v>
      </c>
      <c r="N95" s="104">
        <v>3.8E-3</v>
      </c>
      <c r="O95" s="104">
        <v>6.9999999999999999E-4</v>
      </c>
    </row>
    <row r="96" spans="2:15" s="99" customFormat="1">
      <c r="B96" s="102" t="s">
        <v>1070</v>
      </c>
      <c r="C96" s="102" t="s">
        <v>1071</v>
      </c>
      <c r="D96" s="102" t="s">
        <v>100</v>
      </c>
      <c r="E96" s="102" t="s">
        <v>123</v>
      </c>
      <c r="F96" s="102" t="s">
        <v>1072</v>
      </c>
      <c r="G96" s="102" t="s">
        <v>943</v>
      </c>
      <c r="H96" s="102" t="s">
        <v>102</v>
      </c>
      <c r="I96" s="103">
        <v>98950</v>
      </c>
      <c r="J96" s="103">
        <v>3242</v>
      </c>
      <c r="K96" s="103">
        <v>0</v>
      </c>
      <c r="L96" s="103">
        <v>3207.9589999999998</v>
      </c>
      <c r="M96" s="104">
        <v>2.7000000000000001E-3</v>
      </c>
      <c r="N96" s="104">
        <v>1.06E-2</v>
      </c>
      <c r="O96" s="104">
        <v>2E-3</v>
      </c>
    </row>
    <row r="97" spans="2:15" s="99" customFormat="1">
      <c r="B97" s="102" t="s">
        <v>1073</v>
      </c>
      <c r="C97" s="102" t="s">
        <v>1074</v>
      </c>
      <c r="D97" s="102" t="s">
        <v>100</v>
      </c>
      <c r="E97" s="102" t="s">
        <v>123</v>
      </c>
      <c r="F97" s="102" t="s">
        <v>1075</v>
      </c>
      <c r="G97" s="102" t="s">
        <v>943</v>
      </c>
      <c r="H97" s="102" t="s">
        <v>102</v>
      </c>
      <c r="I97" s="103">
        <v>15610</v>
      </c>
      <c r="J97" s="103">
        <v>10070</v>
      </c>
      <c r="K97" s="103">
        <v>0</v>
      </c>
      <c r="L97" s="103">
        <v>1571.9269999999999</v>
      </c>
      <c r="M97" s="104">
        <v>1.8E-3</v>
      </c>
      <c r="N97" s="104">
        <v>5.1999999999999998E-3</v>
      </c>
      <c r="O97" s="104">
        <v>1E-3</v>
      </c>
    </row>
    <row r="98" spans="2:15" s="99" customFormat="1">
      <c r="B98" s="102" t="s">
        <v>1076</v>
      </c>
      <c r="C98" s="102" t="s">
        <v>1077</v>
      </c>
      <c r="D98" s="102" t="s">
        <v>100</v>
      </c>
      <c r="E98" s="102" t="s">
        <v>123</v>
      </c>
      <c r="F98" s="102" t="s">
        <v>1078</v>
      </c>
      <c r="G98" s="102" t="s">
        <v>343</v>
      </c>
      <c r="H98" s="102" t="s">
        <v>102</v>
      </c>
      <c r="I98" s="103">
        <v>178900</v>
      </c>
      <c r="J98" s="103">
        <v>1434</v>
      </c>
      <c r="K98" s="103">
        <v>0</v>
      </c>
      <c r="L98" s="103">
        <v>2565.4259999999999</v>
      </c>
      <c r="M98" s="104">
        <v>2.5999999999999999E-3</v>
      </c>
      <c r="N98" s="104">
        <v>8.5000000000000006E-3</v>
      </c>
      <c r="O98" s="104">
        <v>1.6000000000000001E-3</v>
      </c>
    </row>
    <row r="99" spans="2:15" s="99" customFormat="1">
      <c r="B99" s="102" t="s">
        <v>1079</v>
      </c>
      <c r="C99" s="102" t="s">
        <v>1080</v>
      </c>
      <c r="D99" s="102" t="s">
        <v>100</v>
      </c>
      <c r="E99" s="102" t="s">
        <v>123</v>
      </c>
      <c r="F99" s="102" t="s">
        <v>478</v>
      </c>
      <c r="G99" s="102" t="s">
        <v>343</v>
      </c>
      <c r="H99" s="102" t="s">
        <v>102</v>
      </c>
      <c r="I99" s="103">
        <v>305030</v>
      </c>
      <c r="J99" s="103">
        <v>691.5</v>
      </c>
      <c r="K99" s="103">
        <v>0</v>
      </c>
      <c r="L99" s="103">
        <v>2109.2824500000002</v>
      </c>
      <c r="M99" s="104">
        <v>2.3E-3</v>
      </c>
      <c r="N99" s="104">
        <v>7.0000000000000001E-3</v>
      </c>
      <c r="O99" s="104">
        <v>1.2999999999999999E-3</v>
      </c>
    </row>
    <row r="100" spans="2:15" s="99" customFormat="1">
      <c r="B100" s="102" t="s">
        <v>1081</v>
      </c>
      <c r="C100" s="102" t="s">
        <v>1082</v>
      </c>
      <c r="D100" s="102" t="s">
        <v>100</v>
      </c>
      <c r="E100" s="102" t="s">
        <v>123</v>
      </c>
      <c r="F100" s="102" t="s">
        <v>488</v>
      </c>
      <c r="G100" s="102" t="s">
        <v>343</v>
      </c>
      <c r="H100" s="102" t="s">
        <v>102</v>
      </c>
      <c r="I100" s="103">
        <v>887877</v>
      </c>
      <c r="J100" s="103">
        <v>535.6</v>
      </c>
      <c r="K100" s="103">
        <v>0</v>
      </c>
      <c r="L100" s="103">
        <v>4755.469212</v>
      </c>
      <c r="M100" s="104">
        <v>6.1000000000000004E-3</v>
      </c>
      <c r="N100" s="104">
        <v>1.5699999999999999E-2</v>
      </c>
      <c r="O100" s="104">
        <v>2.8999999999999998E-3</v>
      </c>
    </row>
    <row r="101" spans="2:15" s="99" customFormat="1">
      <c r="B101" s="102" t="s">
        <v>1083</v>
      </c>
      <c r="C101" s="102" t="s">
        <v>1084</v>
      </c>
      <c r="D101" s="102" t="s">
        <v>100</v>
      </c>
      <c r="E101" s="102" t="s">
        <v>123</v>
      </c>
      <c r="G101" s="102" t="s">
        <v>1085</v>
      </c>
      <c r="H101" s="102" t="s">
        <v>102</v>
      </c>
      <c r="I101" s="103">
        <v>176715</v>
      </c>
      <c r="J101" s="103">
        <v>937.6</v>
      </c>
      <c r="K101" s="103">
        <v>0</v>
      </c>
      <c r="L101" s="103">
        <v>1656.8798400000001</v>
      </c>
      <c r="M101" s="104">
        <v>1.9E-3</v>
      </c>
      <c r="N101" s="104">
        <v>5.4999999999999997E-3</v>
      </c>
      <c r="O101" s="104">
        <v>1E-3</v>
      </c>
    </row>
    <row r="102" spans="2:15" s="99" customFormat="1">
      <c r="B102" s="102" t="s">
        <v>1086</v>
      </c>
      <c r="C102" s="102" t="s">
        <v>1087</v>
      </c>
      <c r="D102" s="102" t="s">
        <v>100</v>
      </c>
      <c r="E102" s="102" t="s">
        <v>123</v>
      </c>
      <c r="F102" s="102" t="s">
        <v>1088</v>
      </c>
      <c r="G102" s="102" t="s">
        <v>1085</v>
      </c>
      <c r="H102" s="102" t="s">
        <v>102</v>
      </c>
      <c r="I102" s="103">
        <v>8588</v>
      </c>
      <c r="J102" s="103">
        <v>3400</v>
      </c>
      <c r="K102" s="103">
        <v>0</v>
      </c>
      <c r="L102" s="103">
        <v>291.99200000000002</v>
      </c>
      <c r="M102" s="104">
        <v>4.1000000000000003E-3</v>
      </c>
      <c r="N102" s="104">
        <v>1E-3</v>
      </c>
      <c r="O102" s="104">
        <v>2.0000000000000001E-4</v>
      </c>
    </row>
    <row r="103" spans="2:15" s="99" customFormat="1">
      <c r="B103" s="102" t="s">
        <v>1089</v>
      </c>
      <c r="C103" s="102" t="s">
        <v>1090</v>
      </c>
      <c r="D103" s="102" t="s">
        <v>100</v>
      </c>
      <c r="E103" s="102" t="s">
        <v>123</v>
      </c>
      <c r="F103" s="102" t="s">
        <v>1091</v>
      </c>
      <c r="G103" s="102" t="s">
        <v>125</v>
      </c>
      <c r="H103" s="102" t="s">
        <v>102</v>
      </c>
      <c r="I103" s="103">
        <v>6340</v>
      </c>
      <c r="J103" s="103">
        <v>1429</v>
      </c>
      <c r="K103" s="103">
        <v>0</v>
      </c>
      <c r="L103" s="103">
        <v>90.598600000000005</v>
      </c>
      <c r="M103" s="104">
        <v>2.9999999999999997E-4</v>
      </c>
      <c r="N103" s="104">
        <v>2.9999999999999997E-4</v>
      </c>
      <c r="O103" s="104">
        <v>1E-4</v>
      </c>
    </row>
    <row r="104" spans="2:15" s="99" customFormat="1">
      <c r="B104" s="102" t="s">
        <v>1092</v>
      </c>
      <c r="C104" s="102" t="s">
        <v>1093</v>
      </c>
      <c r="D104" s="102" t="s">
        <v>100</v>
      </c>
      <c r="E104" s="102" t="s">
        <v>123</v>
      </c>
      <c r="F104" s="102" t="s">
        <v>1094</v>
      </c>
      <c r="G104" s="102" t="s">
        <v>125</v>
      </c>
      <c r="H104" s="102" t="s">
        <v>102</v>
      </c>
      <c r="I104" s="103">
        <v>111000</v>
      </c>
      <c r="J104" s="103">
        <v>2429</v>
      </c>
      <c r="K104" s="103">
        <v>0</v>
      </c>
      <c r="L104" s="103">
        <v>2696.19</v>
      </c>
      <c r="M104" s="104">
        <v>2.7000000000000001E-3</v>
      </c>
      <c r="N104" s="104">
        <v>8.8999999999999999E-3</v>
      </c>
      <c r="O104" s="104">
        <v>1.6000000000000001E-3</v>
      </c>
    </row>
    <row r="105" spans="2:15" s="99" customFormat="1">
      <c r="B105" s="102" t="s">
        <v>1095</v>
      </c>
      <c r="C105" s="102" t="s">
        <v>1096</v>
      </c>
      <c r="D105" s="102" t="s">
        <v>100</v>
      </c>
      <c r="E105" s="102" t="s">
        <v>123</v>
      </c>
      <c r="F105" s="102" t="s">
        <v>1097</v>
      </c>
      <c r="G105" s="102" t="s">
        <v>125</v>
      </c>
      <c r="H105" s="102" t="s">
        <v>102</v>
      </c>
      <c r="I105" s="103">
        <v>56142</v>
      </c>
      <c r="J105" s="103">
        <v>424.3</v>
      </c>
      <c r="K105" s="103">
        <v>0</v>
      </c>
      <c r="L105" s="103">
        <v>238.21050600000001</v>
      </c>
      <c r="M105" s="104">
        <v>5.0000000000000001E-4</v>
      </c>
      <c r="N105" s="104">
        <v>8.0000000000000004E-4</v>
      </c>
      <c r="O105" s="104">
        <v>1E-4</v>
      </c>
    </row>
    <row r="106" spans="2:15" s="99" customFormat="1">
      <c r="B106" s="102" t="s">
        <v>1098</v>
      </c>
      <c r="C106" s="102" t="s">
        <v>1099</v>
      </c>
      <c r="D106" s="102" t="s">
        <v>100</v>
      </c>
      <c r="E106" s="102" t="s">
        <v>123</v>
      </c>
      <c r="F106" s="102" t="s">
        <v>1100</v>
      </c>
      <c r="G106" s="102" t="s">
        <v>125</v>
      </c>
      <c r="H106" s="102" t="s">
        <v>102</v>
      </c>
      <c r="I106" s="103">
        <v>420000</v>
      </c>
      <c r="J106" s="103">
        <v>195.6</v>
      </c>
      <c r="K106" s="103">
        <v>0</v>
      </c>
      <c r="L106" s="103">
        <v>821.52</v>
      </c>
      <c r="M106" s="104">
        <v>6.1999999999999998E-3</v>
      </c>
      <c r="N106" s="104">
        <v>2.7000000000000001E-3</v>
      </c>
      <c r="O106" s="104">
        <v>5.0000000000000001E-4</v>
      </c>
    </row>
    <row r="107" spans="2:15" s="99" customFormat="1">
      <c r="B107" s="102" t="s">
        <v>1101</v>
      </c>
      <c r="C107" s="102" t="s">
        <v>1102</v>
      </c>
      <c r="D107" s="102" t="s">
        <v>100</v>
      </c>
      <c r="E107" s="102" t="s">
        <v>123</v>
      </c>
      <c r="F107" s="102" t="s">
        <v>1103</v>
      </c>
      <c r="G107" s="102" t="s">
        <v>1104</v>
      </c>
      <c r="H107" s="102" t="s">
        <v>102</v>
      </c>
      <c r="I107" s="103">
        <v>181300</v>
      </c>
      <c r="J107" s="103">
        <v>188.8</v>
      </c>
      <c r="K107" s="103">
        <v>0</v>
      </c>
      <c r="L107" s="103">
        <v>342.2944</v>
      </c>
      <c r="M107" s="104">
        <v>2E-3</v>
      </c>
      <c r="N107" s="104">
        <v>1.1000000000000001E-3</v>
      </c>
      <c r="O107" s="104">
        <v>2.0000000000000001E-4</v>
      </c>
    </row>
    <row r="108" spans="2:15" s="99" customFormat="1">
      <c r="B108" s="102" t="s">
        <v>1105</v>
      </c>
      <c r="C108" s="102" t="s">
        <v>1106</v>
      </c>
      <c r="D108" s="102" t="s">
        <v>100</v>
      </c>
      <c r="E108" s="102" t="s">
        <v>123</v>
      </c>
      <c r="F108" s="102" t="s">
        <v>1107</v>
      </c>
      <c r="G108" s="102" t="s">
        <v>1104</v>
      </c>
      <c r="H108" s="102" t="s">
        <v>102</v>
      </c>
      <c r="I108" s="103">
        <v>107000</v>
      </c>
      <c r="J108" s="103">
        <v>1309</v>
      </c>
      <c r="K108" s="103">
        <v>0</v>
      </c>
      <c r="L108" s="103">
        <v>1400.63</v>
      </c>
      <c r="M108" s="104">
        <v>4.8999999999999998E-3</v>
      </c>
      <c r="N108" s="104">
        <v>4.5999999999999999E-3</v>
      </c>
      <c r="O108" s="104">
        <v>8.9999999999999998E-4</v>
      </c>
    </row>
    <row r="109" spans="2:15" s="99" customFormat="1">
      <c r="B109" s="102" t="s">
        <v>1108</v>
      </c>
      <c r="C109" s="102" t="s">
        <v>1109</v>
      </c>
      <c r="D109" s="102" t="s">
        <v>100</v>
      </c>
      <c r="E109" s="102" t="s">
        <v>123</v>
      </c>
      <c r="F109" s="102" t="s">
        <v>1110</v>
      </c>
      <c r="G109" s="102" t="s">
        <v>586</v>
      </c>
      <c r="H109" s="102" t="s">
        <v>102</v>
      </c>
      <c r="I109" s="103">
        <v>152992</v>
      </c>
      <c r="J109" s="103">
        <v>1746</v>
      </c>
      <c r="K109" s="103">
        <v>0</v>
      </c>
      <c r="L109" s="103">
        <v>2671.2403199999999</v>
      </c>
      <c r="M109" s="104">
        <v>6.4999999999999997E-3</v>
      </c>
      <c r="N109" s="104">
        <v>8.8000000000000005E-3</v>
      </c>
      <c r="O109" s="104">
        <v>1.6000000000000001E-3</v>
      </c>
    </row>
    <row r="110" spans="2:15" s="99" customFormat="1">
      <c r="B110" s="102" t="s">
        <v>1111</v>
      </c>
      <c r="C110" s="102" t="s">
        <v>1112</v>
      </c>
      <c r="D110" s="102" t="s">
        <v>100</v>
      </c>
      <c r="E110" s="102" t="s">
        <v>123</v>
      </c>
      <c r="F110" s="102" t="s">
        <v>1113</v>
      </c>
      <c r="G110" s="102" t="s">
        <v>586</v>
      </c>
      <c r="H110" s="102" t="s">
        <v>102</v>
      </c>
      <c r="I110" s="103">
        <v>8043</v>
      </c>
      <c r="J110" s="103">
        <v>718.8</v>
      </c>
      <c r="K110" s="103">
        <v>0</v>
      </c>
      <c r="L110" s="103">
        <v>57.813084000000003</v>
      </c>
      <c r="M110" s="104">
        <v>1E-4</v>
      </c>
      <c r="N110" s="104">
        <v>2.0000000000000001E-4</v>
      </c>
      <c r="O110" s="104">
        <v>0</v>
      </c>
    </row>
    <row r="111" spans="2:15" s="99" customFormat="1">
      <c r="B111" s="102" t="s">
        <v>1114</v>
      </c>
      <c r="C111" s="102" t="s">
        <v>1115</v>
      </c>
      <c r="D111" s="102" t="s">
        <v>100</v>
      </c>
      <c r="E111" s="102" t="s">
        <v>123</v>
      </c>
      <c r="F111" s="102" t="s">
        <v>1116</v>
      </c>
      <c r="G111" s="102" t="s">
        <v>598</v>
      </c>
      <c r="H111" s="102" t="s">
        <v>102</v>
      </c>
      <c r="I111" s="103">
        <v>149331.73000000001</v>
      </c>
      <c r="J111" s="103">
        <v>529</v>
      </c>
      <c r="K111" s="103">
        <v>0</v>
      </c>
      <c r="L111" s="103">
        <v>789.96485170000005</v>
      </c>
      <c r="M111" s="104">
        <v>1.1999999999999999E-3</v>
      </c>
      <c r="N111" s="104">
        <v>2.5999999999999999E-3</v>
      </c>
      <c r="O111" s="104">
        <v>5.0000000000000001E-4</v>
      </c>
    </row>
    <row r="112" spans="2:15" s="99" customFormat="1">
      <c r="B112" s="102" t="s">
        <v>1117</v>
      </c>
      <c r="C112" s="102" t="s">
        <v>1118</v>
      </c>
      <c r="D112" s="102" t="s">
        <v>100</v>
      </c>
      <c r="E112" s="102" t="s">
        <v>123</v>
      </c>
      <c r="F112" s="102" t="s">
        <v>1119</v>
      </c>
      <c r="G112" s="102" t="s">
        <v>982</v>
      </c>
      <c r="H112" s="102" t="s">
        <v>102</v>
      </c>
      <c r="I112" s="103">
        <v>120600</v>
      </c>
      <c r="J112" s="103">
        <v>3556</v>
      </c>
      <c r="K112" s="103">
        <v>0</v>
      </c>
      <c r="L112" s="103">
        <v>4288.5360000000001</v>
      </c>
      <c r="M112" s="104">
        <v>7.1999999999999998E-3</v>
      </c>
      <c r="N112" s="104">
        <v>1.4200000000000001E-2</v>
      </c>
      <c r="O112" s="104">
        <v>2.5999999999999999E-3</v>
      </c>
    </row>
    <row r="113" spans="2:15" s="99" customFormat="1">
      <c r="B113" s="102" t="s">
        <v>1120</v>
      </c>
      <c r="C113" s="102" t="s">
        <v>1121</v>
      </c>
      <c r="D113" s="102" t="s">
        <v>100</v>
      </c>
      <c r="E113" s="102" t="s">
        <v>123</v>
      </c>
      <c r="F113" s="102" t="s">
        <v>1122</v>
      </c>
      <c r="G113" s="102" t="s">
        <v>982</v>
      </c>
      <c r="H113" s="102" t="s">
        <v>102</v>
      </c>
      <c r="I113" s="103">
        <v>64817</v>
      </c>
      <c r="J113" s="103">
        <v>2522</v>
      </c>
      <c r="K113" s="103">
        <v>0</v>
      </c>
      <c r="L113" s="103">
        <v>1634.6847399999999</v>
      </c>
      <c r="M113" s="104">
        <v>2.8999999999999998E-3</v>
      </c>
      <c r="N113" s="104">
        <v>5.4000000000000003E-3</v>
      </c>
      <c r="O113" s="104">
        <v>1E-3</v>
      </c>
    </row>
    <row r="114" spans="2:15" s="99" customFormat="1">
      <c r="B114" s="102" t="s">
        <v>1123</v>
      </c>
      <c r="C114" s="102" t="s">
        <v>1124</v>
      </c>
      <c r="D114" s="102" t="s">
        <v>100</v>
      </c>
      <c r="E114" s="102" t="s">
        <v>123</v>
      </c>
      <c r="F114" s="102" t="s">
        <v>1125</v>
      </c>
      <c r="G114" s="102" t="s">
        <v>982</v>
      </c>
      <c r="H114" s="102" t="s">
        <v>102</v>
      </c>
      <c r="I114" s="103">
        <v>124042</v>
      </c>
      <c r="J114" s="103">
        <v>427.5</v>
      </c>
      <c r="K114" s="103">
        <v>0</v>
      </c>
      <c r="L114" s="103">
        <v>530.27954999999997</v>
      </c>
      <c r="M114" s="104">
        <v>1.4E-3</v>
      </c>
      <c r="N114" s="104">
        <v>1.8E-3</v>
      </c>
      <c r="O114" s="104">
        <v>2.9999999999999997E-4</v>
      </c>
    </row>
    <row r="115" spans="2:15" s="99" customFormat="1">
      <c r="B115" s="102" t="s">
        <v>1127</v>
      </c>
      <c r="C115" s="102">
        <v>1138379</v>
      </c>
      <c r="D115" s="102" t="s">
        <v>100</v>
      </c>
      <c r="E115" s="102" t="s">
        <v>123</v>
      </c>
      <c r="F115" s="102" t="s">
        <v>1126</v>
      </c>
      <c r="G115" s="102" t="s">
        <v>982</v>
      </c>
      <c r="H115" s="102" t="s">
        <v>102</v>
      </c>
      <c r="I115" s="103">
        <v>144603</v>
      </c>
      <c r="J115" s="103">
        <f>L115/I115*100*1000</f>
        <v>1888.0000000000002</v>
      </c>
      <c r="K115" s="103">
        <v>0</v>
      </c>
      <c r="L115" s="103">
        <f>2730104.64/1000</f>
        <v>2730.10464</v>
      </c>
      <c r="M115" s="104">
        <v>0</v>
      </c>
      <c r="N115" s="104">
        <f>L115/$L$11</f>
        <v>9.0170277783372405E-3</v>
      </c>
      <c r="O115" s="104">
        <f>L115/'סכום נכסי הקרן'!$C$42</f>
        <v>1.659111712246785E-3</v>
      </c>
    </row>
    <row r="116" spans="2:15" s="99" customFormat="1">
      <c r="B116" s="102" t="s">
        <v>1127</v>
      </c>
      <c r="C116" s="102">
        <v>11383790</v>
      </c>
      <c r="D116" s="102" t="s">
        <v>100</v>
      </c>
      <c r="E116" s="102" t="s">
        <v>123</v>
      </c>
      <c r="F116" s="102" t="s">
        <v>1126</v>
      </c>
      <c r="G116" s="102" t="s">
        <v>982</v>
      </c>
      <c r="H116" s="102" t="s">
        <v>102</v>
      </c>
      <c r="I116" s="103">
        <v>24450</v>
      </c>
      <c r="J116" s="103">
        <f>L116/I116*100*1000</f>
        <v>1768.9815950920247</v>
      </c>
      <c r="K116" s="103">
        <v>0</v>
      </c>
      <c r="L116" s="103">
        <f>432516/1000</f>
        <v>432.51600000000002</v>
      </c>
      <c r="M116" s="104">
        <v>1.7299999999999999E-2</v>
      </c>
      <c r="N116" s="104">
        <f>L116/$L$11</f>
        <v>1.428519892400648E-3</v>
      </c>
      <c r="O116" s="104">
        <f>L116/'סכום נכסי הקרן'!$C$42</f>
        <v>2.6284427007681674E-4</v>
      </c>
    </row>
    <row r="117" spans="2:15" s="99" customFormat="1">
      <c r="B117" s="102" t="s">
        <v>1128</v>
      </c>
      <c r="C117" s="102" t="s">
        <v>1129</v>
      </c>
      <c r="D117" s="102" t="s">
        <v>100</v>
      </c>
      <c r="E117" s="102" t="s">
        <v>123</v>
      </c>
      <c r="F117" s="102" t="s">
        <v>1130</v>
      </c>
      <c r="G117" s="102" t="s">
        <v>986</v>
      </c>
      <c r="H117" s="102" t="s">
        <v>102</v>
      </c>
      <c r="I117" s="103">
        <v>153800</v>
      </c>
      <c r="J117" s="103">
        <v>215.6</v>
      </c>
      <c r="K117" s="103">
        <v>0</v>
      </c>
      <c r="L117" s="103">
        <v>331.59280000000001</v>
      </c>
      <c r="M117" s="104">
        <v>1.2999999999999999E-3</v>
      </c>
      <c r="N117" s="104">
        <v>1.1000000000000001E-3</v>
      </c>
      <c r="O117" s="104">
        <v>2.0000000000000001E-4</v>
      </c>
    </row>
    <row r="118" spans="2:15" s="99" customFormat="1">
      <c r="B118" s="102" t="s">
        <v>1131</v>
      </c>
      <c r="C118" s="102" t="s">
        <v>1132</v>
      </c>
      <c r="D118" s="102" t="s">
        <v>100</v>
      </c>
      <c r="E118" s="102" t="s">
        <v>123</v>
      </c>
      <c r="F118" s="102" t="s">
        <v>1133</v>
      </c>
      <c r="G118" s="102" t="s">
        <v>129</v>
      </c>
      <c r="H118" s="102" t="s">
        <v>102</v>
      </c>
      <c r="I118" s="103">
        <v>14582</v>
      </c>
      <c r="J118" s="103">
        <v>615.1</v>
      </c>
      <c r="K118" s="103">
        <v>0</v>
      </c>
      <c r="L118" s="103">
        <v>89.693882000000002</v>
      </c>
      <c r="M118" s="104">
        <v>1.2999999999999999E-3</v>
      </c>
      <c r="N118" s="104">
        <v>2.9999999999999997E-4</v>
      </c>
      <c r="O118" s="104">
        <v>1E-4</v>
      </c>
    </row>
    <row r="119" spans="2:15" s="99" customFormat="1">
      <c r="B119" s="102" t="s">
        <v>1134</v>
      </c>
      <c r="C119" s="102" t="s">
        <v>1135</v>
      </c>
      <c r="D119" s="102" t="s">
        <v>100</v>
      </c>
      <c r="E119" s="102" t="s">
        <v>123</v>
      </c>
      <c r="F119" s="102" t="s">
        <v>1136</v>
      </c>
      <c r="G119" s="102" t="s">
        <v>129</v>
      </c>
      <c r="H119" s="102" t="s">
        <v>102</v>
      </c>
      <c r="I119" s="103">
        <v>22600</v>
      </c>
      <c r="J119" s="103">
        <v>944.7</v>
      </c>
      <c r="K119" s="103">
        <v>0</v>
      </c>
      <c r="L119" s="103">
        <v>213.50219999999999</v>
      </c>
      <c r="M119" s="104">
        <v>2.5000000000000001E-3</v>
      </c>
      <c r="N119" s="104">
        <v>6.9999999999999999E-4</v>
      </c>
      <c r="O119" s="104">
        <v>1E-4</v>
      </c>
    </row>
    <row r="120" spans="2:15" s="99" customFormat="1">
      <c r="B120" s="102" t="s">
        <v>1137</v>
      </c>
      <c r="C120" s="102" t="s">
        <v>1138</v>
      </c>
      <c r="D120" s="102" t="s">
        <v>100</v>
      </c>
      <c r="E120" s="102" t="s">
        <v>123</v>
      </c>
      <c r="F120" s="102" t="s">
        <v>1139</v>
      </c>
      <c r="G120" s="102" t="s">
        <v>129</v>
      </c>
      <c r="H120" s="102" t="s">
        <v>102</v>
      </c>
      <c r="I120" s="103">
        <v>89642</v>
      </c>
      <c r="J120" s="103">
        <v>1213</v>
      </c>
      <c r="K120" s="103">
        <v>0</v>
      </c>
      <c r="L120" s="103">
        <v>1087.3574599999999</v>
      </c>
      <c r="M120" s="104">
        <v>4.1999999999999997E-3</v>
      </c>
      <c r="N120" s="104">
        <v>3.5999999999999999E-3</v>
      </c>
      <c r="O120" s="104">
        <v>6.9999999999999999E-4</v>
      </c>
    </row>
    <row r="121" spans="2:15" s="99" customFormat="1">
      <c r="B121" s="102" t="s">
        <v>1140</v>
      </c>
      <c r="C121" s="102" t="s">
        <v>1141</v>
      </c>
      <c r="D121" s="102" t="s">
        <v>100</v>
      </c>
      <c r="E121" s="102" t="s">
        <v>123</v>
      </c>
      <c r="F121" s="102" t="s">
        <v>1142</v>
      </c>
      <c r="G121" s="102" t="s">
        <v>129</v>
      </c>
      <c r="H121" s="102" t="s">
        <v>102</v>
      </c>
      <c r="I121" s="103">
        <v>171600</v>
      </c>
      <c r="J121" s="103">
        <v>529.20000000000005</v>
      </c>
      <c r="K121" s="103">
        <v>0</v>
      </c>
      <c r="L121" s="103">
        <v>908.10720000000003</v>
      </c>
      <c r="M121" s="104">
        <v>8.9999999999999993E-3</v>
      </c>
      <c r="N121" s="104">
        <v>3.0000000000000001E-3</v>
      </c>
      <c r="O121" s="104">
        <v>5.9999999999999995E-4</v>
      </c>
    </row>
    <row r="122" spans="2:15" s="99" customFormat="1">
      <c r="B122" s="102" t="s">
        <v>1143</v>
      </c>
      <c r="C122" s="102" t="s">
        <v>1144</v>
      </c>
      <c r="D122" s="102" t="s">
        <v>100</v>
      </c>
      <c r="E122" s="102" t="s">
        <v>123</v>
      </c>
      <c r="F122" s="102" t="s">
        <v>1145</v>
      </c>
      <c r="G122" s="102" t="s">
        <v>129</v>
      </c>
      <c r="H122" s="102" t="s">
        <v>102</v>
      </c>
      <c r="I122" s="103">
        <v>20000</v>
      </c>
      <c r="J122" s="103">
        <v>2177</v>
      </c>
      <c r="K122" s="103">
        <v>0</v>
      </c>
      <c r="L122" s="103">
        <v>435.4</v>
      </c>
      <c r="M122" s="104">
        <v>5.4999999999999997E-3</v>
      </c>
      <c r="N122" s="104">
        <v>1.4E-3</v>
      </c>
      <c r="O122" s="104">
        <v>2.9999999999999997E-4</v>
      </c>
    </row>
    <row r="123" spans="2:15" s="99" customFormat="1">
      <c r="B123" s="102" t="s">
        <v>1146</v>
      </c>
      <c r="C123" s="102" t="s">
        <v>1147</v>
      </c>
      <c r="D123" s="102" t="s">
        <v>100</v>
      </c>
      <c r="E123" s="102" t="s">
        <v>123</v>
      </c>
      <c r="F123" s="102" t="s">
        <v>1148</v>
      </c>
      <c r="G123" s="102" t="s">
        <v>129</v>
      </c>
      <c r="H123" s="102" t="s">
        <v>102</v>
      </c>
      <c r="I123" s="103">
        <v>230500</v>
      </c>
      <c r="J123" s="103">
        <v>1445</v>
      </c>
      <c r="K123" s="103">
        <v>0</v>
      </c>
      <c r="L123" s="103">
        <v>3330.7249999999999</v>
      </c>
      <c r="M123" s="104">
        <v>1.6899999999999998E-2</v>
      </c>
      <c r="N123" s="104">
        <v>1.0999999999999999E-2</v>
      </c>
      <c r="O123" s="104">
        <v>2E-3</v>
      </c>
    </row>
    <row r="124" spans="2:15" s="99" customFormat="1">
      <c r="B124" s="102" t="s">
        <v>1149</v>
      </c>
      <c r="C124" s="102" t="s">
        <v>1150</v>
      </c>
      <c r="D124" s="102" t="s">
        <v>100</v>
      </c>
      <c r="E124" s="102" t="s">
        <v>123</v>
      </c>
      <c r="F124" s="102" t="s">
        <v>1151</v>
      </c>
      <c r="G124" s="102" t="s">
        <v>129</v>
      </c>
      <c r="H124" s="102" t="s">
        <v>102</v>
      </c>
      <c r="I124" s="103">
        <v>367300</v>
      </c>
      <c r="J124" s="103">
        <v>470</v>
      </c>
      <c r="K124" s="103">
        <v>0</v>
      </c>
      <c r="L124" s="103">
        <v>1726.31</v>
      </c>
      <c r="M124" s="104">
        <v>1.15E-2</v>
      </c>
      <c r="N124" s="104">
        <v>5.7000000000000002E-3</v>
      </c>
      <c r="O124" s="104">
        <v>1.1000000000000001E-3</v>
      </c>
    </row>
    <row r="125" spans="2:15" s="99" customFormat="1">
      <c r="B125" s="102" t="s">
        <v>1152</v>
      </c>
      <c r="C125" s="102" t="s">
        <v>1153</v>
      </c>
      <c r="D125" s="102" t="s">
        <v>100</v>
      </c>
      <c r="E125" s="102" t="s">
        <v>123</v>
      </c>
      <c r="F125" s="102" t="s">
        <v>1154</v>
      </c>
      <c r="G125" s="102" t="s">
        <v>129</v>
      </c>
      <c r="H125" s="102" t="s">
        <v>102</v>
      </c>
      <c r="I125" s="103">
        <v>12869</v>
      </c>
      <c r="J125" s="103">
        <v>2153</v>
      </c>
      <c r="K125" s="103">
        <v>0</v>
      </c>
      <c r="L125" s="103">
        <v>277.06957</v>
      </c>
      <c r="M125" s="104">
        <v>4.0000000000000001E-3</v>
      </c>
      <c r="N125" s="104">
        <v>8.9999999999999998E-4</v>
      </c>
      <c r="O125" s="104">
        <v>2.0000000000000001E-4</v>
      </c>
    </row>
    <row r="126" spans="2:15" s="99" customFormat="1">
      <c r="B126" s="102" t="s">
        <v>1155</v>
      </c>
      <c r="C126" s="102" t="s">
        <v>1156</v>
      </c>
      <c r="D126" s="102" t="s">
        <v>100</v>
      </c>
      <c r="E126" s="102" t="s">
        <v>123</v>
      </c>
      <c r="F126" s="102" t="s">
        <v>1157</v>
      </c>
      <c r="G126" s="102" t="s">
        <v>129</v>
      </c>
      <c r="H126" s="102" t="s">
        <v>102</v>
      </c>
      <c r="I126" s="103">
        <v>30000</v>
      </c>
      <c r="J126" s="103">
        <v>754</v>
      </c>
      <c r="K126" s="103">
        <v>0</v>
      </c>
      <c r="L126" s="103">
        <v>226.2</v>
      </c>
      <c r="M126" s="104">
        <v>4.4999999999999997E-3</v>
      </c>
      <c r="N126" s="104">
        <v>6.9999999999999999E-4</v>
      </c>
      <c r="O126" s="104">
        <v>1E-4</v>
      </c>
    </row>
    <row r="127" spans="2:15" s="99" customFormat="1">
      <c r="B127" s="102" t="s">
        <v>1158</v>
      </c>
      <c r="C127" s="102" t="s">
        <v>1159</v>
      </c>
      <c r="D127" s="102" t="s">
        <v>100</v>
      </c>
      <c r="E127" s="102" t="s">
        <v>123</v>
      </c>
      <c r="F127" s="102" t="s">
        <v>1160</v>
      </c>
      <c r="G127" s="102" t="s">
        <v>129</v>
      </c>
      <c r="H127" s="102" t="s">
        <v>102</v>
      </c>
      <c r="I127" s="103">
        <v>30981</v>
      </c>
      <c r="J127" s="103">
        <v>432.3</v>
      </c>
      <c r="K127" s="103">
        <v>0</v>
      </c>
      <c r="L127" s="103">
        <v>133.93086299999999</v>
      </c>
      <c r="M127" s="104">
        <v>4.7000000000000002E-3</v>
      </c>
      <c r="N127" s="104">
        <v>4.0000000000000002E-4</v>
      </c>
      <c r="O127" s="104">
        <v>1E-4</v>
      </c>
    </row>
    <row r="128" spans="2:15" s="99" customFormat="1">
      <c r="B128" s="98" t="s">
        <v>1161</v>
      </c>
      <c r="C128" s="105"/>
      <c r="D128" s="105"/>
      <c r="I128" s="100">
        <v>0</v>
      </c>
      <c r="K128" s="100">
        <v>0</v>
      </c>
      <c r="L128" s="100">
        <v>0</v>
      </c>
      <c r="N128" s="101">
        <v>0</v>
      </c>
      <c r="O128" s="101">
        <v>0</v>
      </c>
    </row>
    <row r="129" spans="2:15" s="99" customFormat="1">
      <c r="B129" s="102" t="s">
        <v>229</v>
      </c>
      <c r="C129" s="102" t="s">
        <v>229</v>
      </c>
      <c r="D129" s="105"/>
      <c r="G129" s="102" t="s">
        <v>229</v>
      </c>
      <c r="H129" s="102" t="s">
        <v>229</v>
      </c>
      <c r="I129" s="103">
        <v>0</v>
      </c>
      <c r="J129" s="103">
        <v>0</v>
      </c>
      <c r="L129" s="103">
        <v>0</v>
      </c>
      <c r="M129" s="104">
        <v>0</v>
      </c>
      <c r="N129" s="104">
        <v>0</v>
      </c>
      <c r="O129" s="104">
        <v>0</v>
      </c>
    </row>
    <row r="130" spans="2:15" s="99" customFormat="1">
      <c r="B130" s="98" t="s">
        <v>234</v>
      </c>
      <c r="C130" s="105"/>
      <c r="D130" s="105"/>
      <c r="I130" s="100">
        <v>942247.7</v>
      </c>
      <c r="K130" s="100">
        <v>7.5286049999999998</v>
      </c>
      <c r="L130" s="100">
        <v>47260.477619197198</v>
      </c>
      <c r="N130" s="101">
        <v>0.15609999999999999</v>
      </c>
      <c r="O130" s="101">
        <v>2.8799999999999999E-2</v>
      </c>
    </row>
    <row r="131" spans="2:15" s="99" customFormat="1">
      <c r="B131" s="98" t="s">
        <v>284</v>
      </c>
      <c r="C131" s="105"/>
      <c r="D131" s="105"/>
      <c r="I131" s="100">
        <v>352067.7</v>
      </c>
      <c r="K131" s="100">
        <v>0</v>
      </c>
      <c r="L131" s="100">
        <v>16599.110435859999</v>
      </c>
      <c r="N131" s="101">
        <v>5.4800000000000001E-2</v>
      </c>
      <c r="O131" s="101">
        <v>1.01E-2</v>
      </c>
    </row>
    <row r="132" spans="2:15" s="99" customFormat="1">
      <c r="B132" s="102" t="s">
        <v>1162</v>
      </c>
      <c r="C132" s="102" t="s">
        <v>1163</v>
      </c>
      <c r="D132" s="102" t="s">
        <v>1164</v>
      </c>
      <c r="E132" s="102" t="s">
        <v>731</v>
      </c>
      <c r="F132" s="102" t="s">
        <v>1165</v>
      </c>
      <c r="G132" s="102" t="s">
        <v>1166</v>
      </c>
      <c r="H132" s="102" t="s">
        <v>106</v>
      </c>
      <c r="I132" s="103">
        <v>42500</v>
      </c>
      <c r="J132" s="103">
        <v>924</v>
      </c>
      <c r="K132" s="103">
        <v>0</v>
      </c>
      <c r="L132" s="103">
        <v>1374.45</v>
      </c>
      <c r="M132" s="104">
        <v>8.9999999999999998E-4</v>
      </c>
      <c r="N132" s="104">
        <v>4.4999999999999997E-3</v>
      </c>
      <c r="O132" s="104">
        <v>8.0000000000000004E-4</v>
      </c>
    </row>
    <row r="133" spans="2:15" s="99" customFormat="1">
      <c r="B133" s="102" t="s">
        <v>1167</v>
      </c>
      <c r="C133" s="102" t="s">
        <v>1168</v>
      </c>
      <c r="D133" s="102" t="s">
        <v>1164</v>
      </c>
      <c r="E133" s="102" t="s">
        <v>731</v>
      </c>
      <c r="F133" s="102" t="s">
        <v>1169</v>
      </c>
      <c r="G133" s="102" t="s">
        <v>1170</v>
      </c>
      <c r="H133" s="102" t="s">
        <v>106</v>
      </c>
      <c r="I133" s="103">
        <v>5090</v>
      </c>
      <c r="J133" s="103">
        <v>1575</v>
      </c>
      <c r="K133" s="103">
        <v>0</v>
      </c>
      <c r="L133" s="103">
        <v>280.58625000000001</v>
      </c>
      <c r="M133" s="104">
        <v>4.0000000000000002E-4</v>
      </c>
      <c r="N133" s="104">
        <v>8.9999999999999998E-4</v>
      </c>
      <c r="O133" s="104">
        <v>2.0000000000000001E-4</v>
      </c>
    </row>
    <row r="134" spans="2:15" s="99" customFormat="1">
      <c r="B134" s="102" t="s">
        <v>1171</v>
      </c>
      <c r="C134" s="102" t="s">
        <v>1172</v>
      </c>
      <c r="D134" s="102" t="s">
        <v>1164</v>
      </c>
      <c r="E134" s="102" t="s">
        <v>731</v>
      </c>
      <c r="F134" s="102" t="s">
        <v>1173</v>
      </c>
      <c r="G134" s="102" t="s">
        <v>789</v>
      </c>
      <c r="H134" s="102" t="s">
        <v>106</v>
      </c>
      <c r="I134" s="103">
        <v>20028.7</v>
      </c>
      <c r="J134" s="103">
        <v>331.1</v>
      </c>
      <c r="K134" s="103">
        <v>0</v>
      </c>
      <c r="L134" s="103">
        <v>232.10258995000001</v>
      </c>
      <c r="M134" s="104">
        <v>1.6000000000000001E-3</v>
      </c>
      <c r="N134" s="104">
        <v>8.0000000000000004E-4</v>
      </c>
      <c r="O134" s="104">
        <v>1E-4</v>
      </c>
    </row>
    <row r="135" spans="2:15" s="99" customFormat="1">
      <c r="B135" s="102" t="s">
        <v>1174</v>
      </c>
      <c r="C135" s="102" t="s">
        <v>1175</v>
      </c>
      <c r="D135" s="102" t="s">
        <v>123</v>
      </c>
      <c r="E135" s="102" t="s">
        <v>731</v>
      </c>
      <c r="F135" s="102" t="s">
        <v>1176</v>
      </c>
      <c r="G135" s="102" t="s">
        <v>1177</v>
      </c>
      <c r="H135" s="102" t="s">
        <v>200</v>
      </c>
      <c r="I135" s="103">
        <v>102947</v>
      </c>
      <c r="J135" s="103">
        <v>1790</v>
      </c>
      <c r="K135" s="103">
        <v>0</v>
      </c>
      <c r="L135" s="103">
        <v>6727.3321709100001</v>
      </c>
      <c r="M135" s="104">
        <v>7.1000000000000004E-3</v>
      </c>
      <c r="N135" s="104">
        <v>2.2200000000000001E-2</v>
      </c>
      <c r="O135" s="104">
        <v>4.1000000000000003E-3</v>
      </c>
    </row>
    <row r="136" spans="2:15" s="99" customFormat="1">
      <c r="B136" s="102" t="s">
        <v>1178</v>
      </c>
      <c r="C136" s="102" t="s">
        <v>1179</v>
      </c>
      <c r="D136" s="102" t="s">
        <v>809</v>
      </c>
      <c r="E136" s="102" t="s">
        <v>731</v>
      </c>
      <c r="F136" s="102" t="s">
        <v>1180</v>
      </c>
      <c r="G136" s="102" t="s">
        <v>1181</v>
      </c>
      <c r="H136" s="102" t="s">
        <v>106</v>
      </c>
      <c r="I136" s="103">
        <v>8200</v>
      </c>
      <c r="J136" s="103">
        <v>3170</v>
      </c>
      <c r="K136" s="103">
        <v>0</v>
      </c>
      <c r="L136" s="103">
        <v>909.79</v>
      </c>
      <c r="M136" s="104">
        <v>2.0000000000000001E-4</v>
      </c>
      <c r="N136" s="104">
        <v>3.0000000000000001E-3</v>
      </c>
      <c r="O136" s="104">
        <v>5.9999999999999995E-4</v>
      </c>
    </row>
    <row r="137" spans="2:15" s="99" customFormat="1">
      <c r="B137" s="102" t="s">
        <v>1182</v>
      </c>
      <c r="C137" s="102" t="s">
        <v>1183</v>
      </c>
      <c r="D137" s="102" t="s">
        <v>809</v>
      </c>
      <c r="E137" s="102" t="s">
        <v>731</v>
      </c>
      <c r="G137" s="102" t="s">
        <v>1181</v>
      </c>
      <c r="H137" s="102" t="s">
        <v>106</v>
      </c>
      <c r="I137" s="103">
        <v>9635</v>
      </c>
      <c r="J137" s="103">
        <v>4723</v>
      </c>
      <c r="K137" s="103">
        <v>0</v>
      </c>
      <c r="L137" s="103">
        <v>1592.713675</v>
      </c>
      <c r="M137" s="104">
        <v>1E-4</v>
      </c>
      <c r="N137" s="104">
        <v>5.3E-3</v>
      </c>
      <c r="O137" s="104">
        <v>1E-3</v>
      </c>
    </row>
    <row r="138" spans="2:15" s="99" customFormat="1">
      <c r="B138" s="102" t="s">
        <v>1184</v>
      </c>
      <c r="C138" s="102" t="s">
        <v>1185</v>
      </c>
      <c r="D138" s="102" t="s">
        <v>809</v>
      </c>
      <c r="E138" s="102" t="s">
        <v>731</v>
      </c>
      <c r="F138" s="102" t="s">
        <v>1186</v>
      </c>
      <c r="G138" s="102" t="s">
        <v>740</v>
      </c>
      <c r="H138" s="102" t="s">
        <v>106</v>
      </c>
      <c r="I138" s="103">
        <v>130000</v>
      </c>
      <c r="J138" s="103">
        <v>109</v>
      </c>
      <c r="K138" s="103">
        <v>0</v>
      </c>
      <c r="L138" s="103">
        <v>495.95</v>
      </c>
      <c r="M138" s="104">
        <v>2.8E-3</v>
      </c>
      <c r="N138" s="104">
        <v>1.6000000000000001E-3</v>
      </c>
      <c r="O138" s="104">
        <v>2.9999999999999997E-4</v>
      </c>
    </row>
    <row r="139" spans="2:15" s="99" customFormat="1">
      <c r="B139" s="102" t="s">
        <v>1187</v>
      </c>
      <c r="C139" s="102" t="s">
        <v>1188</v>
      </c>
      <c r="D139" s="102" t="s">
        <v>809</v>
      </c>
      <c r="E139" s="102" t="s">
        <v>731</v>
      </c>
      <c r="F139" s="102" t="s">
        <v>1189</v>
      </c>
      <c r="G139" s="102" t="s">
        <v>1190</v>
      </c>
      <c r="H139" s="102" t="s">
        <v>106</v>
      </c>
      <c r="I139" s="103">
        <v>1600</v>
      </c>
      <c r="J139" s="103">
        <v>49394</v>
      </c>
      <c r="K139" s="103">
        <v>0</v>
      </c>
      <c r="L139" s="103">
        <v>2766.0639999999999</v>
      </c>
      <c r="M139" s="104">
        <v>0</v>
      </c>
      <c r="N139" s="104">
        <v>9.1000000000000004E-3</v>
      </c>
      <c r="O139" s="104">
        <v>1.6999999999999999E-3</v>
      </c>
    </row>
    <row r="140" spans="2:15" s="99" customFormat="1">
      <c r="B140" s="102" t="s">
        <v>1191</v>
      </c>
      <c r="C140" s="102" t="s">
        <v>1192</v>
      </c>
      <c r="D140" s="102" t="s">
        <v>1164</v>
      </c>
      <c r="E140" s="102" t="s">
        <v>731</v>
      </c>
      <c r="F140" s="102" t="s">
        <v>1193</v>
      </c>
      <c r="G140" s="102" t="s">
        <v>1190</v>
      </c>
      <c r="H140" s="102" t="s">
        <v>106</v>
      </c>
      <c r="I140" s="103">
        <v>30000</v>
      </c>
      <c r="J140" s="103">
        <v>825</v>
      </c>
      <c r="K140" s="103">
        <v>0</v>
      </c>
      <c r="L140" s="103">
        <v>866.25</v>
      </c>
      <c r="M140" s="104">
        <v>4.0000000000000002E-4</v>
      </c>
      <c r="N140" s="104">
        <v>2.8999999999999998E-3</v>
      </c>
      <c r="O140" s="104">
        <v>5.0000000000000001E-4</v>
      </c>
    </row>
    <row r="141" spans="2:15" s="99" customFormat="1">
      <c r="B141" s="102" t="s">
        <v>1194</v>
      </c>
      <c r="C141" s="102" t="s">
        <v>1195</v>
      </c>
      <c r="D141" s="102" t="s">
        <v>123</v>
      </c>
      <c r="E141" s="102" t="s">
        <v>731</v>
      </c>
      <c r="F141" s="102" t="s">
        <v>1196</v>
      </c>
      <c r="G141" s="102" t="s">
        <v>768</v>
      </c>
      <c r="H141" s="102" t="s">
        <v>106</v>
      </c>
      <c r="I141" s="103">
        <v>667</v>
      </c>
      <c r="J141" s="103">
        <v>550</v>
      </c>
      <c r="K141" s="103">
        <v>0</v>
      </c>
      <c r="L141" s="103">
        <v>12.83975</v>
      </c>
      <c r="M141" s="104">
        <v>1E-4</v>
      </c>
      <c r="N141" s="104">
        <v>0</v>
      </c>
      <c r="O141" s="104">
        <v>0</v>
      </c>
    </row>
    <row r="142" spans="2:15" s="99" customFormat="1">
      <c r="B142" s="102" t="s">
        <v>1197</v>
      </c>
      <c r="C142" s="102" t="s">
        <v>1198</v>
      </c>
      <c r="D142" s="102" t="s">
        <v>809</v>
      </c>
      <c r="E142" s="102" t="s">
        <v>731</v>
      </c>
      <c r="F142" s="102" t="s">
        <v>1199</v>
      </c>
      <c r="G142" s="102" t="s">
        <v>768</v>
      </c>
      <c r="H142" s="102" t="s">
        <v>106</v>
      </c>
      <c r="I142" s="103">
        <v>1400</v>
      </c>
      <c r="J142" s="103">
        <v>27368</v>
      </c>
      <c r="K142" s="103">
        <v>0</v>
      </c>
      <c r="L142" s="103">
        <v>1341.0319999999999</v>
      </c>
      <c r="M142" s="104">
        <v>0</v>
      </c>
      <c r="N142" s="104">
        <v>4.4000000000000003E-3</v>
      </c>
      <c r="O142" s="104">
        <v>8.0000000000000004E-4</v>
      </c>
    </row>
    <row r="143" spans="2:15" s="99" customFormat="1">
      <c r="B143" s="98" t="s">
        <v>285</v>
      </c>
      <c r="C143" s="105"/>
      <c r="D143" s="105"/>
      <c r="I143" s="100">
        <v>590180</v>
      </c>
      <c r="K143" s="100">
        <v>7.5286049999999998</v>
      </c>
      <c r="L143" s="100">
        <v>30661.367183337199</v>
      </c>
      <c r="N143" s="101">
        <v>0.1013</v>
      </c>
      <c r="O143" s="101">
        <v>1.8700000000000001E-2</v>
      </c>
    </row>
    <row r="144" spans="2:15" s="99" customFormat="1">
      <c r="B144" s="102" t="s">
        <v>1200</v>
      </c>
      <c r="C144" s="102" t="s">
        <v>1201</v>
      </c>
      <c r="D144" s="102" t="s">
        <v>1164</v>
      </c>
      <c r="E144" s="102" t="s">
        <v>731</v>
      </c>
      <c r="F144" s="102" t="s">
        <v>1202</v>
      </c>
      <c r="G144" s="102" t="s">
        <v>763</v>
      </c>
      <c r="H144" s="102" t="s">
        <v>106</v>
      </c>
      <c r="I144" s="103">
        <v>1250</v>
      </c>
      <c r="J144" s="103">
        <v>35123</v>
      </c>
      <c r="K144" s="103">
        <v>0</v>
      </c>
      <c r="L144" s="103">
        <v>1536.6312499999999</v>
      </c>
      <c r="M144" s="104">
        <v>0</v>
      </c>
      <c r="N144" s="104">
        <v>5.1000000000000004E-3</v>
      </c>
      <c r="O144" s="104">
        <v>8.9999999999999998E-4</v>
      </c>
    </row>
    <row r="145" spans="2:15" s="99" customFormat="1">
      <c r="B145" s="102" t="s">
        <v>1203</v>
      </c>
      <c r="C145" s="102" t="s">
        <v>1204</v>
      </c>
      <c r="D145" s="102" t="s">
        <v>1164</v>
      </c>
      <c r="E145" s="102" t="s">
        <v>731</v>
      </c>
      <c r="G145" s="102" t="s">
        <v>752</v>
      </c>
      <c r="H145" s="102" t="s">
        <v>106</v>
      </c>
      <c r="I145" s="103">
        <v>5500</v>
      </c>
      <c r="J145" s="103">
        <v>2336</v>
      </c>
      <c r="K145" s="103">
        <v>0</v>
      </c>
      <c r="L145" s="103">
        <v>449.68</v>
      </c>
      <c r="M145" s="104">
        <v>0</v>
      </c>
      <c r="N145" s="104">
        <v>1.5E-3</v>
      </c>
      <c r="O145" s="104">
        <v>2.9999999999999997E-4</v>
      </c>
    </row>
    <row r="146" spans="2:15" s="99" customFormat="1">
      <c r="B146" s="102" t="s">
        <v>1205</v>
      </c>
      <c r="C146" s="102" t="s">
        <v>1206</v>
      </c>
      <c r="D146" s="102" t="s">
        <v>123</v>
      </c>
      <c r="E146" s="102" t="s">
        <v>731</v>
      </c>
      <c r="F146" s="102" t="s">
        <v>1207</v>
      </c>
      <c r="G146" s="102" t="s">
        <v>752</v>
      </c>
      <c r="H146" s="102" t="s">
        <v>110</v>
      </c>
      <c r="I146" s="103">
        <v>18575</v>
      </c>
      <c r="J146" s="103">
        <v>3596</v>
      </c>
      <c r="K146" s="103">
        <v>0</v>
      </c>
      <c r="L146" s="103">
        <v>2428.9588348000002</v>
      </c>
      <c r="M146" s="104">
        <v>2.0000000000000001E-4</v>
      </c>
      <c r="N146" s="104">
        <v>8.0000000000000002E-3</v>
      </c>
      <c r="O146" s="104">
        <v>1.5E-3</v>
      </c>
    </row>
    <row r="147" spans="2:15" s="99" customFormat="1">
      <c r="B147" s="102" t="s">
        <v>1208</v>
      </c>
      <c r="C147" s="102" t="s">
        <v>1209</v>
      </c>
      <c r="D147" s="102" t="s">
        <v>123</v>
      </c>
      <c r="E147" s="102" t="s">
        <v>731</v>
      </c>
      <c r="F147" s="102" t="s">
        <v>1210</v>
      </c>
      <c r="G147" s="102" t="s">
        <v>752</v>
      </c>
      <c r="H147" s="102" t="s">
        <v>201</v>
      </c>
      <c r="I147" s="103">
        <v>900</v>
      </c>
      <c r="J147" s="103">
        <v>74190</v>
      </c>
      <c r="K147" s="103">
        <v>0</v>
      </c>
      <c r="L147" s="103">
        <v>326.37664799999999</v>
      </c>
      <c r="M147" s="104">
        <v>0</v>
      </c>
      <c r="N147" s="104">
        <v>1.1000000000000001E-3</v>
      </c>
      <c r="O147" s="104">
        <v>2.0000000000000001E-4</v>
      </c>
    </row>
    <row r="148" spans="2:15" s="99" customFormat="1">
      <c r="B148" s="102" t="s">
        <v>1211</v>
      </c>
      <c r="C148" s="102" t="s">
        <v>1212</v>
      </c>
      <c r="D148" s="102" t="s">
        <v>123</v>
      </c>
      <c r="E148" s="102" t="s">
        <v>731</v>
      </c>
      <c r="F148" s="102" t="s">
        <v>1213</v>
      </c>
      <c r="G148" s="102" t="s">
        <v>752</v>
      </c>
      <c r="H148" s="102" t="s">
        <v>110</v>
      </c>
      <c r="I148" s="103">
        <v>14000</v>
      </c>
      <c r="J148" s="103">
        <v>3511</v>
      </c>
      <c r="K148" s="103">
        <v>0</v>
      </c>
      <c r="L148" s="103">
        <v>1787.436056</v>
      </c>
      <c r="M148" s="104">
        <v>0</v>
      </c>
      <c r="N148" s="104">
        <v>5.8999999999999999E-3</v>
      </c>
      <c r="O148" s="104">
        <v>1.1000000000000001E-3</v>
      </c>
    </row>
    <row r="149" spans="2:15" s="99" customFormat="1">
      <c r="B149" s="102" t="s">
        <v>1214</v>
      </c>
      <c r="C149" s="102" t="s">
        <v>1212</v>
      </c>
      <c r="D149" s="102" t="s">
        <v>123</v>
      </c>
      <c r="E149" s="102" t="s">
        <v>731</v>
      </c>
      <c r="F149" s="102" t="s">
        <v>1213</v>
      </c>
      <c r="G149" s="102" t="s">
        <v>752</v>
      </c>
      <c r="H149" s="102" t="s">
        <v>110</v>
      </c>
      <c r="I149" s="103">
        <v>16000</v>
      </c>
      <c r="J149" s="103">
        <v>3508</v>
      </c>
      <c r="K149" s="103">
        <v>0</v>
      </c>
      <c r="L149" s="103">
        <v>2041.0385920000001</v>
      </c>
      <c r="M149" s="104">
        <v>0</v>
      </c>
      <c r="N149" s="104">
        <v>6.7000000000000002E-3</v>
      </c>
      <c r="O149" s="104">
        <v>1.1999999999999999E-3</v>
      </c>
    </row>
    <row r="150" spans="2:15" s="99" customFormat="1">
      <c r="B150" s="102" t="s">
        <v>1215</v>
      </c>
      <c r="C150" s="102" t="s">
        <v>1216</v>
      </c>
      <c r="D150" s="102" t="s">
        <v>1164</v>
      </c>
      <c r="E150" s="102" t="s">
        <v>731</v>
      </c>
      <c r="F150" s="102" t="s">
        <v>1217</v>
      </c>
      <c r="G150" s="102" t="s">
        <v>1177</v>
      </c>
      <c r="H150" s="102" t="s">
        <v>106</v>
      </c>
      <c r="I150" s="103">
        <v>97000</v>
      </c>
      <c r="J150" s="103">
        <v>614</v>
      </c>
      <c r="K150" s="103">
        <v>0</v>
      </c>
      <c r="L150" s="103">
        <v>2084.5300000000002</v>
      </c>
      <c r="M150" s="104">
        <v>4.1999999999999997E-3</v>
      </c>
      <c r="N150" s="104">
        <v>6.8999999999999999E-3</v>
      </c>
      <c r="O150" s="104">
        <v>1.2999999999999999E-3</v>
      </c>
    </row>
    <row r="151" spans="2:15" s="99" customFormat="1">
      <c r="B151" s="102" t="s">
        <v>1218</v>
      </c>
      <c r="C151" s="102" t="s">
        <v>1219</v>
      </c>
      <c r="D151" s="102" t="s">
        <v>809</v>
      </c>
      <c r="E151" s="102" t="s">
        <v>731</v>
      </c>
      <c r="F151" s="102" t="s">
        <v>1220</v>
      </c>
      <c r="G151" s="102" t="s">
        <v>740</v>
      </c>
      <c r="H151" s="102" t="s">
        <v>106</v>
      </c>
      <c r="I151" s="103">
        <v>3000</v>
      </c>
      <c r="J151" s="103">
        <v>15316</v>
      </c>
      <c r="K151" s="103">
        <v>0</v>
      </c>
      <c r="L151" s="103">
        <v>1608.18</v>
      </c>
      <c r="M151" s="104">
        <v>0</v>
      </c>
      <c r="N151" s="104">
        <v>5.3E-3</v>
      </c>
      <c r="O151" s="104">
        <v>1E-3</v>
      </c>
    </row>
    <row r="152" spans="2:15" s="99" customFormat="1">
      <c r="B152" s="102" t="s">
        <v>1221</v>
      </c>
      <c r="C152" s="102" t="s">
        <v>1222</v>
      </c>
      <c r="D152" s="102" t="s">
        <v>1164</v>
      </c>
      <c r="E152" s="102" t="s">
        <v>731</v>
      </c>
      <c r="F152" s="102" t="s">
        <v>1223</v>
      </c>
      <c r="G152" s="102" t="s">
        <v>740</v>
      </c>
      <c r="H152" s="102" t="s">
        <v>106</v>
      </c>
      <c r="I152" s="103">
        <v>2150</v>
      </c>
      <c r="J152" s="103">
        <v>24330</v>
      </c>
      <c r="K152" s="103">
        <v>0</v>
      </c>
      <c r="L152" s="103">
        <v>1830.8325</v>
      </c>
      <c r="M152" s="104">
        <v>0</v>
      </c>
      <c r="N152" s="104">
        <v>6.0000000000000001E-3</v>
      </c>
      <c r="O152" s="104">
        <v>1.1000000000000001E-3</v>
      </c>
    </row>
    <row r="153" spans="2:15" s="99" customFormat="1">
      <c r="B153" s="102" t="s">
        <v>1224</v>
      </c>
      <c r="C153" s="102" t="s">
        <v>1225</v>
      </c>
      <c r="D153" s="102" t="s">
        <v>809</v>
      </c>
      <c r="E153" s="102" t="s">
        <v>731</v>
      </c>
      <c r="F153" s="102" t="s">
        <v>1226</v>
      </c>
      <c r="G153" s="102" t="s">
        <v>740</v>
      </c>
      <c r="H153" s="102" t="s">
        <v>106</v>
      </c>
      <c r="I153" s="103">
        <v>6300</v>
      </c>
      <c r="J153" s="103">
        <v>4353</v>
      </c>
      <c r="K153" s="103">
        <v>7.5286049999999998</v>
      </c>
      <c r="L153" s="103">
        <v>967.36510499999997</v>
      </c>
      <c r="M153" s="104">
        <v>0</v>
      </c>
      <c r="N153" s="104">
        <v>3.2000000000000002E-3</v>
      </c>
      <c r="O153" s="104">
        <v>5.9999999999999995E-4</v>
      </c>
    </row>
    <row r="154" spans="2:15" s="99" customFormat="1">
      <c r="B154" s="102" t="s">
        <v>1227</v>
      </c>
      <c r="C154" s="102" t="s">
        <v>1228</v>
      </c>
      <c r="D154" s="102" t="s">
        <v>809</v>
      </c>
      <c r="E154" s="102" t="s">
        <v>731</v>
      </c>
      <c r="F154" s="102" t="s">
        <v>803</v>
      </c>
      <c r="G154" s="102" t="s">
        <v>740</v>
      </c>
      <c r="H154" s="102" t="s">
        <v>106</v>
      </c>
      <c r="I154" s="103">
        <v>21300</v>
      </c>
      <c r="J154" s="103">
        <v>5243</v>
      </c>
      <c r="K154" s="103">
        <v>0</v>
      </c>
      <c r="L154" s="103">
        <v>3908.6565000000001</v>
      </c>
      <c r="M154" s="104">
        <v>0</v>
      </c>
      <c r="N154" s="104">
        <v>1.29E-2</v>
      </c>
      <c r="O154" s="104">
        <v>2.3999999999999998E-3</v>
      </c>
    </row>
    <row r="155" spans="2:15" s="99" customFormat="1">
      <c r="B155" s="102" t="s">
        <v>1229</v>
      </c>
      <c r="C155" s="102" t="s">
        <v>1230</v>
      </c>
      <c r="D155" s="102" t="s">
        <v>1164</v>
      </c>
      <c r="E155" s="102" t="s">
        <v>731</v>
      </c>
      <c r="F155" s="102" t="s">
        <v>1231</v>
      </c>
      <c r="G155" s="102" t="s">
        <v>740</v>
      </c>
      <c r="H155" s="102" t="s">
        <v>106</v>
      </c>
      <c r="I155" s="103">
        <v>10000</v>
      </c>
      <c r="J155" s="103">
        <v>5003</v>
      </c>
      <c r="K155" s="103">
        <v>0</v>
      </c>
      <c r="L155" s="103">
        <v>1751.05</v>
      </c>
      <c r="M155" s="104">
        <v>0</v>
      </c>
      <c r="N155" s="104">
        <v>5.7999999999999996E-3</v>
      </c>
      <c r="O155" s="104">
        <v>1.1000000000000001E-3</v>
      </c>
    </row>
    <row r="156" spans="2:15" s="99" customFormat="1">
      <c r="B156" s="102" t="s">
        <v>1232</v>
      </c>
      <c r="C156" s="102" t="s">
        <v>1233</v>
      </c>
      <c r="D156" s="102" t="s">
        <v>809</v>
      </c>
      <c r="E156" s="102" t="s">
        <v>731</v>
      </c>
      <c r="F156" s="102" t="s">
        <v>1234</v>
      </c>
      <c r="G156" s="102" t="s">
        <v>740</v>
      </c>
      <c r="H156" s="102" t="s">
        <v>106</v>
      </c>
      <c r="I156" s="103">
        <v>33500</v>
      </c>
      <c r="J156" s="103">
        <v>1404</v>
      </c>
      <c r="K156" s="103">
        <v>0</v>
      </c>
      <c r="L156" s="103">
        <v>1646.19</v>
      </c>
      <c r="M156" s="104">
        <v>0</v>
      </c>
      <c r="N156" s="104">
        <v>5.4000000000000003E-3</v>
      </c>
      <c r="O156" s="104">
        <v>1E-3</v>
      </c>
    </row>
    <row r="157" spans="2:15" s="99" customFormat="1">
      <c r="B157" s="102" t="s">
        <v>1235</v>
      </c>
      <c r="C157" s="102" t="s">
        <v>1236</v>
      </c>
      <c r="D157" s="102" t="s">
        <v>1237</v>
      </c>
      <c r="E157" s="102" t="s">
        <v>731</v>
      </c>
      <c r="F157" s="102" t="s">
        <v>1238</v>
      </c>
      <c r="G157" s="102" t="s">
        <v>811</v>
      </c>
      <c r="H157" s="102" t="s">
        <v>110</v>
      </c>
      <c r="I157" s="103">
        <v>138641</v>
      </c>
      <c r="J157" s="103">
        <v>303.3</v>
      </c>
      <c r="K157" s="103">
        <v>0</v>
      </c>
      <c r="L157" s="103">
        <v>1529.0994835691999</v>
      </c>
      <c r="M157" s="104">
        <v>1E-4</v>
      </c>
      <c r="N157" s="104">
        <v>5.1000000000000004E-3</v>
      </c>
      <c r="O157" s="104">
        <v>8.9999999999999998E-4</v>
      </c>
    </row>
    <row r="158" spans="2:15" s="99" customFormat="1">
      <c r="B158" s="102" t="s">
        <v>1239</v>
      </c>
      <c r="C158" s="102" t="s">
        <v>1240</v>
      </c>
      <c r="D158" s="102" t="s">
        <v>1241</v>
      </c>
      <c r="E158" s="102" t="s">
        <v>731</v>
      </c>
      <c r="F158" s="102" t="s">
        <v>1242</v>
      </c>
      <c r="G158" s="102" t="s">
        <v>811</v>
      </c>
      <c r="H158" s="102" t="s">
        <v>113</v>
      </c>
      <c r="I158" s="103">
        <v>32527</v>
      </c>
      <c r="J158" s="103">
        <v>1470</v>
      </c>
      <c r="K158" s="103">
        <v>0</v>
      </c>
      <c r="L158" s="103">
        <v>2025.04775088</v>
      </c>
      <c r="M158" s="104">
        <v>8.0000000000000004E-4</v>
      </c>
      <c r="N158" s="104">
        <v>6.7000000000000002E-3</v>
      </c>
      <c r="O158" s="104">
        <v>1.1999999999999999E-3</v>
      </c>
    </row>
    <row r="159" spans="2:15" s="99" customFormat="1">
      <c r="B159" s="102" t="s">
        <v>1243</v>
      </c>
      <c r="C159" s="102" t="s">
        <v>1244</v>
      </c>
      <c r="D159" s="102" t="s">
        <v>123</v>
      </c>
      <c r="E159" s="102" t="s">
        <v>731</v>
      </c>
      <c r="F159" s="102" t="s">
        <v>1245</v>
      </c>
      <c r="G159" s="102" t="s">
        <v>811</v>
      </c>
      <c r="H159" s="102" t="s">
        <v>106</v>
      </c>
      <c r="I159" s="103">
        <v>145000</v>
      </c>
      <c r="J159" s="103">
        <v>67.5</v>
      </c>
      <c r="K159" s="103">
        <v>0</v>
      </c>
      <c r="L159" s="103">
        <v>342.5625</v>
      </c>
      <c r="M159" s="104">
        <v>1E-4</v>
      </c>
      <c r="N159" s="104">
        <v>1.1000000000000001E-3</v>
      </c>
      <c r="O159" s="104">
        <v>2.0000000000000001E-4</v>
      </c>
    </row>
    <row r="160" spans="2:15" s="99" customFormat="1">
      <c r="B160" s="102" t="s">
        <v>1246</v>
      </c>
      <c r="C160" s="102" t="s">
        <v>1247</v>
      </c>
      <c r="D160" s="102" t="s">
        <v>123</v>
      </c>
      <c r="E160" s="102" t="s">
        <v>731</v>
      </c>
      <c r="F160" s="102" t="s">
        <v>1248</v>
      </c>
      <c r="G160" s="102" t="s">
        <v>758</v>
      </c>
      <c r="H160" s="102" t="s">
        <v>110</v>
      </c>
      <c r="I160" s="103">
        <v>4000</v>
      </c>
      <c r="J160" s="103">
        <v>13550</v>
      </c>
      <c r="K160" s="103">
        <v>0</v>
      </c>
      <c r="L160" s="103">
        <v>1970.9287999999999</v>
      </c>
      <c r="M160" s="104">
        <v>1E-4</v>
      </c>
      <c r="N160" s="104">
        <v>6.4999999999999997E-3</v>
      </c>
      <c r="O160" s="104">
        <v>1.1999999999999999E-3</v>
      </c>
    </row>
    <row r="161" spans="2:15" s="99" customFormat="1">
      <c r="B161" s="102" t="s">
        <v>1249</v>
      </c>
      <c r="C161" s="102" t="s">
        <v>1250</v>
      </c>
      <c r="D161" s="102" t="s">
        <v>809</v>
      </c>
      <c r="E161" s="102" t="s">
        <v>731</v>
      </c>
      <c r="F161" s="102" t="s">
        <v>1251</v>
      </c>
      <c r="G161" s="102" t="s">
        <v>758</v>
      </c>
      <c r="H161" s="102" t="s">
        <v>106</v>
      </c>
      <c r="I161" s="103">
        <v>3700</v>
      </c>
      <c r="J161" s="103">
        <v>8175</v>
      </c>
      <c r="K161" s="103">
        <v>0</v>
      </c>
      <c r="L161" s="103">
        <v>1058.6624999999999</v>
      </c>
      <c r="M161" s="104">
        <v>0</v>
      </c>
      <c r="N161" s="104">
        <v>3.5000000000000001E-3</v>
      </c>
      <c r="O161" s="104">
        <v>5.9999999999999995E-4</v>
      </c>
    </row>
    <row r="162" spans="2:15" s="99" customFormat="1">
      <c r="B162" s="102" t="s">
        <v>1252</v>
      </c>
      <c r="C162" s="102" t="s">
        <v>1253</v>
      </c>
      <c r="D162" s="102" t="s">
        <v>123</v>
      </c>
      <c r="E162" s="102" t="s">
        <v>731</v>
      </c>
      <c r="F162" s="102" t="s">
        <v>1254</v>
      </c>
      <c r="G162" s="102" t="s">
        <v>768</v>
      </c>
      <c r="H162" s="102" t="s">
        <v>110</v>
      </c>
      <c r="I162" s="103">
        <v>3837</v>
      </c>
      <c r="J162" s="103">
        <v>5316</v>
      </c>
      <c r="K162" s="103">
        <v>0</v>
      </c>
      <c r="L162" s="103">
        <v>741.73439908800003</v>
      </c>
      <c r="M162" s="104">
        <v>0</v>
      </c>
      <c r="N162" s="104">
        <v>2.3999999999999998E-3</v>
      </c>
      <c r="O162" s="104">
        <v>5.0000000000000001E-4</v>
      </c>
    </row>
    <row r="163" spans="2:15" s="99" customFormat="1">
      <c r="B163" s="102" t="s">
        <v>1255</v>
      </c>
      <c r="C163" s="102" t="s">
        <v>1256</v>
      </c>
      <c r="D163" s="102" t="s">
        <v>123</v>
      </c>
      <c r="E163" s="102" t="s">
        <v>731</v>
      </c>
      <c r="F163" s="102" t="s">
        <v>1257</v>
      </c>
      <c r="G163" s="102" t="s">
        <v>733</v>
      </c>
      <c r="H163" s="102" t="s">
        <v>110</v>
      </c>
      <c r="I163" s="103">
        <v>33000</v>
      </c>
      <c r="J163" s="103">
        <v>522</v>
      </c>
      <c r="K163" s="103">
        <v>0</v>
      </c>
      <c r="L163" s="103">
        <v>626.40626399999996</v>
      </c>
      <c r="M163" s="104">
        <v>0</v>
      </c>
      <c r="N163" s="104">
        <v>2.0999999999999999E-3</v>
      </c>
      <c r="O163" s="104">
        <v>4.0000000000000002E-4</v>
      </c>
    </row>
    <row r="164" spans="2:15" s="99" customFormat="1">
      <c r="B164" s="102" t="s">
        <v>236</v>
      </c>
      <c r="C164" s="105"/>
      <c r="D164" s="105"/>
    </row>
    <row r="165" spans="2:15">
      <c r="B165" t="s">
        <v>278</v>
      </c>
      <c r="E165" s="16"/>
      <c r="F165" s="16"/>
      <c r="G165" s="16"/>
    </row>
    <row r="166" spans="2:15">
      <c r="B166" t="s">
        <v>279</v>
      </c>
      <c r="E166" s="16"/>
      <c r="F166" s="16"/>
      <c r="G166" s="16"/>
    </row>
    <row r="167" spans="2:15">
      <c r="B167" t="s">
        <v>280</v>
      </c>
      <c r="E167" s="16"/>
      <c r="F167" s="16"/>
      <c r="G167" s="16"/>
    </row>
    <row r="168" spans="2:15">
      <c r="B168" t="s">
        <v>281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1258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1259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1260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1261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1262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1263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1264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728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1262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278</v>
      </c>
      <c r="D35" s="16"/>
      <c r="E35" s="16"/>
      <c r="F35" s="16"/>
      <c r="G35" s="16"/>
    </row>
    <row r="36" spans="2:14">
      <c r="B36" t="s">
        <v>279</v>
      </c>
      <c r="D36" s="16"/>
      <c r="E36" s="16"/>
      <c r="F36" s="16"/>
      <c r="G36" s="16"/>
    </row>
    <row r="37" spans="2:14">
      <c r="B37" t="s">
        <v>280</v>
      </c>
      <c r="D37" s="16"/>
      <c r="E37" s="16"/>
      <c r="F37" s="16"/>
      <c r="G37" s="16"/>
    </row>
    <row r="38" spans="2:14">
      <c r="B38" t="s">
        <v>281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37770000</v>
      </c>
      <c r="K11" s="7"/>
      <c r="L11" s="75">
        <v>53146.167000000001</v>
      </c>
      <c r="M11" s="7"/>
      <c r="N11" s="76">
        <v>1</v>
      </c>
      <c r="O11" s="76">
        <v>3.2399999999999998E-2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1265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1266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37770000</v>
      </c>
      <c r="L21" s="81">
        <v>53146.167000000001</v>
      </c>
      <c r="N21" s="80">
        <v>1</v>
      </c>
      <c r="O21" s="80">
        <v>3.2399999999999998E-2</v>
      </c>
    </row>
    <row r="22" spans="2:15">
      <c r="B22" s="79" t="s">
        <v>1265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1266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37770000</v>
      </c>
      <c r="L26" s="81">
        <v>53146.167000000001</v>
      </c>
      <c r="N26" s="80">
        <v>1</v>
      </c>
      <c r="O26" s="80">
        <v>3.2399999999999998E-2</v>
      </c>
    </row>
    <row r="27" spans="2:15">
      <c r="B27" t="s">
        <v>1267</v>
      </c>
      <c r="C27" t="s">
        <v>1268</v>
      </c>
      <c r="D27" t="s">
        <v>100</v>
      </c>
      <c r="E27" t="s">
        <v>1269</v>
      </c>
      <c r="F27" t="s">
        <v>1270</v>
      </c>
      <c r="G27" t="s">
        <v>229</v>
      </c>
      <c r="H27" t="s">
        <v>504</v>
      </c>
      <c r="I27" t="s">
        <v>102</v>
      </c>
      <c r="J27" s="77">
        <v>37770000</v>
      </c>
      <c r="K27" s="77">
        <v>140.71</v>
      </c>
      <c r="L27" s="77">
        <v>53146.167000000001</v>
      </c>
      <c r="M27" s="78">
        <v>0</v>
      </c>
      <c r="N27" s="78">
        <v>1</v>
      </c>
      <c r="O27" s="78">
        <v>3.2399999999999998E-2</v>
      </c>
    </row>
    <row r="28" spans="2:15">
      <c r="B28" s="79" t="s">
        <v>728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1779918.8</v>
      </c>
      <c r="H11" s="7"/>
      <c r="I11" s="75">
        <v>2609.3011397999999</v>
      </c>
      <c r="J11" s="25"/>
      <c r="K11" s="76">
        <v>1</v>
      </c>
      <c r="L11" s="76">
        <v>1.6000000000000001E-3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1779918.8</v>
      </c>
      <c r="I12" s="81">
        <v>2609.3011397999999</v>
      </c>
      <c r="K12" s="80">
        <v>1</v>
      </c>
      <c r="L12" s="80">
        <v>1.6000000000000001E-3</v>
      </c>
    </row>
    <row r="13" spans="2:60">
      <c r="B13" s="79" t="s">
        <v>1271</v>
      </c>
      <c r="D13" s="16"/>
      <c r="E13" s="16"/>
      <c r="G13" s="81">
        <v>1779918.8</v>
      </c>
      <c r="I13" s="81">
        <v>2609.3011397999999</v>
      </c>
      <c r="K13" s="80">
        <v>1</v>
      </c>
      <c r="L13" s="80">
        <v>1.6000000000000001E-3</v>
      </c>
    </row>
    <row r="14" spans="2:60">
      <c r="B14" t="s">
        <v>1272</v>
      </c>
      <c r="C14" t="s">
        <v>1273</v>
      </c>
      <c r="D14" t="s">
        <v>100</v>
      </c>
      <c r="E14" t="s">
        <v>450</v>
      </c>
      <c r="F14" t="s">
        <v>102</v>
      </c>
      <c r="G14" s="77">
        <v>6000</v>
      </c>
      <c r="H14" s="77">
        <v>1920</v>
      </c>
      <c r="I14" s="77">
        <v>115.2</v>
      </c>
      <c r="J14" s="78">
        <v>3.0000000000000001E-3</v>
      </c>
      <c r="K14" s="78">
        <v>4.41E-2</v>
      </c>
      <c r="L14" s="78">
        <v>1E-4</v>
      </c>
    </row>
    <row r="15" spans="2:60">
      <c r="B15" t="s">
        <v>1274</v>
      </c>
      <c r="C15" t="s">
        <v>1275</v>
      </c>
      <c r="D15" t="s">
        <v>100</v>
      </c>
      <c r="E15" t="s">
        <v>1037</v>
      </c>
      <c r="F15" t="s">
        <v>102</v>
      </c>
      <c r="G15" s="77">
        <v>44872</v>
      </c>
      <c r="H15" s="77">
        <v>18</v>
      </c>
      <c r="I15" s="77">
        <v>8.0769599999999997</v>
      </c>
      <c r="J15" s="78">
        <v>1.95E-2</v>
      </c>
      <c r="K15" s="78">
        <v>3.0999999999999999E-3</v>
      </c>
      <c r="L15" s="78">
        <v>0</v>
      </c>
    </row>
    <row r="16" spans="2:60">
      <c r="B16" t="s">
        <v>1276</v>
      </c>
      <c r="C16" t="s">
        <v>1277</v>
      </c>
      <c r="D16" t="s">
        <v>100</v>
      </c>
      <c r="E16" t="s">
        <v>1037</v>
      </c>
      <c r="F16" t="s">
        <v>102</v>
      </c>
      <c r="G16" s="77">
        <v>27930.799999999999</v>
      </c>
      <c r="H16" s="77">
        <v>9.6</v>
      </c>
      <c r="I16" s="77">
        <v>2.6813568000000001</v>
      </c>
      <c r="J16" s="78">
        <v>1.55E-2</v>
      </c>
      <c r="K16" s="78">
        <v>1E-3</v>
      </c>
      <c r="L16" s="78">
        <v>0</v>
      </c>
    </row>
    <row r="17" spans="2:12">
      <c r="B17" t="s">
        <v>1278</v>
      </c>
      <c r="C17" t="s">
        <v>1279</v>
      </c>
      <c r="D17" t="s">
        <v>100</v>
      </c>
      <c r="E17" t="s">
        <v>1037</v>
      </c>
      <c r="F17" t="s">
        <v>102</v>
      </c>
      <c r="G17" s="77">
        <v>235000</v>
      </c>
      <c r="H17" s="77">
        <v>24.7</v>
      </c>
      <c r="I17" s="77">
        <v>58.045000000000002</v>
      </c>
      <c r="J17" s="78">
        <v>1.34E-2</v>
      </c>
      <c r="K17" s="78">
        <v>2.2200000000000001E-2</v>
      </c>
      <c r="L17" s="78">
        <v>0</v>
      </c>
    </row>
    <row r="18" spans="2:12">
      <c r="B18" t="s">
        <v>1280</v>
      </c>
      <c r="C18" t="s">
        <v>1281</v>
      </c>
      <c r="D18" t="s">
        <v>100</v>
      </c>
      <c r="E18" t="s">
        <v>1037</v>
      </c>
      <c r="F18" t="s">
        <v>102</v>
      </c>
      <c r="G18" s="77">
        <v>285820</v>
      </c>
      <c r="H18" s="77">
        <v>6.8</v>
      </c>
      <c r="I18" s="77">
        <v>19.435759999999998</v>
      </c>
      <c r="J18" s="78">
        <v>1.2200000000000001E-2</v>
      </c>
      <c r="K18" s="78">
        <v>7.4000000000000003E-3</v>
      </c>
      <c r="L18" s="78">
        <v>0</v>
      </c>
    </row>
    <row r="19" spans="2:12">
      <c r="B19" t="s">
        <v>1282</v>
      </c>
      <c r="C19" t="s">
        <v>1283</v>
      </c>
      <c r="D19" t="s">
        <v>100</v>
      </c>
      <c r="E19" t="s">
        <v>1044</v>
      </c>
      <c r="F19" t="s">
        <v>106</v>
      </c>
      <c r="G19" s="77">
        <v>52500</v>
      </c>
      <c r="H19" s="77">
        <v>44.3</v>
      </c>
      <c r="I19" s="77">
        <v>23.2575</v>
      </c>
      <c r="J19" s="78">
        <v>1.52E-2</v>
      </c>
      <c r="K19" s="78">
        <v>8.8999999999999999E-3</v>
      </c>
      <c r="L19" s="78">
        <v>0</v>
      </c>
    </row>
    <row r="20" spans="2:12">
      <c r="B20" t="s">
        <v>1284</v>
      </c>
      <c r="C20" t="s">
        <v>1285</v>
      </c>
      <c r="D20" t="s">
        <v>100</v>
      </c>
      <c r="E20" t="s">
        <v>1044</v>
      </c>
      <c r="F20" t="s">
        <v>102</v>
      </c>
      <c r="G20" s="77">
        <v>45652</v>
      </c>
      <c r="H20" s="77">
        <v>44.3</v>
      </c>
      <c r="I20" s="77">
        <v>20.223835999999999</v>
      </c>
      <c r="J20" s="78">
        <v>1.6899999999999998E-2</v>
      </c>
      <c r="K20" s="78">
        <v>7.7999999999999996E-3</v>
      </c>
      <c r="L20" s="78">
        <v>0</v>
      </c>
    </row>
    <row r="21" spans="2:12">
      <c r="B21" t="s">
        <v>1286</v>
      </c>
      <c r="C21" t="s">
        <v>1287</v>
      </c>
      <c r="D21" t="s">
        <v>100</v>
      </c>
      <c r="E21" t="s">
        <v>421</v>
      </c>
      <c r="F21" t="s">
        <v>102</v>
      </c>
      <c r="G21" s="77">
        <v>140000</v>
      </c>
      <c r="H21" s="77">
        <v>368.3</v>
      </c>
      <c r="I21" s="77">
        <v>515.62</v>
      </c>
      <c r="J21" s="78">
        <v>1.12E-2</v>
      </c>
      <c r="K21" s="78">
        <v>0.1976</v>
      </c>
      <c r="L21" s="78">
        <v>2.9999999999999997E-4</v>
      </c>
    </row>
    <row r="22" spans="2:12">
      <c r="B22" t="s">
        <v>1288</v>
      </c>
      <c r="C22" t="s">
        <v>1289</v>
      </c>
      <c r="D22" t="s">
        <v>100</v>
      </c>
      <c r="E22" t="s">
        <v>343</v>
      </c>
      <c r="F22" t="s">
        <v>102</v>
      </c>
      <c r="G22" s="77">
        <v>18720</v>
      </c>
      <c r="H22" s="77">
        <v>12.7</v>
      </c>
      <c r="I22" s="77">
        <v>2.37744</v>
      </c>
      <c r="J22" s="78">
        <v>8.9999999999999998E-4</v>
      </c>
      <c r="K22" s="78">
        <v>8.9999999999999998E-4</v>
      </c>
      <c r="L22" s="78">
        <v>0</v>
      </c>
    </row>
    <row r="23" spans="2:12">
      <c r="B23" t="s">
        <v>1290</v>
      </c>
      <c r="C23" t="s">
        <v>1291</v>
      </c>
      <c r="D23" t="s">
        <v>100</v>
      </c>
      <c r="E23" t="s">
        <v>343</v>
      </c>
      <c r="F23" t="s">
        <v>102</v>
      </c>
      <c r="G23" s="77">
        <v>134175</v>
      </c>
      <c r="H23" s="77">
        <v>248.7</v>
      </c>
      <c r="I23" s="77">
        <v>333.69322499999998</v>
      </c>
      <c r="J23" s="78">
        <v>1.29E-2</v>
      </c>
      <c r="K23" s="78">
        <v>0.12790000000000001</v>
      </c>
      <c r="L23" s="78">
        <v>2.0000000000000001E-4</v>
      </c>
    </row>
    <row r="24" spans="2:12">
      <c r="B24" t="s">
        <v>1292</v>
      </c>
      <c r="C24" t="s">
        <v>1293</v>
      </c>
      <c r="D24" t="s">
        <v>100</v>
      </c>
      <c r="E24" t="s">
        <v>125</v>
      </c>
      <c r="F24" t="s">
        <v>102</v>
      </c>
      <c r="G24" s="77">
        <v>1998</v>
      </c>
      <c r="H24" s="77">
        <v>50.3</v>
      </c>
      <c r="I24" s="77">
        <v>1.0049939999999999</v>
      </c>
      <c r="J24" s="78">
        <v>2.8E-3</v>
      </c>
      <c r="K24" s="78">
        <v>4.0000000000000002E-4</v>
      </c>
      <c r="L24" s="78">
        <v>0</v>
      </c>
    </row>
    <row r="25" spans="2:12">
      <c r="B25" t="s">
        <v>1294</v>
      </c>
      <c r="C25" t="s">
        <v>1295</v>
      </c>
      <c r="D25" t="s">
        <v>100</v>
      </c>
      <c r="E25" t="s">
        <v>125</v>
      </c>
      <c r="F25" t="s">
        <v>102</v>
      </c>
      <c r="G25" s="77">
        <v>273000</v>
      </c>
      <c r="H25" s="77">
        <v>50</v>
      </c>
      <c r="I25" s="77">
        <v>136.5</v>
      </c>
      <c r="J25" s="78">
        <v>9.7999999999999997E-3</v>
      </c>
      <c r="K25" s="78">
        <v>5.2299999999999999E-2</v>
      </c>
      <c r="L25" s="78">
        <v>1E-4</v>
      </c>
    </row>
    <row r="26" spans="2:12">
      <c r="B26" t="s">
        <v>1296</v>
      </c>
      <c r="C26" t="s">
        <v>1297</v>
      </c>
      <c r="D26" t="s">
        <v>100</v>
      </c>
      <c r="E26" t="s">
        <v>586</v>
      </c>
      <c r="F26" t="s">
        <v>102</v>
      </c>
      <c r="G26" s="77">
        <v>52100</v>
      </c>
      <c r="H26" s="77">
        <v>76.2</v>
      </c>
      <c r="I26" s="77">
        <v>39.700200000000002</v>
      </c>
      <c r="J26" s="78">
        <v>0.02</v>
      </c>
      <c r="K26" s="78">
        <v>1.52E-2</v>
      </c>
      <c r="L26" s="78">
        <v>0</v>
      </c>
    </row>
    <row r="27" spans="2:12">
      <c r="B27" t="s">
        <v>1298</v>
      </c>
      <c r="C27" t="s">
        <v>1299</v>
      </c>
      <c r="D27" t="s">
        <v>100</v>
      </c>
      <c r="E27" t="s">
        <v>129</v>
      </c>
      <c r="F27" t="s">
        <v>102</v>
      </c>
      <c r="G27" s="77">
        <v>12500</v>
      </c>
      <c r="H27" s="77">
        <v>130</v>
      </c>
      <c r="I27" s="77">
        <v>16.25</v>
      </c>
      <c r="J27" s="78">
        <v>9.5999999999999992E-3</v>
      </c>
      <c r="K27" s="78">
        <v>6.1999999999999998E-3</v>
      </c>
      <c r="L27" s="78">
        <v>0</v>
      </c>
    </row>
    <row r="28" spans="2:12">
      <c r="B28" t="s">
        <v>1300</v>
      </c>
      <c r="C28" t="s">
        <v>1301</v>
      </c>
      <c r="D28" t="s">
        <v>100</v>
      </c>
      <c r="E28" t="s">
        <v>129</v>
      </c>
      <c r="F28" t="s">
        <v>102</v>
      </c>
      <c r="G28" s="77">
        <v>85800</v>
      </c>
      <c r="H28" s="77">
        <v>278.39999999999998</v>
      </c>
      <c r="I28" s="77">
        <v>238.8672</v>
      </c>
      <c r="J28" s="78">
        <v>3.4000000000000002E-2</v>
      </c>
      <c r="K28" s="78">
        <v>9.1499999999999998E-2</v>
      </c>
      <c r="L28" s="78">
        <v>1E-4</v>
      </c>
    </row>
    <row r="29" spans="2:12">
      <c r="B29" t="s">
        <v>1302</v>
      </c>
      <c r="C29" t="s">
        <v>1303</v>
      </c>
      <c r="D29" t="s">
        <v>100</v>
      </c>
      <c r="E29" t="s">
        <v>129</v>
      </c>
      <c r="F29" t="s">
        <v>102</v>
      </c>
      <c r="G29" s="77">
        <v>284475</v>
      </c>
      <c r="H29" s="77">
        <v>223.3</v>
      </c>
      <c r="I29" s="77">
        <v>635.23267499999997</v>
      </c>
      <c r="J29" s="78">
        <v>5.1900000000000002E-2</v>
      </c>
      <c r="K29" s="78">
        <v>0.24340000000000001</v>
      </c>
      <c r="L29" s="78">
        <v>4.0000000000000002E-4</v>
      </c>
    </row>
    <row r="30" spans="2:12">
      <c r="B30" t="s">
        <v>1304</v>
      </c>
      <c r="C30" t="s">
        <v>1305</v>
      </c>
      <c r="D30" t="s">
        <v>100</v>
      </c>
      <c r="E30" t="s">
        <v>129</v>
      </c>
      <c r="F30" t="s">
        <v>102</v>
      </c>
      <c r="G30" s="77">
        <v>15869</v>
      </c>
      <c r="H30" s="77">
        <v>140.30000000000001</v>
      </c>
      <c r="I30" s="77">
        <v>22.264206999999999</v>
      </c>
      <c r="J30" s="78">
        <v>1.5599999999999999E-2</v>
      </c>
      <c r="K30" s="78">
        <v>8.5000000000000006E-3</v>
      </c>
      <c r="L30" s="78">
        <v>0</v>
      </c>
    </row>
    <row r="31" spans="2:12">
      <c r="B31" t="s">
        <v>1306</v>
      </c>
      <c r="C31" t="s">
        <v>1307</v>
      </c>
      <c r="D31" t="s">
        <v>100</v>
      </c>
      <c r="E31" t="s">
        <v>129</v>
      </c>
      <c r="F31" t="s">
        <v>102</v>
      </c>
      <c r="G31" s="77">
        <v>30000</v>
      </c>
      <c r="H31" s="77">
        <v>800</v>
      </c>
      <c r="I31" s="77">
        <v>240</v>
      </c>
      <c r="J31" s="78">
        <v>1.66E-2</v>
      </c>
      <c r="K31" s="78">
        <v>9.1999999999999998E-2</v>
      </c>
      <c r="L31" s="78">
        <v>1E-4</v>
      </c>
    </row>
    <row r="32" spans="2:12">
      <c r="B32" t="s">
        <v>1308</v>
      </c>
      <c r="C32" t="s">
        <v>1309</v>
      </c>
      <c r="D32" t="s">
        <v>100</v>
      </c>
      <c r="E32" t="s">
        <v>129</v>
      </c>
      <c r="F32" t="s">
        <v>102</v>
      </c>
      <c r="G32" s="77">
        <v>33507</v>
      </c>
      <c r="H32" s="77">
        <v>539.79999999999995</v>
      </c>
      <c r="I32" s="77">
        <v>180.87078600000001</v>
      </c>
      <c r="J32" s="78">
        <v>2.7E-2</v>
      </c>
      <c r="K32" s="78">
        <v>6.93E-2</v>
      </c>
      <c r="L32" s="78">
        <v>1E-4</v>
      </c>
    </row>
    <row r="33" spans="2:12">
      <c r="B33" s="79" t="s">
        <v>234</v>
      </c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s="79" t="s">
        <v>1310</v>
      </c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229</v>
      </c>
      <c r="C35" t="s">
        <v>229</v>
      </c>
      <c r="D35" s="16"/>
      <c r="E35" t="s">
        <v>229</v>
      </c>
      <c r="F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236</v>
      </c>
      <c r="D36" s="16"/>
      <c r="E36" s="16"/>
    </row>
    <row r="37" spans="2:12">
      <c r="B37" t="s">
        <v>278</v>
      </c>
      <c r="D37" s="16"/>
      <c r="E37" s="16"/>
    </row>
    <row r="38" spans="2:12">
      <c r="B38" t="s">
        <v>279</v>
      </c>
      <c r="D38" s="16"/>
      <c r="E38" s="16"/>
    </row>
    <row r="39" spans="2:12">
      <c r="B39" t="s">
        <v>280</v>
      </c>
      <c r="D39" s="16"/>
      <c r="E39" s="16"/>
    </row>
    <row r="40" spans="2:12">
      <c r="D40" s="16"/>
      <c r="E40" s="16"/>
    </row>
    <row r="41" spans="2:12"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-4810251.26</v>
      </c>
      <c r="H11" s="25"/>
      <c r="I11" s="75">
        <v>2045.1297073429505</v>
      </c>
      <c r="J11" s="76">
        <v>1</v>
      </c>
      <c r="K11" s="76">
        <v>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-4810251.26</v>
      </c>
      <c r="H14" s="19"/>
      <c r="I14" s="81">
        <v>2045.1297073429505</v>
      </c>
      <c r="J14" s="80">
        <v>1</v>
      </c>
      <c r="K14" s="80">
        <v>1.1999999999999999E-3</v>
      </c>
      <c r="BF14" s="16" t="s">
        <v>126</v>
      </c>
    </row>
    <row r="15" spans="1:60">
      <c r="B15" t="s">
        <v>1316</v>
      </c>
      <c r="C15" t="s">
        <v>1317</v>
      </c>
      <c r="D15" t="s">
        <v>123</v>
      </c>
      <c r="E15" t="s">
        <v>1318</v>
      </c>
      <c r="F15" t="s">
        <v>106</v>
      </c>
      <c r="G15" s="77">
        <v>75</v>
      </c>
      <c r="H15" s="77">
        <v>3.0781000000000001</v>
      </c>
      <c r="I15" s="77">
        <v>8.0800125000000007E-3</v>
      </c>
      <c r="J15" s="78">
        <v>0</v>
      </c>
      <c r="K15" s="78">
        <v>0</v>
      </c>
      <c r="BF15" s="16" t="s">
        <v>127</v>
      </c>
    </row>
    <row r="16" spans="1:60">
      <c r="B16" t="s">
        <v>1319</v>
      </c>
      <c r="C16" t="s">
        <v>1320</v>
      </c>
      <c r="D16" t="s">
        <v>123</v>
      </c>
      <c r="E16" t="s">
        <v>1318</v>
      </c>
      <c r="F16" t="s">
        <v>106</v>
      </c>
      <c r="G16" s="77">
        <v>45</v>
      </c>
      <c r="H16" s="77">
        <v>0.17080000000000001</v>
      </c>
      <c r="I16" s="77">
        <v>2.6900999999999997E-4</v>
      </c>
      <c r="J16" s="78">
        <v>0</v>
      </c>
      <c r="K16" s="78">
        <v>0</v>
      </c>
      <c r="BF16" s="16" t="s">
        <v>128</v>
      </c>
    </row>
    <row r="17" spans="2:58">
      <c r="B17" t="s">
        <v>1321</v>
      </c>
      <c r="C17" t="s">
        <v>1322</v>
      </c>
      <c r="D17" t="s">
        <v>123</v>
      </c>
      <c r="E17" t="s">
        <v>1318</v>
      </c>
      <c r="F17" t="s">
        <v>110</v>
      </c>
      <c r="G17" s="77">
        <v>-40920</v>
      </c>
      <c r="H17" s="77">
        <v>100</v>
      </c>
      <c r="I17" s="77">
        <v>-148.80148800000001</v>
      </c>
      <c r="J17" s="78">
        <v>-7.2800000000000004E-2</v>
      </c>
      <c r="K17" s="78">
        <v>-1E-4</v>
      </c>
      <c r="BF17" s="16" t="s">
        <v>129</v>
      </c>
    </row>
    <row r="18" spans="2:58">
      <c r="B18" t="s">
        <v>1323</v>
      </c>
      <c r="C18" t="s">
        <v>1324</v>
      </c>
      <c r="D18" t="s">
        <v>123</v>
      </c>
      <c r="E18" t="s">
        <v>1318</v>
      </c>
      <c r="F18" t="s">
        <v>106</v>
      </c>
      <c r="G18" s="77">
        <v>666697.74</v>
      </c>
      <c r="H18" s="77">
        <v>100</v>
      </c>
      <c r="I18" s="77">
        <v>2333.44209</v>
      </c>
      <c r="J18" s="78">
        <v>1.141</v>
      </c>
      <c r="K18" s="78">
        <v>1.4E-3</v>
      </c>
      <c r="BF18" s="16" t="s">
        <v>130</v>
      </c>
    </row>
    <row r="19" spans="2:58">
      <c r="B19" t="s">
        <v>1325</v>
      </c>
      <c r="C19" t="s">
        <v>1326</v>
      </c>
      <c r="D19" t="s">
        <v>123</v>
      </c>
      <c r="E19" t="s">
        <v>1318</v>
      </c>
      <c r="F19" t="s">
        <v>202</v>
      </c>
      <c r="G19" s="77">
        <v>25</v>
      </c>
      <c r="H19" s="77">
        <v>2.6379999999999999</v>
      </c>
      <c r="I19" s="77">
        <v>1.6924088999999999E-5</v>
      </c>
      <c r="J19" s="78">
        <v>0</v>
      </c>
      <c r="K19" s="78">
        <v>0</v>
      </c>
      <c r="BF19" s="16" t="s">
        <v>131</v>
      </c>
    </row>
    <row r="20" spans="2:58">
      <c r="B20" t="s">
        <v>1327</v>
      </c>
      <c r="C20" t="s">
        <v>1328</v>
      </c>
      <c r="D20" t="s">
        <v>123</v>
      </c>
      <c r="E20" t="s">
        <v>1318</v>
      </c>
      <c r="F20" t="s">
        <v>106</v>
      </c>
      <c r="G20" s="77">
        <v>324</v>
      </c>
      <c r="H20" s="77">
        <v>0.37895000000000001</v>
      </c>
      <c r="I20" s="77">
        <v>4.2972929999999998E-3</v>
      </c>
      <c r="J20" s="78">
        <v>0</v>
      </c>
      <c r="K20" s="78">
        <v>0</v>
      </c>
      <c r="BF20" s="16" t="s">
        <v>132</v>
      </c>
    </row>
    <row r="21" spans="2:58">
      <c r="B21" t="s">
        <v>1329</v>
      </c>
      <c r="C21" t="s">
        <v>1330</v>
      </c>
      <c r="D21" t="s">
        <v>123</v>
      </c>
      <c r="E21" t="s">
        <v>1318</v>
      </c>
      <c r="F21" t="s">
        <v>110</v>
      </c>
      <c r="G21" s="77">
        <v>500</v>
      </c>
      <c r="H21" s="77">
        <v>4.0480000000000002E-2</v>
      </c>
      <c r="I21" s="77">
        <v>7.3600735999999997E-4</v>
      </c>
      <c r="J21" s="78">
        <v>0</v>
      </c>
      <c r="K21" s="78">
        <v>0</v>
      </c>
      <c r="BF21" s="16" t="s">
        <v>123</v>
      </c>
    </row>
    <row r="22" spans="2:58">
      <c r="B22" t="s">
        <v>1331</v>
      </c>
      <c r="C22" t="s">
        <v>1332</v>
      </c>
      <c r="D22" t="s">
        <v>123</v>
      </c>
      <c r="E22" t="s">
        <v>1318</v>
      </c>
      <c r="F22" t="s">
        <v>202</v>
      </c>
      <c r="G22" s="77">
        <v>2</v>
      </c>
      <c r="H22" s="77">
        <v>0.18704999999999999</v>
      </c>
      <c r="I22" s="77">
        <v>9.6001541999999995E-8</v>
      </c>
      <c r="J22" s="78">
        <v>0</v>
      </c>
      <c r="K22" s="78">
        <v>0</v>
      </c>
    </row>
    <row r="23" spans="2:58">
      <c r="B23" t="s">
        <v>1333</v>
      </c>
      <c r="C23" t="s">
        <v>1334</v>
      </c>
      <c r="D23" t="s">
        <v>123</v>
      </c>
      <c r="E23" t="s">
        <v>1318</v>
      </c>
      <c r="F23" t="s">
        <v>202</v>
      </c>
      <c r="G23" s="77">
        <v>-5437000</v>
      </c>
      <c r="H23" s="77">
        <v>100</v>
      </c>
      <c r="I23" s="77">
        <v>-139.524294</v>
      </c>
      <c r="J23" s="78">
        <v>-6.8199999999999997E-2</v>
      </c>
      <c r="K23" s="78">
        <v>-1E-4</v>
      </c>
    </row>
    <row r="24" spans="2:58">
      <c r="B24" t="s">
        <v>236</v>
      </c>
      <c r="C24" s="19"/>
      <c r="D24" s="19"/>
      <c r="E24" s="19"/>
      <c r="F24" s="19"/>
      <c r="G24" s="19"/>
      <c r="H24" s="19"/>
    </row>
    <row r="25" spans="2:58">
      <c r="B25" t="s">
        <v>278</v>
      </c>
      <c r="C25" s="19"/>
      <c r="D25" s="19"/>
      <c r="E25" s="19"/>
      <c r="F25" s="19"/>
      <c r="G25" s="19"/>
      <c r="H25" s="19"/>
    </row>
    <row r="26" spans="2:58">
      <c r="B26" t="s">
        <v>279</v>
      </c>
      <c r="C26" s="19"/>
      <c r="D26" s="19"/>
      <c r="E26" s="19"/>
      <c r="F26" s="19"/>
      <c r="G26" s="19"/>
      <c r="H26" s="19"/>
    </row>
    <row r="27" spans="2:58">
      <c r="B27" t="s">
        <v>280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1338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1339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1338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1339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1343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1344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1345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1346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2.62</v>
      </c>
      <c r="K11" s="7"/>
      <c r="L11" s="7"/>
      <c r="M11" s="76">
        <v>2.1299999999999999E-2</v>
      </c>
      <c r="N11" s="75">
        <v>51254670.409999996</v>
      </c>
      <c r="O11" s="7"/>
      <c r="P11" s="75">
        <v>51819.462445233003</v>
      </c>
      <c r="Q11" s="7"/>
      <c r="R11" s="76">
        <v>1</v>
      </c>
      <c r="S11" s="76">
        <v>3.1600000000000003E-2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2.62</v>
      </c>
      <c r="M12" s="80">
        <v>2.1299999999999999E-2</v>
      </c>
      <c r="N12" s="81">
        <v>51254670.409999996</v>
      </c>
      <c r="P12" s="81">
        <v>51819.462445233003</v>
      </c>
      <c r="R12" s="80">
        <v>1</v>
      </c>
      <c r="S12" s="80">
        <v>3.1600000000000003E-2</v>
      </c>
    </row>
    <row r="13" spans="2:81">
      <c r="B13" s="79" t="s">
        <v>1347</v>
      </c>
      <c r="C13" s="16"/>
      <c r="D13" s="16"/>
      <c r="E13" s="16"/>
      <c r="J13" s="81">
        <v>7.07</v>
      </c>
      <c r="M13" s="80">
        <v>1.1900000000000001E-2</v>
      </c>
      <c r="N13" s="81">
        <v>6459084.79</v>
      </c>
      <c r="P13" s="81">
        <v>7063.5960043839996</v>
      </c>
      <c r="R13" s="80">
        <v>0.1363</v>
      </c>
      <c r="S13" s="80">
        <v>4.3E-3</v>
      </c>
    </row>
    <row r="14" spans="2:81">
      <c r="B14" t="s">
        <v>1351</v>
      </c>
      <c r="C14" t="s">
        <v>1352</v>
      </c>
      <c r="D14" t="s">
        <v>123</v>
      </c>
      <c r="E14" t="s">
        <v>1353</v>
      </c>
      <c r="F14" t="s">
        <v>567</v>
      </c>
      <c r="G14" t="s">
        <v>306</v>
      </c>
      <c r="H14" t="s">
        <v>150</v>
      </c>
      <c r="I14" t="s">
        <v>1354</v>
      </c>
      <c r="J14" s="77">
        <v>5.84</v>
      </c>
      <c r="K14" t="s">
        <v>102</v>
      </c>
      <c r="L14" s="78">
        <v>2.1399999999999999E-2</v>
      </c>
      <c r="M14" s="78">
        <v>1.03E-2</v>
      </c>
      <c r="N14" s="77">
        <v>3732236.13</v>
      </c>
      <c r="O14" s="77">
        <v>116.32</v>
      </c>
      <c r="P14" s="77">
        <v>4341.3370664160002</v>
      </c>
      <c r="Q14" s="78">
        <v>8.0999999999999996E-3</v>
      </c>
      <c r="R14" s="78">
        <v>8.3799999999999999E-2</v>
      </c>
      <c r="S14" s="78">
        <v>2.5999999999999999E-3</v>
      </c>
    </row>
    <row r="15" spans="2:81">
      <c r="B15" t="s">
        <v>1355</v>
      </c>
      <c r="C15" t="s">
        <v>1356</v>
      </c>
      <c r="D15" t="s">
        <v>123</v>
      </c>
      <c r="E15" t="s">
        <v>1357</v>
      </c>
      <c r="F15" t="s">
        <v>445</v>
      </c>
      <c r="G15" t="s">
        <v>306</v>
      </c>
      <c r="H15" t="s">
        <v>150</v>
      </c>
      <c r="I15" t="s">
        <v>1358</v>
      </c>
      <c r="J15" s="77">
        <v>9.1199999999999992</v>
      </c>
      <c r="K15" t="s">
        <v>102</v>
      </c>
      <c r="L15" s="78">
        <v>8.3000000000000001E-3</v>
      </c>
      <c r="M15" s="78">
        <v>1.46E-2</v>
      </c>
      <c r="N15" s="77">
        <v>2698410</v>
      </c>
      <c r="O15" s="77">
        <v>99.73</v>
      </c>
      <c r="P15" s="77">
        <v>2691.1242929999999</v>
      </c>
      <c r="Q15" s="78">
        <v>7.7000000000000002E-3</v>
      </c>
      <c r="R15" s="78">
        <v>5.1900000000000002E-2</v>
      </c>
      <c r="S15" s="78">
        <v>1.6000000000000001E-3</v>
      </c>
    </row>
    <row r="16" spans="2:81">
      <c r="B16" t="s">
        <v>1359</v>
      </c>
      <c r="C16" t="s">
        <v>1360</v>
      </c>
      <c r="D16" t="s">
        <v>123</v>
      </c>
      <c r="E16" t="s">
        <v>454</v>
      </c>
      <c r="F16" t="s">
        <v>455</v>
      </c>
      <c r="G16" t="s">
        <v>456</v>
      </c>
      <c r="H16" t="s">
        <v>150</v>
      </c>
      <c r="I16" t="s">
        <v>1361</v>
      </c>
      <c r="J16" s="77">
        <v>0.75</v>
      </c>
      <c r="K16" t="s">
        <v>102</v>
      </c>
      <c r="L16" s="78">
        <v>3.15E-2</v>
      </c>
      <c r="M16" s="78">
        <v>-1E-3</v>
      </c>
      <c r="N16" s="77">
        <v>28438.66</v>
      </c>
      <c r="O16" s="77">
        <v>109.48</v>
      </c>
      <c r="P16" s="77">
        <v>31.134644968</v>
      </c>
      <c r="Q16" s="78">
        <v>2.0000000000000001E-4</v>
      </c>
      <c r="R16" s="78">
        <v>5.9999999999999995E-4</v>
      </c>
      <c r="S16" s="78">
        <v>0</v>
      </c>
    </row>
    <row r="17" spans="2:19">
      <c r="B17" s="79" t="s">
        <v>1348</v>
      </c>
      <c r="C17" s="16"/>
      <c r="D17" s="16"/>
      <c r="E17" s="16"/>
      <c r="J17" s="81">
        <v>1.91</v>
      </c>
      <c r="M17" s="80">
        <v>2.2800000000000001E-2</v>
      </c>
      <c r="N17" s="81">
        <v>44795585.619999997</v>
      </c>
      <c r="P17" s="81">
        <v>44755.866440849</v>
      </c>
      <c r="R17" s="80">
        <v>0.86370000000000002</v>
      </c>
      <c r="S17" s="80">
        <v>2.7300000000000001E-2</v>
      </c>
    </row>
    <row r="18" spans="2:19">
      <c r="B18" t="s">
        <v>1362</v>
      </c>
      <c r="C18" t="s">
        <v>1363</v>
      </c>
      <c r="D18" t="s">
        <v>123</v>
      </c>
      <c r="E18" t="s">
        <v>1353</v>
      </c>
      <c r="F18" t="s">
        <v>567</v>
      </c>
      <c r="G18" t="s">
        <v>306</v>
      </c>
      <c r="H18" t="s">
        <v>150</v>
      </c>
      <c r="I18" t="s">
        <v>1354</v>
      </c>
      <c r="J18" s="77">
        <v>5.4</v>
      </c>
      <c r="K18" t="s">
        <v>102</v>
      </c>
      <c r="L18" s="78">
        <v>3.7400000000000003E-2</v>
      </c>
      <c r="M18" s="78">
        <v>3.3599999999999998E-2</v>
      </c>
      <c r="N18" s="77">
        <v>7893507.6100000003</v>
      </c>
      <c r="O18" s="77">
        <v>103.25</v>
      </c>
      <c r="P18" s="77">
        <v>8150.046607325</v>
      </c>
      <c r="Q18" s="78">
        <v>1.0699999999999999E-2</v>
      </c>
      <c r="R18" s="78">
        <v>0.1573</v>
      </c>
      <c r="S18" s="78">
        <v>5.0000000000000001E-3</v>
      </c>
    </row>
    <row r="19" spans="2:19">
      <c r="B19" t="s">
        <v>1364</v>
      </c>
      <c r="C19" t="s">
        <v>1365</v>
      </c>
      <c r="D19" t="s">
        <v>123</v>
      </c>
      <c r="E19" t="s">
        <v>1353</v>
      </c>
      <c r="F19" t="s">
        <v>567</v>
      </c>
      <c r="G19" t="s">
        <v>306</v>
      </c>
      <c r="H19" t="s">
        <v>150</v>
      </c>
      <c r="I19" t="s">
        <v>1354</v>
      </c>
      <c r="J19" s="77">
        <v>2.13</v>
      </c>
      <c r="K19" t="s">
        <v>102</v>
      </c>
      <c r="L19" s="78">
        <v>2.5000000000000001E-2</v>
      </c>
      <c r="M19" s="78">
        <v>2.87E-2</v>
      </c>
      <c r="N19" s="77">
        <v>6799285.9100000001</v>
      </c>
      <c r="O19" s="77">
        <v>100.04</v>
      </c>
      <c r="P19" s="77">
        <v>6802.0056243640001</v>
      </c>
      <c r="Q19" s="78">
        <v>1.2500000000000001E-2</v>
      </c>
      <c r="R19" s="78">
        <v>0.1313</v>
      </c>
      <c r="S19" s="78">
        <v>4.1000000000000003E-3</v>
      </c>
    </row>
    <row r="20" spans="2:19">
      <c r="B20" t="s">
        <v>1366</v>
      </c>
      <c r="C20" t="s">
        <v>1367</v>
      </c>
      <c r="D20" t="s">
        <v>123</v>
      </c>
      <c r="E20" t="s">
        <v>848</v>
      </c>
      <c r="F20" t="s">
        <v>509</v>
      </c>
      <c r="G20" t="s">
        <v>422</v>
      </c>
      <c r="H20" t="s">
        <v>210</v>
      </c>
      <c r="I20" t="s">
        <v>1368</v>
      </c>
      <c r="J20" s="77">
        <v>4.45</v>
      </c>
      <c r="K20" t="s">
        <v>102</v>
      </c>
      <c r="L20" s="78">
        <v>3.3500000000000002E-2</v>
      </c>
      <c r="M20" s="78">
        <v>4.36E-2</v>
      </c>
      <c r="N20" s="77">
        <v>616380.30000000005</v>
      </c>
      <c r="O20" s="77">
        <v>95.97</v>
      </c>
      <c r="P20" s="77">
        <v>591.54017391000002</v>
      </c>
      <c r="Q20" s="78">
        <v>6.9999999999999999E-4</v>
      </c>
      <c r="R20" s="78">
        <v>1.14E-2</v>
      </c>
      <c r="S20" s="78">
        <v>4.0000000000000002E-4</v>
      </c>
    </row>
    <row r="21" spans="2:19">
      <c r="B21" t="s">
        <v>1369</v>
      </c>
      <c r="C21" t="s">
        <v>1370</v>
      </c>
      <c r="D21" t="s">
        <v>123</v>
      </c>
      <c r="E21" t="s">
        <v>1371</v>
      </c>
      <c r="F21" t="s">
        <v>986</v>
      </c>
      <c r="G21" t="s">
        <v>438</v>
      </c>
      <c r="H21" t="s">
        <v>150</v>
      </c>
      <c r="I21" t="s">
        <v>522</v>
      </c>
      <c r="K21" t="s">
        <v>102</v>
      </c>
      <c r="L21" s="78">
        <v>1.6500000000000001E-2</v>
      </c>
      <c r="M21" s="78">
        <v>0</v>
      </c>
      <c r="N21" s="77">
        <v>3000000</v>
      </c>
      <c r="O21" s="77">
        <v>100.22</v>
      </c>
      <c r="P21" s="77">
        <v>3006.6</v>
      </c>
      <c r="Q21" s="78">
        <v>0</v>
      </c>
      <c r="R21" s="78">
        <v>5.8000000000000003E-2</v>
      </c>
      <c r="S21" s="78">
        <v>1.8E-3</v>
      </c>
    </row>
    <row r="22" spans="2:19">
      <c r="B22" t="s">
        <v>1372</v>
      </c>
      <c r="C22" t="s">
        <v>1373</v>
      </c>
      <c r="D22" t="s">
        <v>123</v>
      </c>
      <c r="E22" t="s">
        <v>1374</v>
      </c>
      <c r="F22" t="s">
        <v>450</v>
      </c>
      <c r="G22" t="s">
        <v>456</v>
      </c>
      <c r="H22" t="s">
        <v>150</v>
      </c>
      <c r="I22" t="s">
        <v>1375</v>
      </c>
      <c r="J22" s="77">
        <v>2.96</v>
      </c>
      <c r="K22" t="s">
        <v>102</v>
      </c>
      <c r="L22" s="78">
        <v>2.1000000000000001E-2</v>
      </c>
      <c r="M22" s="78">
        <v>3.9800000000000002E-2</v>
      </c>
      <c r="N22" s="77">
        <v>3857143.5</v>
      </c>
      <c r="O22" s="77">
        <v>95.41</v>
      </c>
      <c r="P22" s="77">
        <v>3680.10061335</v>
      </c>
      <c r="Q22" s="78">
        <v>3.7499999999999999E-2</v>
      </c>
      <c r="R22" s="78">
        <v>7.0999999999999994E-2</v>
      </c>
      <c r="S22" s="78">
        <v>2.2000000000000001E-3</v>
      </c>
    </row>
    <row r="23" spans="2:19">
      <c r="B23" t="s">
        <v>1376</v>
      </c>
      <c r="C23" t="s">
        <v>1377</v>
      </c>
      <c r="D23" t="s">
        <v>123</v>
      </c>
      <c r="E23" t="s">
        <v>1378</v>
      </c>
      <c r="F23" t="s">
        <v>455</v>
      </c>
      <c r="G23" t="s">
        <v>446</v>
      </c>
      <c r="H23" t="s">
        <v>210</v>
      </c>
      <c r="I23" t="s">
        <v>302</v>
      </c>
      <c r="K23" t="s">
        <v>102</v>
      </c>
      <c r="L23" s="78">
        <v>1.8499999999999999E-2</v>
      </c>
      <c r="M23" s="78">
        <v>0</v>
      </c>
      <c r="N23" s="77">
        <v>1500000</v>
      </c>
      <c r="O23" s="77">
        <v>100.06</v>
      </c>
      <c r="P23" s="77">
        <v>1500.9</v>
      </c>
      <c r="Q23" s="78">
        <v>0</v>
      </c>
      <c r="R23" s="78">
        <v>2.9000000000000001E-2</v>
      </c>
      <c r="S23" s="78">
        <v>8.9999999999999998E-4</v>
      </c>
    </row>
    <row r="24" spans="2:19">
      <c r="B24" t="s">
        <v>1379</v>
      </c>
      <c r="C24" t="s">
        <v>1380</v>
      </c>
      <c r="D24" t="s">
        <v>123</v>
      </c>
      <c r="E24" t="s">
        <v>1381</v>
      </c>
      <c r="F24" t="s">
        <v>450</v>
      </c>
      <c r="G24" t="s">
        <v>464</v>
      </c>
      <c r="H24" t="s">
        <v>150</v>
      </c>
      <c r="I24" t="s">
        <v>1382</v>
      </c>
      <c r="J24" s="77">
        <v>3.69</v>
      </c>
      <c r="K24" t="s">
        <v>102</v>
      </c>
      <c r="L24" s="78">
        <v>4.5999999999999999E-2</v>
      </c>
      <c r="M24" s="78">
        <v>4.8500000000000001E-2</v>
      </c>
      <c r="N24" s="77">
        <v>529268.30000000005</v>
      </c>
      <c r="O24" s="77">
        <v>99.3</v>
      </c>
      <c r="P24" s="77">
        <v>525.56342189999998</v>
      </c>
      <c r="Q24" s="78">
        <v>1E-3</v>
      </c>
      <c r="R24" s="78">
        <v>1.01E-2</v>
      </c>
      <c r="S24" s="78">
        <v>2.9999999999999997E-4</v>
      </c>
    </row>
    <row r="25" spans="2:19">
      <c r="B25" t="s">
        <v>1383</v>
      </c>
      <c r="C25" t="s">
        <v>1384</v>
      </c>
      <c r="D25" t="s">
        <v>123</v>
      </c>
      <c r="E25" t="s">
        <v>1385</v>
      </c>
      <c r="F25" t="s">
        <v>450</v>
      </c>
      <c r="G25" t="s">
        <v>606</v>
      </c>
      <c r="H25" t="s">
        <v>210</v>
      </c>
      <c r="I25" t="s">
        <v>1386</v>
      </c>
      <c r="J25" s="77">
        <v>3.2</v>
      </c>
      <c r="K25" t="s">
        <v>102</v>
      </c>
      <c r="L25" s="78">
        <v>2.86E-2</v>
      </c>
      <c r="M25" s="78">
        <v>4.9799999999999997E-2</v>
      </c>
      <c r="N25" s="77">
        <v>1500000</v>
      </c>
      <c r="O25" s="77">
        <v>95.3</v>
      </c>
      <c r="P25" s="77">
        <v>1429.5</v>
      </c>
      <c r="Q25" s="78">
        <v>9.4000000000000004E-3</v>
      </c>
      <c r="R25" s="78">
        <v>2.76E-2</v>
      </c>
      <c r="S25" s="78">
        <v>8.9999999999999998E-4</v>
      </c>
    </row>
    <row r="26" spans="2:19">
      <c r="B26" t="s">
        <v>1387</v>
      </c>
      <c r="C26" t="s">
        <v>1388</v>
      </c>
      <c r="D26" t="s">
        <v>123</v>
      </c>
      <c r="E26" t="s">
        <v>1389</v>
      </c>
      <c r="F26" t="s">
        <v>493</v>
      </c>
      <c r="G26" t="s">
        <v>229</v>
      </c>
      <c r="H26" t="s">
        <v>504</v>
      </c>
      <c r="I26" t="s">
        <v>1390</v>
      </c>
      <c r="K26" t="s">
        <v>102</v>
      </c>
      <c r="L26" s="78">
        <v>2.1000000000000001E-2</v>
      </c>
      <c r="M26" s="78">
        <v>0</v>
      </c>
      <c r="N26" s="77">
        <v>7000000</v>
      </c>
      <c r="O26" s="77">
        <v>100.6</v>
      </c>
      <c r="P26" s="77">
        <v>7042</v>
      </c>
      <c r="Q26" s="78">
        <v>0</v>
      </c>
      <c r="R26" s="78">
        <v>0.13589999999999999</v>
      </c>
      <c r="S26" s="78">
        <v>4.3E-3</v>
      </c>
    </row>
    <row r="27" spans="2:19">
      <c r="B27" t="s">
        <v>1391</v>
      </c>
      <c r="C27" t="s">
        <v>1392</v>
      </c>
      <c r="D27" t="s">
        <v>123</v>
      </c>
      <c r="E27" t="s">
        <v>1378</v>
      </c>
      <c r="F27" t="s">
        <v>455</v>
      </c>
      <c r="G27" t="s">
        <v>229</v>
      </c>
      <c r="H27" t="s">
        <v>504</v>
      </c>
      <c r="I27" t="s">
        <v>1393</v>
      </c>
      <c r="K27" t="s">
        <v>102</v>
      </c>
      <c r="L27" s="78">
        <v>1.95E-2</v>
      </c>
      <c r="M27" s="78">
        <v>0</v>
      </c>
      <c r="N27" s="77">
        <v>7500000</v>
      </c>
      <c r="O27" s="77">
        <v>100.07</v>
      </c>
      <c r="P27" s="77">
        <v>7505.25</v>
      </c>
      <c r="Q27" s="78">
        <v>0</v>
      </c>
      <c r="R27" s="78">
        <v>0.14480000000000001</v>
      </c>
      <c r="S27" s="78">
        <v>4.5999999999999999E-3</v>
      </c>
    </row>
    <row r="28" spans="2:19">
      <c r="B28" t="s">
        <v>1394</v>
      </c>
      <c r="C28" t="s">
        <v>1395</v>
      </c>
      <c r="D28" t="s">
        <v>123</v>
      </c>
      <c r="E28" t="s">
        <v>1396</v>
      </c>
      <c r="F28" t="s">
        <v>455</v>
      </c>
      <c r="G28" t="s">
        <v>229</v>
      </c>
      <c r="H28" t="s">
        <v>504</v>
      </c>
      <c r="I28" t="s">
        <v>1397</v>
      </c>
      <c r="J28" s="77">
        <v>0.89</v>
      </c>
      <c r="K28" t="s">
        <v>102</v>
      </c>
      <c r="L28" s="78">
        <v>4.1500000000000002E-2</v>
      </c>
      <c r="M28" s="78">
        <v>6.1899999999999997E-2</v>
      </c>
      <c r="N28" s="77">
        <v>2000000</v>
      </c>
      <c r="O28" s="77">
        <v>99.68</v>
      </c>
      <c r="P28" s="77">
        <v>1993.6</v>
      </c>
      <c r="Q28" s="78">
        <v>1.2500000000000001E-2</v>
      </c>
      <c r="R28" s="78">
        <v>3.85E-2</v>
      </c>
      <c r="S28" s="78">
        <v>1.1999999999999999E-3</v>
      </c>
    </row>
    <row r="29" spans="2:19">
      <c r="B29" t="s">
        <v>1398</v>
      </c>
      <c r="C29" t="s">
        <v>1399</v>
      </c>
      <c r="D29" t="s">
        <v>123</v>
      </c>
      <c r="E29" t="s">
        <v>1396</v>
      </c>
      <c r="F29" t="s">
        <v>986</v>
      </c>
      <c r="G29" t="s">
        <v>229</v>
      </c>
      <c r="H29" t="s">
        <v>504</v>
      </c>
      <c r="I29" t="s">
        <v>759</v>
      </c>
      <c r="J29" s="77">
        <v>2.15</v>
      </c>
      <c r="K29" t="s">
        <v>102</v>
      </c>
      <c r="L29" s="78">
        <v>4.0500000000000001E-2</v>
      </c>
      <c r="M29" s="78">
        <v>6.3200000000000006E-2</v>
      </c>
      <c r="N29" s="77">
        <v>2600000</v>
      </c>
      <c r="O29" s="77">
        <v>97.26</v>
      </c>
      <c r="P29" s="77">
        <v>2528.7600000000002</v>
      </c>
      <c r="Q29" s="78">
        <v>2.1499999999999998E-2</v>
      </c>
      <c r="R29" s="78">
        <v>4.8800000000000003E-2</v>
      </c>
      <c r="S29" s="78">
        <v>1.5E-3</v>
      </c>
    </row>
    <row r="30" spans="2:19">
      <c r="B30" s="79" t="s">
        <v>283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728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J33" s="77">
        <v>0</v>
      </c>
      <c r="K33" t="s">
        <v>229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234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284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J36" s="77">
        <v>0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285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J38" s="77">
        <v>0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236</v>
      </c>
      <c r="C39" s="16"/>
      <c r="D39" s="16"/>
      <c r="E39" s="16"/>
    </row>
    <row r="40" spans="2:19">
      <c r="B40" t="s">
        <v>278</v>
      </c>
      <c r="C40" s="16"/>
      <c r="D40" s="16"/>
      <c r="E40" s="16"/>
    </row>
    <row r="41" spans="2:19">
      <c r="B41" t="s">
        <v>279</v>
      </c>
      <c r="C41" s="16"/>
      <c r="D41" s="16"/>
      <c r="E41" s="16"/>
    </row>
    <row r="42" spans="2:19">
      <c r="B42" t="s">
        <v>280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12519.586740000001</v>
      </c>
      <c r="K11" s="7"/>
      <c r="L11" s="76">
        <v>1</v>
      </c>
      <c r="M11" s="76">
        <v>7.6E-3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2423838</v>
      </c>
      <c r="J12" s="81">
        <v>12519.586740000001</v>
      </c>
      <c r="L12" s="80">
        <v>1</v>
      </c>
      <c r="M12" s="80">
        <v>7.6E-3</v>
      </c>
    </row>
    <row r="13" spans="2:98">
      <c r="B13" t="s">
        <v>1400</v>
      </c>
      <c r="C13" t="s">
        <v>1401</v>
      </c>
      <c r="D13" t="s">
        <v>123</v>
      </c>
      <c r="E13" t="s">
        <v>1402</v>
      </c>
      <c r="F13" t="s">
        <v>1037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0.2296</v>
      </c>
      <c r="M13" s="78">
        <v>1.8E-3</v>
      </c>
    </row>
    <row r="14" spans="2:98">
      <c r="B14" t="s">
        <v>1403</v>
      </c>
      <c r="C14" t="s">
        <v>1404</v>
      </c>
      <c r="D14" t="s">
        <v>123</v>
      </c>
      <c r="E14" t="s">
        <v>1405</v>
      </c>
      <c r="F14" t="s">
        <v>1104</v>
      </c>
      <c r="G14" t="s">
        <v>102</v>
      </c>
      <c r="H14" s="77">
        <v>2423263</v>
      </c>
      <c r="I14" s="77">
        <v>398</v>
      </c>
      <c r="J14" s="77">
        <v>9644.5867400000006</v>
      </c>
      <c r="K14" s="78">
        <v>1.5800000000000002E-2</v>
      </c>
      <c r="L14" s="78">
        <v>0.77039999999999997</v>
      </c>
      <c r="M14" s="78">
        <v>5.8999999999999999E-3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B23" t="s">
        <v>280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1408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1409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3173912</v>
      </c>
      <c r="H11" s="7"/>
      <c r="I11" s="75">
        <v>368.93609505552001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1414</v>
      </c>
      <c r="C12" s="16"/>
      <c r="D12" s="16"/>
      <c r="G12" s="81">
        <v>3173912</v>
      </c>
      <c r="I12" s="81">
        <v>368.93609505552001</v>
      </c>
      <c r="K12" s="80">
        <v>1</v>
      </c>
      <c r="L12" s="80">
        <v>2.0000000000000001E-4</v>
      </c>
    </row>
    <row r="13" spans="2:59">
      <c r="B13" t="s">
        <v>1415</v>
      </c>
      <c r="C13" t="s">
        <v>1416</v>
      </c>
      <c r="D13" t="s">
        <v>1170</v>
      </c>
      <c r="E13" t="s">
        <v>106</v>
      </c>
      <c r="F13" t="s">
        <v>1417</v>
      </c>
      <c r="G13" s="77">
        <v>37000</v>
      </c>
      <c r="H13" s="77">
        <v>1E-4</v>
      </c>
      <c r="I13" s="77">
        <v>1.295E-4</v>
      </c>
      <c r="J13" s="78">
        <v>0</v>
      </c>
      <c r="K13" s="78">
        <v>0</v>
      </c>
      <c r="L13" s="78">
        <v>0</v>
      </c>
    </row>
    <row r="14" spans="2:59">
      <c r="B14" t="s">
        <v>1184</v>
      </c>
      <c r="C14" t="s">
        <v>1185</v>
      </c>
      <c r="D14" t="s">
        <v>740</v>
      </c>
      <c r="E14" t="s">
        <v>106</v>
      </c>
      <c r="F14" t="s">
        <v>1418</v>
      </c>
      <c r="G14" s="77">
        <v>130000</v>
      </c>
      <c r="H14" s="77">
        <v>0.46660000000000001</v>
      </c>
      <c r="I14" s="77">
        <v>2.12303</v>
      </c>
      <c r="J14" s="78">
        <v>0</v>
      </c>
      <c r="K14" s="78">
        <v>5.7999999999999996E-3</v>
      </c>
      <c r="L14" s="78">
        <v>0</v>
      </c>
    </row>
    <row r="15" spans="2:59">
      <c r="B15" t="s">
        <v>1419</v>
      </c>
      <c r="C15" t="s">
        <v>1420</v>
      </c>
      <c r="D15" t="s">
        <v>997</v>
      </c>
      <c r="E15" t="s">
        <v>102</v>
      </c>
      <c r="F15" t="s">
        <v>645</v>
      </c>
      <c r="G15" s="77">
        <v>35519</v>
      </c>
      <c r="H15" s="77">
        <v>3.895E-3</v>
      </c>
      <c r="I15" s="77">
        <v>1.38346505E-3</v>
      </c>
      <c r="J15" s="78">
        <v>0</v>
      </c>
      <c r="K15" s="78">
        <v>0</v>
      </c>
      <c r="L15" s="78">
        <v>0</v>
      </c>
    </row>
    <row r="16" spans="2:59">
      <c r="B16" t="s">
        <v>1421</v>
      </c>
      <c r="C16" t="s">
        <v>1422</v>
      </c>
      <c r="D16" t="s">
        <v>1423</v>
      </c>
      <c r="E16" t="s">
        <v>102</v>
      </c>
      <c r="F16" t="s">
        <v>1424</v>
      </c>
      <c r="G16" s="77">
        <v>2500000</v>
      </c>
      <c r="H16" s="77">
        <v>1.7E-5</v>
      </c>
      <c r="I16" s="77">
        <v>4.2499999999999998E-4</v>
      </c>
      <c r="J16" s="78">
        <v>0</v>
      </c>
      <c r="K16" s="78">
        <v>0</v>
      </c>
      <c r="L16" s="78">
        <v>0</v>
      </c>
    </row>
    <row r="17" spans="2:12">
      <c r="B17" t="s">
        <v>1425</v>
      </c>
      <c r="C17" t="s">
        <v>1426</v>
      </c>
      <c r="D17" t="s">
        <v>1427</v>
      </c>
      <c r="E17" t="s">
        <v>102</v>
      </c>
      <c r="F17" t="s">
        <v>1428</v>
      </c>
      <c r="G17" s="77">
        <v>240000</v>
      </c>
      <c r="H17" s="77">
        <v>1.9999999999999999E-6</v>
      </c>
      <c r="I17" s="77">
        <v>4.7999999999999998E-6</v>
      </c>
      <c r="J17" s="78">
        <v>0</v>
      </c>
      <c r="K17" s="78">
        <v>0</v>
      </c>
      <c r="L17" s="78">
        <v>0</v>
      </c>
    </row>
    <row r="18" spans="2:12">
      <c r="B18" t="s">
        <v>1429</v>
      </c>
      <c r="C18" t="s">
        <v>1430</v>
      </c>
      <c r="D18" t="s">
        <v>598</v>
      </c>
      <c r="E18" t="s">
        <v>102</v>
      </c>
      <c r="F18" t="s">
        <v>1431</v>
      </c>
      <c r="G18" s="77">
        <v>101393</v>
      </c>
      <c r="H18" s="77">
        <v>326.49107900000001</v>
      </c>
      <c r="I18" s="77">
        <v>331.03909973047001</v>
      </c>
      <c r="J18" s="78">
        <v>0</v>
      </c>
      <c r="K18" s="78">
        <v>0.89729999999999999</v>
      </c>
      <c r="L18" s="78">
        <v>2.0000000000000001E-4</v>
      </c>
    </row>
    <row r="19" spans="2:12">
      <c r="B19" t="s">
        <v>1432</v>
      </c>
      <c r="C19" t="s">
        <v>1433</v>
      </c>
      <c r="D19" t="s">
        <v>982</v>
      </c>
      <c r="E19" t="s">
        <v>102</v>
      </c>
      <c r="F19" t="s">
        <v>1434</v>
      </c>
      <c r="G19" s="77">
        <v>40000</v>
      </c>
      <c r="H19" s="77">
        <v>87.296163149999998</v>
      </c>
      <c r="I19" s="77">
        <v>34.918465259999998</v>
      </c>
      <c r="J19" s="78">
        <v>0</v>
      </c>
      <c r="K19" s="78">
        <v>9.4600000000000004E-2</v>
      </c>
      <c r="L19" s="78">
        <v>0</v>
      </c>
    </row>
    <row r="20" spans="2:12">
      <c r="B20" t="s">
        <v>1435</v>
      </c>
      <c r="C20" t="s">
        <v>1436</v>
      </c>
      <c r="D20" t="s">
        <v>982</v>
      </c>
      <c r="E20" t="s">
        <v>102</v>
      </c>
      <c r="F20" t="s">
        <v>1437</v>
      </c>
      <c r="G20" s="77">
        <v>90000</v>
      </c>
      <c r="H20" s="77">
        <v>0.94839700000000005</v>
      </c>
      <c r="I20" s="77">
        <v>0.85355729999999996</v>
      </c>
      <c r="J20" s="78">
        <v>0</v>
      </c>
      <c r="K20" s="78">
        <v>2.3E-3</v>
      </c>
      <c r="L20" s="78">
        <v>0</v>
      </c>
    </row>
    <row r="21" spans="2:12">
      <c r="B21" s="79" t="s">
        <v>1310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C23" s="16"/>
      <c r="D23" s="16"/>
    </row>
    <row r="24" spans="2:12">
      <c r="B24" t="s">
        <v>278</v>
      </c>
      <c r="C24" s="16"/>
      <c r="D24" s="16"/>
    </row>
    <row r="25" spans="2:12">
      <c r="B25" t="s">
        <v>279</v>
      </c>
      <c r="C25" s="16"/>
      <c r="D25" s="16"/>
    </row>
    <row r="26" spans="2:12">
      <c r="B26" t="s">
        <v>280</v>
      </c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1311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1312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1438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1313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1311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1314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1338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1339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1336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1337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1338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1339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4.5999999999999996</v>
      </c>
      <c r="J11" s="18"/>
      <c r="K11" s="18"/>
      <c r="L11" s="18"/>
      <c r="M11" s="76">
        <v>0</v>
      </c>
      <c r="N11" s="75">
        <v>28215616.761999998</v>
      </c>
      <c r="O11" s="7"/>
      <c r="P11" s="75">
        <v>32667.8568003605</v>
      </c>
      <c r="Q11" s="76">
        <v>1</v>
      </c>
      <c r="R11" s="76">
        <v>1.9900000000000001E-2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4.5999999999999996</v>
      </c>
      <c r="M12" s="80">
        <v>0</v>
      </c>
      <c r="N12" s="81">
        <v>28215616.761999998</v>
      </c>
      <c r="P12" s="81">
        <v>32667.8568003605</v>
      </c>
      <c r="Q12" s="80">
        <v>1</v>
      </c>
      <c r="R12" s="80">
        <v>1.9900000000000001E-2</v>
      </c>
    </row>
    <row r="13" spans="2:60">
      <c r="B13" s="79" t="s">
        <v>1439</v>
      </c>
      <c r="I13" s="81">
        <v>4.5999999999999996</v>
      </c>
      <c r="M13" s="80">
        <v>0</v>
      </c>
      <c r="N13" s="81">
        <v>28215616.761999998</v>
      </c>
      <c r="P13" s="81">
        <v>32667.8568003605</v>
      </c>
      <c r="Q13" s="80">
        <v>1</v>
      </c>
      <c r="R13" s="80">
        <v>1.9900000000000001E-2</v>
      </c>
    </row>
    <row r="14" spans="2:60">
      <c r="B14" t="s">
        <v>1467</v>
      </c>
      <c r="C14" t="s">
        <v>1440</v>
      </c>
      <c r="D14" t="s">
        <v>1441</v>
      </c>
      <c r="F14" t="s">
        <v>778</v>
      </c>
      <c r="G14" t="s">
        <v>1442</v>
      </c>
      <c r="H14" t="s">
        <v>1443</v>
      </c>
      <c r="I14" s="77">
        <v>4.5999999999999996</v>
      </c>
      <c r="J14" t="s">
        <v>1444</v>
      </c>
      <c r="K14" t="s">
        <v>102</v>
      </c>
      <c r="L14" s="78">
        <v>0</v>
      </c>
      <c r="M14" s="78">
        <v>0</v>
      </c>
      <c r="N14" s="77">
        <v>28215616.761999998</v>
      </c>
      <c r="O14" s="77">
        <v>115.77934686282191</v>
      </c>
      <c r="P14" s="77">
        <v>32667.8568003605</v>
      </c>
      <c r="Q14" s="78">
        <v>1</v>
      </c>
      <c r="R14" s="78">
        <v>1.9900000000000001E-2</v>
      </c>
    </row>
    <row r="15" spans="2:60">
      <c r="B15" s="79" t="s">
        <v>1445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1458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1458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26816.175130347001</v>
      </c>
      <c r="J11" s="76">
        <v>1</v>
      </c>
      <c r="K11" s="76">
        <v>1.6299999999999999E-2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26816.175130347001</v>
      </c>
      <c r="J14" s="80">
        <v>1</v>
      </c>
      <c r="K14" s="80">
        <v>1.6299999999999999E-2</v>
      </c>
    </row>
    <row r="15" spans="2:60">
      <c r="B15" t="s">
        <v>1459</v>
      </c>
      <c r="C15" t="s">
        <v>1460</v>
      </c>
      <c r="D15" t="s">
        <v>229</v>
      </c>
      <c r="E15" t="s">
        <v>504</v>
      </c>
      <c r="F15" s="78">
        <v>0</v>
      </c>
      <c r="G15" t="s">
        <v>203</v>
      </c>
      <c r="H15" s="78">
        <v>0</v>
      </c>
      <c r="I15" s="77">
        <v>-168.92545875299999</v>
      </c>
      <c r="J15" s="78">
        <v>-6.3E-3</v>
      </c>
      <c r="K15" s="78">
        <v>-1E-4</v>
      </c>
    </row>
    <row r="16" spans="2:60">
      <c r="B16" t="s">
        <v>1461</v>
      </c>
      <c r="C16" t="s">
        <v>1462</v>
      </c>
      <c r="D16" t="s">
        <v>229</v>
      </c>
      <c r="E16" t="s">
        <v>504</v>
      </c>
      <c r="F16" s="78">
        <v>0</v>
      </c>
      <c r="G16" t="s">
        <v>202</v>
      </c>
      <c r="H16" s="78">
        <v>0</v>
      </c>
      <c r="I16" s="77">
        <v>156.21870809999999</v>
      </c>
      <c r="J16" s="78">
        <v>5.7999999999999996E-3</v>
      </c>
      <c r="K16" s="78">
        <v>1E-4</v>
      </c>
    </row>
    <row r="17" spans="2:11">
      <c r="B17" t="s">
        <v>1463</v>
      </c>
      <c r="C17" t="s">
        <v>1464</v>
      </c>
      <c r="D17" t="s">
        <v>229</v>
      </c>
      <c r="E17" t="s">
        <v>504</v>
      </c>
      <c r="F17" s="78">
        <v>0</v>
      </c>
      <c r="G17" t="s">
        <v>110</v>
      </c>
      <c r="H17" s="78">
        <v>0</v>
      </c>
      <c r="I17" s="77">
        <v>1861.618616</v>
      </c>
      <c r="J17" s="78">
        <v>6.9400000000000003E-2</v>
      </c>
      <c r="K17" s="78">
        <v>1.1000000000000001E-3</v>
      </c>
    </row>
    <row r="18" spans="2:11">
      <c r="B18" t="s">
        <v>1465</v>
      </c>
      <c r="C18" t="s">
        <v>1466</v>
      </c>
      <c r="D18" t="s">
        <v>229</v>
      </c>
      <c r="E18" t="s">
        <v>504</v>
      </c>
      <c r="F18" s="78">
        <v>0</v>
      </c>
      <c r="G18" t="s">
        <v>106</v>
      </c>
      <c r="H18" s="78">
        <v>0</v>
      </c>
      <c r="I18" s="77">
        <v>24967.263265000001</v>
      </c>
      <c r="J18" s="78">
        <v>0.93110000000000004</v>
      </c>
      <c r="K18" s="78">
        <v>1.52E-2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A840AF-9003-409B-A790-93100A828435}"/>
</file>

<file path=customXml/itemProps2.xml><?xml version="1.0" encoding="utf-8"?>
<ds:datastoreItem xmlns:ds="http://schemas.openxmlformats.org/officeDocument/2006/customXml" ds:itemID="{7222FD33-810B-48EB-8EB0-7CE0B12FEA99}"/>
</file>

<file path=customXml/itemProps3.xml><?xml version="1.0" encoding="utf-8"?>
<ds:datastoreItem xmlns:ds="http://schemas.openxmlformats.org/officeDocument/2006/customXml" ds:itemID="{EDFAAB2A-D257-4CF8-BC99-529914447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