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26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הקרן'!$B$6:$D$46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Q108" i="5" l="1"/>
  <c r="Q123" i="5"/>
  <c r="O123" i="5" s="1"/>
  <c r="Q112" i="5"/>
  <c r="O112" i="5" s="1"/>
  <c r="Q115" i="5"/>
  <c r="O115" i="5" s="1"/>
  <c r="Q114" i="5"/>
  <c r="O114" i="5" s="1"/>
  <c r="K114" i="6"/>
  <c r="I114" i="6" s="1"/>
  <c r="K113" i="6"/>
  <c r="I113" i="6" s="1"/>
  <c r="K100" i="6"/>
  <c r="I100" i="6" s="1"/>
  <c r="K101" i="6"/>
  <c r="I101" i="6" s="1"/>
  <c r="K70" i="6"/>
  <c r="I70" i="6" s="1"/>
  <c r="D13" i="1" l="1"/>
  <c r="I12" i="2"/>
  <c r="I11" i="2" l="1"/>
  <c r="I10" i="2" l="1"/>
  <c r="I9" i="2" l="1"/>
  <c r="J25" i="2" l="1"/>
  <c r="J28" i="2"/>
  <c r="J22" i="2"/>
  <c r="J16" i="2"/>
  <c r="J9" i="2"/>
  <c r="J27" i="2"/>
  <c r="J15" i="2"/>
  <c r="J30" i="2"/>
  <c r="J21" i="2"/>
  <c r="J14" i="2"/>
  <c r="J29" i="2"/>
  <c r="J17" i="2"/>
  <c r="J23" i="2"/>
  <c r="J13" i="2"/>
  <c r="C11" i="1"/>
  <c r="C42" i="1" s="1"/>
  <c r="J26" i="2"/>
  <c r="J20" i="2"/>
  <c r="J19" i="2"/>
  <c r="J31" i="2"/>
  <c r="J24" i="2"/>
  <c r="J18" i="2"/>
  <c r="J12" i="2"/>
  <c r="J11" i="2"/>
  <c r="J10" i="2"/>
  <c r="D41" i="1" l="1"/>
  <c r="D29" i="1"/>
  <c r="D16" i="1"/>
  <c r="K28" i="2"/>
  <c r="K22" i="2"/>
  <c r="K16" i="2"/>
  <c r="K26" i="2"/>
  <c r="K14" i="2"/>
  <c r="K31" i="2"/>
  <c r="D20" i="1"/>
  <c r="D31" i="1"/>
  <c r="D30" i="1"/>
  <c r="D42" i="1"/>
  <c r="D28" i="1"/>
  <c r="D15" i="1"/>
  <c r="K21" i="2"/>
  <c r="D25" i="1"/>
  <c r="D33" i="1"/>
  <c r="K29" i="2"/>
  <c r="D40" i="1"/>
  <c r="D27" i="1"/>
  <c r="D14" i="1"/>
  <c r="K27" i="2"/>
  <c r="K15" i="2"/>
  <c r="K20" i="2"/>
  <c r="K13" i="2"/>
  <c r="D21" i="1"/>
  <c r="K30" i="2"/>
  <c r="D19" i="1"/>
  <c r="D18" i="1"/>
  <c r="D39" i="1"/>
  <c r="D26" i="1"/>
  <c r="K19" i="2"/>
  <c r="K24" i="2"/>
  <c r="D37" i="1"/>
  <c r="D34" i="1"/>
  <c r="D32" i="1"/>
  <c r="K23" i="2"/>
  <c r="D36" i="1"/>
  <c r="D24" i="1"/>
  <c r="D35" i="1"/>
  <c r="D22" i="1"/>
  <c r="K25" i="2"/>
  <c r="K18" i="2"/>
  <c r="K17" i="2"/>
  <c r="D17" i="1"/>
  <c r="K12" i="2"/>
  <c r="K11" i="2"/>
  <c r="K10" i="2"/>
  <c r="K9" i="2"/>
  <c r="D11" i="1" s="1"/>
</calcChain>
</file>

<file path=xl/sharedStrings.xml><?xml version="1.0" encoding="utf-8"?>
<sst xmlns="http://schemas.openxmlformats.org/spreadsheetml/2006/main" count="5283" uniqueCount="1499">
  <si>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</si>
  <si>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</si>
  <si>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</si>
  <si>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</si>
  <si>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</si>
  <si>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</si>
  <si>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</si>
  <si>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</si>
  <si>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</si>
  <si>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</si>
  <si>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</si>
  <si>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</si>
  <si>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</si>
  <si>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</si>
  <si>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</si>
  <si>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</si>
  <si>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</si>
  <si>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</si>
  <si>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</si>
  <si>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</si>
  <si>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</si>
  <si>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</si>
  <si>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</si>
  <si>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</si>
  <si>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</si>
  <si>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</si>
  <si>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</si>
  <si>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</si>
  <si>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</si>
  <si>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</si>
  <si>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</si>
  <si>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</si>
  <si>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</si>
  <si>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</si>
  <si>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</si>
  <si>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</si>
  <si>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</si>
  <si>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</si>
  <si>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</si>
  <si>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</si>
  <si>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</si>
  <si>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</si>
  <si>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</si>
  <si>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</si>
  <si>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</si>
  <si>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</si>
  <si>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</si>
  <si>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</si>
  <si>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</si>
  <si>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</si>
  <si>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</si>
  <si>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</si>
  <si>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</si>
  <si>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</si>
  <si>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</si>
  <si>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</si>
  <si>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</si>
  <si>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</si>
  <si>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</si>
  <si>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</si>
  <si>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</si>
  <si>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</si>
  <si>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</si>
  <si>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</si>
  <si>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</si>
  <si>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</si>
  <si>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</si>
  <si>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</si>
  <si>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</si>
  <si>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</si>
  <si>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</si>
  <si>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</si>
  <si>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</si>
  <si>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</si>
  <si>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</si>
  <si>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</si>
  <si>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</si>
  <si>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</si>
  <si>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</si>
  <si>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</si>
  <si>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</si>
  <si>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</si>
  <si>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</si>
  <si>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</si>
  <si>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</si>
  <si>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</si>
  <si>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</si>
  <si>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</si>
  <si>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</si>
  <si>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</si>
  <si>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</si>
  <si>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</si>
  <si>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</si>
  <si>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</si>
  <si>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</si>
  <si>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</si>
  <si>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</si>
  <si>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</si>
  <si>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</si>
  <si>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</si>
  <si>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</si>
  <si>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</si>
  <si>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</si>
  <si>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</si>
  <si>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</si>
  <si>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</si>
  <si>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</si>
  <si>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</si>
  <si>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</si>
  <si>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</si>
  <si>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</si>
  <si>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</si>
  <si>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</si>
  <si>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</si>
  <si>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</si>
  <si>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</si>
  <si>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</si>
  <si>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</si>
  <si>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</si>
  <si>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</si>
  <si>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</si>
  <si>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</si>
  <si>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</si>
  <si>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</si>
  <si>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</si>
  <si>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</si>
  <si>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</si>
  <si>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</si>
  <si>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</si>
  <si>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</si>
  <si>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</si>
  <si>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</si>
  <si>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</si>
  <si>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</si>
  <si>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</si>
  <si>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</si>
  <si>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</si>
  <si>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</si>
  <si>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</si>
  <si>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</si>
  <si>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</si>
  <si>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</si>
  <si>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</si>
  <si>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</si>
  <si>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</si>
  <si>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</si>
  <si>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</si>
  <si>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</si>
  <si>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</si>
  <si>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</si>
  <si>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</si>
  <si>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</si>
  <si>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</si>
  <si>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</si>
  <si>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</si>
  <si>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</si>
  <si>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</si>
  <si>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</si>
  <si>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</si>
  <si>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</si>
  <si>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</si>
  <si>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</si>
  <si>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</si>
  <si>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</si>
  <si>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</si>
  <si>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</si>
  <si>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</si>
  <si>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</si>
  <si>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</si>
  <si>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</si>
  <si>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</si>
  <si>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</si>
  <si>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</si>
  <si>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</si>
  <si>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</si>
  <si>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</si>
  <si>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</si>
  <si>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</si>
  <si>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</si>
  <si>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</si>
  <si>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</si>
  <si>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</si>
  <si>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</si>
  <si>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</si>
  <si>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</si>
  <si>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</si>
  <si>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</si>
  <si>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</si>
  <si>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</si>
  <si>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</si>
  <si>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</si>
  <si>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</si>
  <si>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</si>
  <si>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</si>
  <si>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</si>
  <si>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</si>
  <si>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</si>
  <si>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מור כללי</t>
  </si>
  <si>
    <t>בהתאם לשיטה שיושמה בדוח הכספי *</t>
  </si>
  <si>
    <t>פרנק שווצרי</t>
  </si>
  <si>
    <t>כתר דני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</si>
  <si>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</si>
  <si>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</si>
  <si>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</si>
  <si>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</si>
  <si>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</si>
  <si>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</si>
  <si>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</si>
  <si>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</si>
  <si>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</si>
  <si>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</si>
  <si>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</si>
  <si>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</si>
  <si>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דולר -20001- בנק מזרחי</t>
  </si>
  <si>
    <t>20001- 20- בנק מזרחי</t>
  </si>
  <si>
    <t>דולר -20001(לשלם)- בנק מזרחי</t>
  </si>
  <si>
    <t>דולר סינגפורי-345- בנק מזרחי</t>
  </si>
  <si>
    <t>345- 20- בנק מזרחי</t>
  </si>
  <si>
    <t>כתר דני - 78- בנק מזרחי</t>
  </si>
  <si>
    <t>78- 20- בנק מזרחי</t>
  </si>
  <si>
    <t>לי"ש - 70002- בנק מזרחי</t>
  </si>
  <si>
    <t>70002- 20- בנק מזרחי</t>
  </si>
  <si>
    <t>פרנק שוויצרי-35- בנק מזרחי</t>
  </si>
  <si>
    <t>35- 20-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</si>
  <si>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</si>
  <si>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</si>
  <si>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</si>
  <si>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</si>
  <si>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</si>
  <si>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</si>
  <si>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</si>
  <si>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</si>
  <si>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</si>
  <si>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</si>
  <si>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</si>
  <si>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</si>
  <si>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</si>
  <si>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</si>
  <si>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01/11/20</t>
  </si>
  <si>
    <t>5904 גליל- האוצר - ממשלתית צמודה</t>
  </si>
  <si>
    <t>9590431</t>
  </si>
  <si>
    <t>13/04/21</t>
  </si>
  <si>
    <t>ממצמ0922- האוצר - ממשלתית צמודה</t>
  </si>
  <si>
    <t>1124056</t>
  </si>
  <si>
    <t>06/08/20</t>
  </si>
  <si>
    <t>ממצמ0923</t>
  </si>
  <si>
    <t>1128081</t>
  </si>
  <si>
    <t>03/02/21</t>
  </si>
  <si>
    <t>ממשל צמודה 0529- האוצר - ממשלתית צמודה</t>
  </si>
  <si>
    <t>1157023</t>
  </si>
  <si>
    <t>02/06/21</t>
  </si>
  <si>
    <t>ממשל צמודה 1025- האוצר - ממשלתית צמודה</t>
  </si>
  <si>
    <t>1135912</t>
  </si>
  <si>
    <t>25/04/21</t>
  </si>
  <si>
    <t>ממשל צמודה 1131- האוצר - ממשלתית צמודה</t>
  </si>
  <si>
    <t>1172220</t>
  </si>
  <si>
    <t>25/05/21</t>
  </si>
  <si>
    <t>ממשלתי צמוד 0527- האוצר - ממשלתית צמודה</t>
  </si>
  <si>
    <t>1140847</t>
  </si>
  <si>
    <t>03/08/20</t>
  </si>
  <si>
    <t>סה"כ לא צמודות</t>
  </si>
  <si>
    <t>סה"כ מלווה קצר מועד</t>
  </si>
  <si>
    <t>מ.ק.מ.711</t>
  </si>
  <si>
    <t>8210718</t>
  </si>
  <si>
    <t>14/07/20</t>
  </si>
  <si>
    <t>סה"כ שחר</t>
  </si>
  <si>
    <t>ממשל שקלי 0226</t>
  </si>
  <si>
    <t>1174697</t>
  </si>
  <si>
    <t>21/06/21</t>
  </si>
  <si>
    <t>ממשל שקלי 1024- האוצר - ממשלתית שקלית</t>
  </si>
  <si>
    <t>1175777</t>
  </si>
  <si>
    <t>30/06/21</t>
  </si>
  <si>
    <t>ממשל שקלית 0327</t>
  </si>
  <si>
    <t>1139344</t>
  </si>
  <si>
    <t>07/06/21</t>
  </si>
  <si>
    <t>ממשל שקלית 0330- האוצר - ממשלתית שקלית</t>
  </si>
  <si>
    <t>1160985</t>
  </si>
  <si>
    <t>14/06/21</t>
  </si>
  <si>
    <t>ממשל שקלית 0347</t>
  </si>
  <si>
    <t>1140193</t>
  </si>
  <si>
    <t>14/12/20</t>
  </si>
  <si>
    <t>ממשל שקלית 0722- האוצר - ממשלתית שקלית</t>
  </si>
  <si>
    <t>1158104</t>
  </si>
  <si>
    <t>27/01/21</t>
  </si>
  <si>
    <t>ממשל שקלית 0928</t>
  </si>
  <si>
    <t>1150879</t>
  </si>
  <si>
    <t>20/10/20</t>
  </si>
  <si>
    <t>ממשל שקלית 1122- האוצר - ממשלתית שקלית</t>
  </si>
  <si>
    <t>1141225</t>
  </si>
  <si>
    <t>06/04/21</t>
  </si>
  <si>
    <t>ממשל שקלית 1123- האוצר - ממשלתית שקלית</t>
  </si>
  <si>
    <t>1155068</t>
  </si>
  <si>
    <t>18/05/21</t>
  </si>
  <si>
    <t>ממשלתי 0323</t>
  </si>
  <si>
    <t>1126747</t>
  </si>
  <si>
    <t>28/02/21</t>
  </si>
  <si>
    <t>ממשלתי 0324- האוצר - ממשלתית שקלית</t>
  </si>
  <si>
    <t>1130848</t>
  </si>
  <si>
    <t>12/05/21</t>
  </si>
  <si>
    <t>ממשלתי 0825- האוצר - ממשלתית שקלית</t>
  </si>
  <si>
    <t>1135557</t>
  </si>
  <si>
    <t>31/01/21</t>
  </si>
  <si>
    <t>ממשלתי שקלי 0425- האוצר - ממשלתית שקלית</t>
  </si>
  <si>
    <t>1162668</t>
  </si>
  <si>
    <t>ממשלתי שקלי 723</t>
  </si>
  <si>
    <t>1167105</t>
  </si>
  <si>
    <t>31/05/21</t>
  </si>
  <si>
    <t>ממשק0142- האוצר - ממשלתית שקלית</t>
  </si>
  <si>
    <t>1125400</t>
  </si>
  <si>
    <t>03/01/21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</si>
  <si>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</si>
  <si>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</si>
  <si>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</si>
  <si>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</si>
  <si>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</si>
  <si>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</si>
  <si>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</si>
  <si>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</si>
  <si>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</si>
  <si>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</si>
  <si>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</si>
  <si>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</si>
  <si>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</si>
  <si>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</si>
  <si>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</si>
  <si>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</si>
  <si>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17/02/21</t>
  </si>
  <si>
    <t>אלה פקדון אגח ה- אלה פקדונות</t>
  </si>
  <si>
    <t>1162577</t>
  </si>
  <si>
    <t>11/08/20</t>
  </si>
  <si>
    <t>בינל הנפק אגח יא- בינלאומי הנפקות</t>
  </si>
  <si>
    <t>1167048</t>
  </si>
  <si>
    <t>513141879</t>
  </si>
  <si>
    <t>בנקים</t>
  </si>
  <si>
    <t>Aaa.il</t>
  </si>
  <si>
    <t>23/06/20</t>
  </si>
  <si>
    <t>לאומי אג"ח 181- לאומי</t>
  </si>
  <si>
    <t>6040505</t>
  </si>
  <si>
    <t>520018078</t>
  </si>
  <si>
    <t>03/09/20</t>
  </si>
  <si>
    <t>מז טפ הנפק   46- מזרחי טפחות הנפק</t>
  </si>
  <si>
    <t>2310225</t>
  </si>
  <si>
    <t>520032046</t>
  </si>
  <si>
    <t>30/06/20</t>
  </si>
  <si>
    <t>מז טפ הנפק 51- מזרחי טפחות הנפק</t>
  </si>
  <si>
    <t>2310324</t>
  </si>
  <si>
    <t>מזרחי טפחות  הנפקות אג"ח 44</t>
  </si>
  <si>
    <t>2310209</t>
  </si>
  <si>
    <t>02/02/21</t>
  </si>
  <si>
    <t>פועלים הנ אג34- פועלים הנפקות</t>
  </si>
  <si>
    <t>1940576</t>
  </si>
  <si>
    <t>520032640</t>
  </si>
  <si>
    <t>18/01/21</t>
  </si>
  <si>
    <t>פועלים הנ אגח35- פועלים הנפקות</t>
  </si>
  <si>
    <t>1940618</t>
  </si>
  <si>
    <t>28/07/20</t>
  </si>
  <si>
    <t>פועלים הנפ אג32- פועלים הנפקות</t>
  </si>
  <si>
    <t>1940535</t>
  </si>
  <si>
    <t>09/02/21</t>
  </si>
  <si>
    <t>פועלים הנפקות  אג"ח 36- פועלים הנפקות</t>
  </si>
  <si>
    <t>1940659</t>
  </si>
  <si>
    <t>30/09/20</t>
  </si>
  <si>
    <t>מז טפ הנפ אגח 57- מזרחי טפחות הנפק</t>
  </si>
  <si>
    <t>2310423</t>
  </si>
  <si>
    <t>בלומברג</t>
  </si>
  <si>
    <t>Aa1.il</t>
  </si>
  <si>
    <t>15/06/21</t>
  </si>
  <si>
    <t>מז טפ הנפ אגח 58- מזרחי טפחות הנפק</t>
  </si>
  <si>
    <t>2310431</t>
  </si>
  <si>
    <t>נמלי ישראל אג"ח ב- נמלי ישראל</t>
  </si>
  <si>
    <t>1145572</t>
  </si>
  <si>
    <t>513569780</t>
  </si>
  <si>
    <t>נדלן מניב בישראל</t>
  </si>
  <si>
    <t>25/10/20</t>
  </si>
  <si>
    <t>עזריאלי אג"ח ה- קבוצת עזריאלי</t>
  </si>
  <si>
    <t>1156603</t>
  </si>
  <si>
    <t>510960719</t>
  </si>
  <si>
    <t>03/11/20</t>
  </si>
  <si>
    <t>עזריאלי אג2- קבוצת עזריאלי</t>
  </si>
  <si>
    <t>1134436</t>
  </si>
  <si>
    <t>ilAA+</t>
  </si>
  <si>
    <t>31/12/20</t>
  </si>
  <si>
    <t>פועלים הנפקות אגח 15- פועלים הנפקות</t>
  </si>
  <si>
    <t>1940543</t>
  </si>
  <si>
    <t>11/02/21</t>
  </si>
  <si>
    <t>אמות אג2- אמות</t>
  </si>
  <si>
    <t>1126630</t>
  </si>
  <si>
    <t>520026683</t>
  </si>
  <si>
    <t>Aa2.il</t>
  </si>
  <si>
    <t>29/07/20</t>
  </si>
  <si>
    <t>ביג  אגח יג- ביג</t>
  </si>
  <si>
    <t>1159516</t>
  </si>
  <si>
    <t>513623314</t>
  </si>
  <si>
    <t>ilAA</t>
  </si>
  <si>
    <t>13/09/20</t>
  </si>
  <si>
    <t>ביג אג"ח יא- ביג</t>
  </si>
  <si>
    <t>1151117</t>
  </si>
  <si>
    <t>31/08/20</t>
  </si>
  <si>
    <t>ביג אגח טז</t>
  </si>
  <si>
    <t>1168442</t>
  </si>
  <si>
    <t>07/09/20</t>
  </si>
  <si>
    <t>ביג אגח יז</t>
  </si>
  <si>
    <t>1168459</t>
  </si>
  <si>
    <t>06/10/20</t>
  </si>
  <si>
    <t>גב ים אג"ח 6- גב-ים</t>
  </si>
  <si>
    <t>7590128</t>
  </si>
  <si>
    <t>520001736</t>
  </si>
  <si>
    <t>05/10/20</t>
  </si>
  <si>
    <t>גזית גלוב אגח טו</t>
  </si>
  <si>
    <t>1260769</t>
  </si>
  <si>
    <t>520033234</t>
  </si>
  <si>
    <t>נדלן מניב בחו"ל</t>
  </si>
  <si>
    <t>28/10/20</t>
  </si>
  <si>
    <t>ישרס אג18- ישרס</t>
  </si>
  <si>
    <t>6130280</t>
  </si>
  <si>
    <t>520017807</t>
  </si>
  <si>
    <t>מבני תעש אגח יח</t>
  </si>
  <si>
    <t>2260479</t>
  </si>
  <si>
    <t>520024126</t>
  </si>
  <si>
    <t>מבני תעשיה אגח יט</t>
  </si>
  <si>
    <t>2260487</t>
  </si>
  <si>
    <t>10/09/20</t>
  </si>
  <si>
    <t>מבני תעשיה אגח כג- מבנה נדל"ן (כ.ד)</t>
  </si>
  <si>
    <t>2260545</t>
  </si>
  <si>
    <t>17/09/20</t>
  </si>
  <si>
    <t>מז טפ הנפק הת 54- מזרחי טפחות הנפק</t>
  </si>
  <si>
    <t>2310472</t>
  </si>
  <si>
    <t>מליסרון  אגח יד</t>
  </si>
  <si>
    <t>3230232</t>
  </si>
  <si>
    <t>520037789</t>
  </si>
  <si>
    <t>מליסרון  אגח יט</t>
  </si>
  <si>
    <t>3230398</t>
  </si>
  <si>
    <t>18/08/20</t>
  </si>
  <si>
    <t>מליסרון  אגח16- מליסרון</t>
  </si>
  <si>
    <t>3230265</t>
  </si>
  <si>
    <t>30/08/20</t>
  </si>
  <si>
    <t>מליסרון אג10- מליסרון</t>
  </si>
  <si>
    <t>3230190</t>
  </si>
  <si>
    <t>12/08/20</t>
  </si>
  <si>
    <t>מליסרון אג8- מליסרון</t>
  </si>
  <si>
    <t>3230166</t>
  </si>
  <si>
    <t>ריט 1     אגח ו</t>
  </si>
  <si>
    <t>1138544</t>
  </si>
  <si>
    <t>513821488</t>
  </si>
  <si>
    <t>21/04/20</t>
  </si>
  <si>
    <t>ריט אג"ח 4- ריט1</t>
  </si>
  <si>
    <t>1129899</t>
  </si>
  <si>
    <t>03/06/20</t>
  </si>
  <si>
    <t>אלוני חץ אג8- אלוני חץ</t>
  </si>
  <si>
    <t>3900271</t>
  </si>
  <si>
    <t>520038506</t>
  </si>
  <si>
    <t>Aa3.il</t>
  </si>
  <si>
    <t>ביג אג5- ביג</t>
  </si>
  <si>
    <t>1129279</t>
  </si>
  <si>
    <t>20/05/20</t>
  </si>
  <si>
    <t>ירושלים הנפקות אג"ח ט- ירושלים הנפקות</t>
  </si>
  <si>
    <t>1127422</t>
  </si>
  <si>
    <t>513682146</t>
  </si>
  <si>
    <t>ilAA-</t>
  </si>
  <si>
    <t>04/03/20</t>
  </si>
  <si>
    <t>מזרחי טפחות שה 1</t>
  </si>
  <si>
    <t>6950083</t>
  </si>
  <si>
    <t>520000522</t>
  </si>
  <si>
    <t>16/08/20</t>
  </si>
  <si>
    <t>מליסרון אג"ח יג- מליסרון</t>
  </si>
  <si>
    <t>3230224</t>
  </si>
  <si>
    <t>05/05/20</t>
  </si>
  <si>
    <t>סלע נדלן  אגח ד- סלע קפיטל נדל"ן</t>
  </si>
  <si>
    <t>1167147</t>
  </si>
  <si>
    <t>513992529</t>
  </si>
  <si>
    <t>רבוע נדלן אגח ז- רבוע נדלן</t>
  </si>
  <si>
    <t>1140615</t>
  </si>
  <si>
    <t>513765859</t>
  </si>
  <si>
    <t>05/08/20</t>
  </si>
  <si>
    <t>רבוע נדלן אגח ח- רבוע נדלן</t>
  </si>
  <si>
    <t>1157569</t>
  </si>
  <si>
    <t>29/09/20</t>
  </si>
  <si>
    <t>אשטרום נכ אגח 12- אשטרום נכסים</t>
  </si>
  <si>
    <t>2510279</t>
  </si>
  <si>
    <t>520036617</t>
  </si>
  <si>
    <t>ilA+</t>
  </si>
  <si>
    <t>ג'נרישן קפ אגח ב- ג'נריישן קפיטל</t>
  </si>
  <si>
    <t>1177526</t>
  </si>
  <si>
    <t>515846558</t>
  </si>
  <si>
    <t>אנרגיה</t>
  </si>
  <si>
    <t>אפריקה נכס אגחח- אפי נכסים</t>
  </si>
  <si>
    <t>1142231</t>
  </si>
  <si>
    <t>510560188</t>
  </si>
  <si>
    <t>A2.il</t>
  </si>
  <si>
    <t>מימון ישיר אג ב- מימון ישיר קב</t>
  </si>
  <si>
    <t>1168145</t>
  </si>
  <si>
    <t>513893123</t>
  </si>
  <si>
    <t>אשראי חוץ בנקאי</t>
  </si>
  <si>
    <t>רני צים   אגח ב- רני צים</t>
  </si>
  <si>
    <t>1171834</t>
  </si>
  <si>
    <t>514353671</t>
  </si>
  <si>
    <t>ilA-</t>
  </si>
  <si>
    <t>20/01/21</t>
  </si>
  <si>
    <t>רני צים אגח א- רני צים</t>
  </si>
  <si>
    <t>1159680</t>
  </si>
  <si>
    <t>Baa1.il</t>
  </si>
  <si>
    <t>26/10/20</t>
  </si>
  <si>
    <t>דיסקונט הש אג6- דיסקונט השקעות</t>
  </si>
  <si>
    <t>6390207</t>
  </si>
  <si>
    <t>520023896</t>
  </si>
  <si>
    <t>השקעה ואחזקות</t>
  </si>
  <si>
    <t>ilBBB</t>
  </si>
  <si>
    <t>15/11/20</t>
  </si>
  <si>
    <t>מגוריט אגח ב- מגוריט</t>
  </si>
  <si>
    <t>1168350</t>
  </si>
  <si>
    <t>515434074</t>
  </si>
  <si>
    <t>לא מדורג</t>
  </si>
  <si>
    <t>מגוריט אגח ג- מגוריט</t>
  </si>
  <si>
    <t>1175975</t>
  </si>
  <si>
    <t>01/06/21</t>
  </si>
  <si>
    <t>מניבים ריט אגחג- מניבים ריט</t>
  </si>
  <si>
    <t>1177658</t>
  </si>
  <si>
    <t>515327120</t>
  </si>
  <si>
    <t>22/06/21</t>
  </si>
  <si>
    <t>משק אנרג  אגח א</t>
  </si>
  <si>
    <t>1169531</t>
  </si>
  <si>
    <t>516167343</t>
  </si>
  <si>
    <t>אנרגיה מתחדשת</t>
  </si>
  <si>
    <t>ריט אזורים אגח א- ריט אזורים ליוי</t>
  </si>
  <si>
    <t>1175769</t>
  </si>
  <si>
    <t>516117181</t>
  </si>
  <si>
    <t>27/05/21</t>
  </si>
  <si>
    <t>דיסקונט מנפיקים אג"ח יג</t>
  </si>
  <si>
    <t>7480155</t>
  </si>
  <si>
    <t>520029935</t>
  </si>
  <si>
    <t>דיסקונט מנפיקים אג"ח יד</t>
  </si>
  <si>
    <t>7480163</t>
  </si>
  <si>
    <t>21/07/20</t>
  </si>
  <si>
    <t>לאומי   אגח 178- לאומי</t>
  </si>
  <si>
    <t>6040323</t>
  </si>
  <si>
    <t>לאומי אג"ח 180- לאומי</t>
  </si>
  <si>
    <t>6040422</t>
  </si>
  <si>
    <t>מזרחי  טפ הנפק   40</t>
  </si>
  <si>
    <t>2310167</t>
  </si>
  <si>
    <t>מזרחי הנפקות אג"ח   41- מזרחי טפחות הנפק</t>
  </si>
  <si>
    <t>2310175</t>
  </si>
  <si>
    <t>מרכנתיל הנפקות אגח ב</t>
  </si>
  <si>
    <t>1138205</t>
  </si>
  <si>
    <t>513686154</t>
  </si>
  <si>
    <t>עמידר אגח א- עמידר</t>
  </si>
  <si>
    <t>1143585</t>
  </si>
  <si>
    <t>520017393</t>
  </si>
  <si>
    <t>דיסקונט הת11- דיסקונט</t>
  </si>
  <si>
    <t>6910137</t>
  </si>
  <si>
    <t>520007030</t>
  </si>
  <si>
    <t>חשמל     אגח 26- חשמל</t>
  </si>
  <si>
    <t>6000202</t>
  </si>
  <si>
    <t>520000472</t>
  </si>
  <si>
    <t>נמלי ישראל אג"ח ג- נמלי ישראל</t>
  </si>
  <si>
    <t>1145580</t>
  </si>
  <si>
    <t>08/06/20</t>
  </si>
  <si>
    <t>פועלים הנפקות הת 16- פועלים הנפקות</t>
  </si>
  <si>
    <t>1940550</t>
  </si>
  <si>
    <t>21/05/20</t>
  </si>
  <si>
    <t>שטראוס    אגח ה- שטראוס גרופ</t>
  </si>
  <si>
    <t>7460389</t>
  </si>
  <si>
    <t>520003781</t>
  </si>
  <si>
    <t>מזון</t>
  </si>
  <si>
    <t>06/07/20</t>
  </si>
  <si>
    <t>אקויטל אגח 3- אקויטל</t>
  </si>
  <si>
    <t>7550148</t>
  </si>
  <si>
    <t>520030859</t>
  </si>
  <si>
    <t>15/10/20</t>
  </si>
  <si>
    <t>וילאר אגח 7- וילאר</t>
  </si>
  <si>
    <t>4160149</t>
  </si>
  <si>
    <t>520038910</t>
  </si>
  <si>
    <t>כיל       אגח ה</t>
  </si>
  <si>
    <t>2810299</t>
  </si>
  <si>
    <t>520027830</t>
  </si>
  <si>
    <t>כימיה, גומי ופלסטיק</t>
  </si>
  <si>
    <t>15/03/21</t>
  </si>
  <si>
    <t>שופרסל אג5- שופרסל</t>
  </si>
  <si>
    <t>7770209</t>
  </si>
  <si>
    <t>520022732</t>
  </si>
  <si>
    <t>מסחר</t>
  </si>
  <si>
    <t>תעשיה אוירית אג"ח 4</t>
  </si>
  <si>
    <t>1133131</t>
  </si>
  <si>
    <t>520027194</t>
  </si>
  <si>
    <t>ביטחוניות</t>
  </si>
  <si>
    <t>05/02/20</t>
  </si>
  <si>
    <t>אלוני חץ אג10- אלוני חץ</t>
  </si>
  <si>
    <t>3900362</t>
  </si>
  <si>
    <t>21/10/20</t>
  </si>
  <si>
    <t>ווסטדייל  אגח א- ווסטדייל אמריקה</t>
  </si>
  <si>
    <t>1157577</t>
  </si>
  <si>
    <t>1772</t>
  </si>
  <si>
    <t>04/11/20</t>
  </si>
  <si>
    <t>מליסרון אגח טו</t>
  </si>
  <si>
    <t>3230240</t>
  </si>
  <si>
    <t>נמקו      אגח א- נמקו ריאלטי</t>
  </si>
  <si>
    <t>1139575</t>
  </si>
  <si>
    <t>1665</t>
  </si>
  <si>
    <t>פורמולה אג"ח 1- פורמולה מערכות</t>
  </si>
  <si>
    <t>2560142</t>
  </si>
  <si>
    <t>520036690</t>
  </si>
  <si>
    <t>שרותי מידע</t>
  </si>
  <si>
    <t>פורמולה אג"ח ג'- פורמולה מערכות</t>
  </si>
  <si>
    <t>2560209</t>
  </si>
  <si>
    <t>23/07/20</t>
  </si>
  <si>
    <t>אמ.ג'יג'י אגח ב- אמ.ג'י.ג'י</t>
  </si>
  <si>
    <t>1160811</t>
  </si>
  <si>
    <t>1761</t>
  </si>
  <si>
    <t>לייטסטון אג1- לייטסטון</t>
  </si>
  <si>
    <t>1133891</t>
  </si>
  <si>
    <t>1630</t>
  </si>
  <si>
    <t>12/11/20</t>
  </si>
  <si>
    <t>סופרגז אגח א- סופרגז אנרגיה</t>
  </si>
  <si>
    <t>1167360</t>
  </si>
  <si>
    <t>516077989</t>
  </si>
  <si>
    <t>A1.il</t>
  </si>
  <si>
    <t>13/07/20</t>
  </si>
  <si>
    <t>אלון רבוע אגח ו- אלון רבוע כחול</t>
  </si>
  <si>
    <t>1169127</t>
  </si>
  <si>
    <t>520042847</t>
  </si>
  <si>
    <t>ilA</t>
  </si>
  <si>
    <t>06/01/21</t>
  </si>
  <si>
    <t>אנרג'יקס אג ב</t>
  </si>
  <si>
    <t>1168483</t>
  </si>
  <si>
    <t>513901371</t>
  </si>
  <si>
    <t>אפי נכסים אגח י- אפי נכסים</t>
  </si>
  <si>
    <t>1160878</t>
  </si>
  <si>
    <t>אפי נכסים אגח יב- אפי נכסים</t>
  </si>
  <si>
    <t>1173764</t>
  </si>
  <si>
    <t>09/03/21</t>
  </si>
  <si>
    <t>ג'נריישן קפ אגח א- ג'נריישן קפיטל</t>
  </si>
  <si>
    <t>1166222</t>
  </si>
  <si>
    <t>יצוא אגח א</t>
  </si>
  <si>
    <t>7040082</t>
  </si>
  <si>
    <t>520025156</t>
  </si>
  <si>
    <t>ספנסר  אג2- ספנסר אקוויטי</t>
  </si>
  <si>
    <t>1139898</t>
  </si>
  <si>
    <t>1838863</t>
  </si>
  <si>
    <t>24/11/20</t>
  </si>
  <si>
    <t>קופרליין  אגח ג</t>
  </si>
  <si>
    <t>1167881</t>
  </si>
  <si>
    <t>1648</t>
  </si>
  <si>
    <t>01/09/20</t>
  </si>
  <si>
    <t>אלון רבוע אגח ד- אלון רבוע כחול</t>
  </si>
  <si>
    <t>1139583</t>
  </si>
  <si>
    <t>A3.il</t>
  </si>
  <si>
    <t>21/09/20</t>
  </si>
  <si>
    <t>אלטיטיוד  אגח א- אלטיטיוד השקעות</t>
  </si>
  <si>
    <t>1143924</t>
  </si>
  <si>
    <t>1963039</t>
  </si>
  <si>
    <t>05/11/20</t>
  </si>
  <si>
    <t>אלקטרה נדלן אגח ה- אלקטרה נדל"ן</t>
  </si>
  <si>
    <t>1138593</t>
  </si>
  <si>
    <t>510607328</t>
  </si>
  <si>
    <t>אסאר אקורד אגח א- אס.אר אקורד</t>
  </si>
  <si>
    <t>520038670</t>
  </si>
  <si>
    <t>11/05/21</t>
  </si>
  <si>
    <t>נאוויטס פטרו אגח ב- נאוויטס פטרו</t>
  </si>
  <si>
    <t>1169614</t>
  </si>
  <si>
    <t>550263107</t>
  </si>
  <si>
    <t>חיפושי נפט וגז</t>
  </si>
  <si>
    <t>10/11/20</t>
  </si>
  <si>
    <t>סאות'רן   אגח א- סאותרן פרופרטיס</t>
  </si>
  <si>
    <t>1140094</t>
  </si>
  <si>
    <t>1921080</t>
  </si>
  <si>
    <t>21/12/20</t>
  </si>
  <si>
    <t>פתאל אירו אגח ד- פתאל נכסים (אירופה)</t>
  </si>
  <si>
    <t>1168038</t>
  </si>
  <si>
    <t>515328250</t>
  </si>
  <si>
    <t>אקסטל  אגח ג- אקסטל לימיטד</t>
  </si>
  <si>
    <t>1622</t>
  </si>
  <si>
    <t>בנייה</t>
  </si>
  <si>
    <t>08/06/21</t>
  </si>
  <si>
    <t>חג'ג'  אג י- חג'ג' נדלן</t>
  </si>
  <si>
    <t>8230294</t>
  </si>
  <si>
    <t>520033309</t>
  </si>
  <si>
    <t>ilBBB+</t>
  </si>
  <si>
    <t>01/02/21</t>
  </si>
  <si>
    <t>514097591</t>
  </si>
  <si>
    <t>29/06/21</t>
  </si>
  <si>
    <t>מלרן אגח2- מלרן פרוייקטים</t>
  </si>
  <si>
    <t>פתאל החזק  אג 1</t>
  </si>
  <si>
    <t>1169721</t>
  </si>
  <si>
    <t>512607888</t>
  </si>
  <si>
    <t>מלונאות ותיירות</t>
  </si>
  <si>
    <t>פתאל החזקות אגח ג- פתאל החזקות</t>
  </si>
  <si>
    <t>1161785</t>
  </si>
  <si>
    <t>19/04/21</t>
  </si>
  <si>
    <t>אאורה אגח טו- אאורה</t>
  </si>
  <si>
    <t>3730504</t>
  </si>
  <si>
    <t>520038274</t>
  </si>
  <si>
    <t>26/11/20</t>
  </si>
  <si>
    <t>גיבוי אחזקות אגח א- גיבוי אחזקות בע"מ</t>
  </si>
  <si>
    <t>4480133</t>
  </si>
  <si>
    <t>520039314</t>
  </si>
  <si>
    <t>Baa2.il</t>
  </si>
  <si>
    <t>17/06/21</t>
  </si>
  <si>
    <t>דיסק השק  אגח י- דיסקונט השקעות</t>
  </si>
  <si>
    <t>6390348</t>
  </si>
  <si>
    <t>04/10/20</t>
  </si>
  <si>
    <t>לוזון קבוצה אג10</t>
  </si>
  <si>
    <t>4730206</t>
  </si>
  <si>
    <t>520039660</t>
  </si>
  <si>
    <t>חנן מור אגח י- חנן מור</t>
  </si>
  <si>
    <t>1165299</t>
  </si>
  <si>
    <t>513605519</t>
  </si>
  <si>
    <t>25/02/20</t>
  </si>
  <si>
    <t>ספיר קור אג18- ספיר קורפ</t>
  </si>
  <si>
    <t>520038340</t>
  </si>
  <si>
    <t>03/05/21</t>
  </si>
  <si>
    <t>רותם שני  אגח א- רותם שני</t>
  </si>
  <si>
    <t>1173996</t>
  </si>
  <si>
    <t>512287517</t>
  </si>
  <si>
    <t>10/03/21</t>
  </si>
  <si>
    <t>ישראמקו אג1- ישראמקו יהש</t>
  </si>
  <si>
    <t>2320174</t>
  </si>
  <si>
    <t>550010003</t>
  </si>
  <si>
    <t>15/06/20</t>
  </si>
  <si>
    <t>חברה לישראל אג"ח 11</t>
  </si>
  <si>
    <t>5760244</t>
  </si>
  <si>
    <t>520028010</t>
  </si>
  <si>
    <t>25/08/20</t>
  </si>
  <si>
    <t>פננטפארק  אגח א- פננטפארק</t>
  </si>
  <si>
    <t>1142371</t>
  </si>
  <si>
    <t>1504619</t>
  </si>
  <si>
    <t>סה"כ אחר</t>
  </si>
  <si>
    <t>ISRELE 5 12/11/24</t>
  </si>
  <si>
    <t>IL0060001943</t>
  </si>
  <si>
    <t>5241</t>
  </si>
  <si>
    <t>Utilities</t>
  </si>
  <si>
    <t>Baa2</t>
  </si>
  <si>
    <t>Moodys</t>
  </si>
  <si>
    <t>09/09/20</t>
  </si>
  <si>
    <t>FVRR 0 01/11/25</t>
  </si>
  <si>
    <t>US33835LAB18</t>
  </si>
  <si>
    <t>5153</t>
  </si>
  <si>
    <t>Consumer Durables &amp; Apparel</t>
  </si>
  <si>
    <t>NVMI 0 15/10/25</t>
  </si>
  <si>
    <t>US66980MAA45</t>
  </si>
  <si>
    <t>511812463</t>
  </si>
  <si>
    <t>Technology Hardware &amp; Equip</t>
  </si>
  <si>
    <t>17/11/20</t>
  </si>
  <si>
    <t>WIX 0 08/15/25</t>
  </si>
  <si>
    <t>US92940WAC38</t>
  </si>
  <si>
    <t>2275</t>
  </si>
  <si>
    <t>Commercial &amp; Pro Services</t>
  </si>
  <si>
    <t>02/12/20</t>
  </si>
  <si>
    <t>MSFT 2.875 06/02/24</t>
  </si>
  <si>
    <t>US594918BX11</t>
  </si>
  <si>
    <t>5083</t>
  </si>
  <si>
    <t>Aaa</t>
  </si>
  <si>
    <t>22/01/20</t>
  </si>
  <si>
    <t>AAPL 2.85 23/02/23</t>
  </si>
  <si>
    <t>US037833BU32</t>
  </si>
  <si>
    <t>930</t>
  </si>
  <si>
    <t>Aa1</t>
  </si>
  <si>
    <t>16/01/20</t>
  </si>
  <si>
    <t>BRK 3.125 15/03/26</t>
  </si>
  <si>
    <t>US084670BS67</t>
  </si>
  <si>
    <t>3045</t>
  </si>
  <si>
    <t>Diversified Financials</t>
  </si>
  <si>
    <t>Aa2</t>
  </si>
  <si>
    <t>06/04/20</t>
  </si>
  <si>
    <t>GOOGL 2.25 15/8/2060</t>
  </si>
  <si>
    <t>US02079KAG22</t>
  </si>
  <si>
    <t>NYSE</t>
  </si>
  <si>
    <t>960</t>
  </si>
  <si>
    <t>WMT 2.85 08/07/24</t>
  </si>
  <si>
    <t>US931142EL30</t>
  </si>
  <si>
    <t>5184</t>
  </si>
  <si>
    <t>Retailing</t>
  </si>
  <si>
    <t>21/01/20</t>
  </si>
  <si>
    <t>NESNVX 3.5 24/09/25</t>
  </si>
  <si>
    <t>USU74078BY87</t>
  </si>
  <si>
    <t>3125</t>
  </si>
  <si>
    <t>Food Beverage &amp; Tobacco</t>
  </si>
  <si>
    <t>Aa3</t>
  </si>
  <si>
    <t>V 1.1 15/02/31</t>
  </si>
  <si>
    <t>US92826CAN20</t>
  </si>
  <si>
    <t>5089</t>
  </si>
  <si>
    <t>10/08/20</t>
  </si>
  <si>
    <t>V 2.8 14/12/22</t>
  </si>
  <si>
    <t>US92826CAC64</t>
  </si>
  <si>
    <t>23/01/20</t>
  </si>
  <si>
    <t>XOM 2.709 06/03/25</t>
  </si>
  <si>
    <t>US30231GAF90</t>
  </si>
  <si>
    <t>5186</t>
  </si>
  <si>
    <t>Energy</t>
  </si>
  <si>
    <t>AA-</t>
  </si>
  <si>
    <t>S&amp;P</t>
  </si>
  <si>
    <t>NBNAUS 2.625 05/05/31</t>
  </si>
  <si>
    <t>US62878V2B55</t>
  </si>
  <si>
    <t>5279</t>
  </si>
  <si>
    <t>Telecommunication Services</t>
  </si>
  <si>
    <t>A1</t>
  </si>
  <si>
    <t>26/04/21</t>
  </si>
  <si>
    <t>MARS 1.625 16/07/32</t>
  </si>
  <si>
    <t>US571676AL99</t>
  </si>
  <si>
    <t>5230</t>
  </si>
  <si>
    <t>A</t>
  </si>
  <si>
    <t>PFIZER 2.95 15/03/24</t>
  </si>
  <si>
    <t>US717081ES88</t>
  </si>
  <si>
    <t>1190</t>
  </si>
  <si>
    <t>Pharmaceuticals</t>
  </si>
  <si>
    <t>A2</t>
  </si>
  <si>
    <t>TME 2 03/09/30</t>
  </si>
  <si>
    <t>US88034PAB58</t>
  </si>
  <si>
    <t>5239</t>
  </si>
  <si>
    <t>26/08/20</t>
  </si>
  <si>
    <t>PLD 1.25 15/10/30</t>
  </si>
  <si>
    <t>US74340XBR17</t>
  </si>
  <si>
    <t>5236</t>
  </si>
  <si>
    <t>Real Estate</t>
  </si>
  <si>
    <t>A3</t>
  </si>
  <si>
    <t>GILD 1.65 01/10/2030</t>
  </si>
  <si>
    <t>US375558BY84</t>
  </si>
  <si>
    <t>5072</t>
  </si>
  <si>
    <t>BBB+</t>
  </si>
  <si>
    <t>23/09/20</t>
  </si>
  <si>
    <t>WFC 2.393 02/06/28</t>
  </si>
  <si>
    <t>US95000U2S19</t>
  </si>
  <si>
    <t>5085</t>
  </si>
  <si>
    <t>Banks</t>
  </si>
  <si>
    <t>26/05/20</t>
  </si>
  <si>
    <t>DOX 2.538 15/06/30</t>
  </si>
  <si>
    <t>US02342TAE91</t>
  </si>
  <si>
    <t>5113</t>
  </si>
  <si>
    <t>17/06/20</t>
  </si>
  <si>
    <t>15/01/26 FSK 3.4</t>
  </si>
  <si>
    <t>US302635AG21</t>
  </si>
  <si>
    <t>5143</t>
  </si>
  <si>
    <t>Baa3</t>
  </si>
  <si>
    <t>03/12/20</t>
  </si>
  <si>
    <t>15/07/24 FS KKR 4.625</t>
  </si>
  <si>
    <t>US302635AD99</t>
  </si>
  <si>
    <t>PRGO 3.15 15/06/30</t>
  </si>
  <si>
    <t>US71429MAC91</t>
  </si>
  <si>
    <t>5221</t>
  </si>
  <si>
    <t>Pharma &amp; Biotechnology</t>
  </si>
  <si>
    <t>16/06/20</t>
  </si>
  <si>
    <t>PSEC 3.364 15.11.26</t>
  </si>
  <si>
    <t>US74348TAV44</t>
  </si>
  <si>
    <t>5268</t>
  </si>
  <si>
    <t>PSEC 3.706 22/01/26</t>
  </si>
  <si>
    <t>US74348TAU60</t>
  </si>
  <si>
    <t>12/02/21</t>
  </si>
  <si>
    <t>ENOIGA 5.375 30/03/28</t>
  </si>
  <si>
    <t>IL0011736738</t>
  </si>
  <si>
    <t>560033185</t>
  </si>
  <si>
    <t>Ba3</t>
  </si>
  <si>
    <t>ENOIGA 5.875 30/03/31</t>
  </si>
  <si>
    <t>IL0011736811</t>
  </si>
  <si>
    <t>סה"כ תל אביב 35</t>
  </si>
  <si>
    <t>אורמת טכנו- אורמת טכנו</t>
  </si>
  <si>
    <t>1134402</t>
  </si>
  <si>
    <t>880326081</t>
  </si>
  <si>
    <t>פניקס    1- הפניקס</t>
  </si>
  <si>
    <t>767012</t>
  </si>
  <si>
    <t>520017450</t>
  </si>
  <si>
    <t>ביטוח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</si>
  <si>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</si>
  <si>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</si>
  <si>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</si>
  <si>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</si>
  <si>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</si>
  <si>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</si>
  <si>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שיכון ובינוי- שיכון ובינוי</t>
  </si>
  <si>
    <t>1081942</t>
  </si>
  <si>
    <t>520036104</t>
  </si>
  <si>
    <t>בינלאומי 5- בינלאומי</t>
  </si>
  <si>
    <t>593038</t>
  </si>
  <si>
    <t>520029083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</si>
  <si>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</si>
  <si>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</si>
  <si>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</si>
  <si>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</si>
  <si>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</si>
  <si>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</si>
  <si>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פועלים</t>
  </si>
  <si>
    <t>662577</t>
  </si>
  <si>
    <t>520000118</t>
  </si>
  <si>
    <t>איי.סי.אל- איי.סי.אל</t>
  </si>
  <si>
    <t>281014</t>
  </si>
  <si>
    <t>טאואר- טאואר</t>
  </si>
  <si>
    <t>1082379</t>
  </si>
  <si>
    <t>520041997</t>
  </si>
  <si>
    <t>מוליכים למחצה</t>
  </si>
  <si>
    <t>נובה- נובה</t>
  </si>
  <si>
    <t>1084557</t>
  </si>
  <si>
    <t>שופרסל- שופרסל</t>
  </si>
  <si>
    <t>777037</t>
  </si>
  <si>
    <t>אלוני חץ- אלוני חץ</t>
  </si>
  <si>
    <t>390013</t>
  </si>
  <si>
    <t>מבני תעשיה- מבנה נדל"ן (כ.ד)</t>
  </si>
  <si>
    <t>226019</t>
  </si>
  <si>
    <t>מליסרון- מליסרון</t>
  </si>
  <si>
    <t>323014</t>
  </si>
  <si>
    <t>עזריאלי קבוצה</t>
  </si>
  <si>
    <t>1119478</t>
  </si>
  <si>
    <t>נייס</t>
  </si>
  <si>
    <t>273011</t>
  </si>
  <si>
    <t>520036872</t>
  </si>
  <si>
    <t>בזק- בזק</t>
  </si>
  <si>
    <t>230011</t>
  </si>
  <si>
    <t>520031931</t>
  </si>
  <si>
    <t>סה"כ תל אביב 90</t>
  </si>
  <si>
    <t>פוקס- פוקס</t>
  </si>
  <si>
    <t>1087022</t>
  </si>
  <si>
    <t>512157603</t>
  </si>
  <si>
    <t>אקוואריוס מנועים- אקוואריוס</t>
  </si>
  <si>
    <t>1170240</t>
  </si>
  <si>
    <t>515114429</t>
  </si>
  <si>
    <t>אלקטרוניקה ואופטיקה</t>
  </si>
  <si>
    <t>ג'נריישן קפיטל- ג'נריישן קפיטל</t>
  </si>
  <si>
    <t>1156926</t>
  </si>
  <si>
    <t>אנלייט אנרגיה- אנלייט אנרגיה</t>
  </si>
  <si>
    <t>720011</t>
  </si>
  <si>
    <t>520041146</t>
  </si>
  <si>
    <t>דוראל אנרגיה- דוראל אנרגיה</t>
  </si>
  <si>
    <t>1166768</t>
  </si>
  <si>
    <t>515364891</t>
  </si>
  <si>
    <t>נופר אנרג'י</t>
  </si>
  <si>
    <t>1170877</t>
  </si>
  <si>
    <t>514599943</t>
  </si>
  <si>
    <t>דניה סיבוס- דניה סיבוס</t>
  </si>
  <si>
    <t>1173137</t>
  </si>
  <si>
    <t>512569237</t>
  </si>
  <si>
    <t>ישראל קנדה- ישראל קנדה</t>
  </si>
  <si>
    <t>434019</t>
  </si>
  <si>
    <t>520039298</t>
  </si>
  <si>
    <t>אייאיאס תעש- אייאיאס</t>
  </si>
  <si>
    <t>431015</t>
  </si>
  <si>
    <t>520039132</t>
  </si>
  <si>
    <t>אלקו- אלקו</t>
  </si>
  <si>
    <t>694034</t>
  </si>
  <si>
    <t>520025370</t>
  </si>
  <si>
    <t>חברה לישראל- חברה לישראל</t>
  </si>
  <si>
    <t>576017</t>
  </si>
  <si>
    <t>קנון- קנון הולדינגס</t>
  </si>
  <si>
    <t>1134139</t>
  </si>
  <si>
    <t>1635</t>
  </si>
  <si>
    <t>קמטק- קמטק</t>
  </si>
  <si>
    <t>1095264</t>
  </si>
  <si>
    <t>511235434</t>
  </si>
  <si>
    <t>פתאל החזקות- פתאל החזקות</t>
  </si>
  <si>
    <t>1143429</t>
  </si>
  <si>
    <t>אלקטרה צריכה- אלקטרה צריכה</t>
  </si>
  <si>
    <t>5010129</t>
  </si>
  <si>
    <t>520039967</t>
  </si>
  <si>
    <t>דיפלומט אחזקות- דיפלומט</t>
  </si>
  <si>
    <t>1173491</t>
  </si>
  <si>
    <t>510400740</t>
  </si>
  <si>
    <t>ויקטורי</t>
  </si>
  <si>
    <t>1123777</t>
  </si>
  <si>
    <t>514068980</t>
  </si>
  <si>
    <t>יוחננוף- מ.יוחננוף ובניו (1988) בע"מ</t>
  </si>
  <si>
    <t>1161264</t>
  </si>
  <si>
    <t>511344186</t>
  </si>
  <si>
    <t>מקס סטוק</t>
  </si>
  <si>
    <t>1168558</t>
  </si>
  <si>
    <t>513618967</t>
  </si>
  <si>
    <t>נטו מלינדה 1- נטו מלינדה</t>
  </si>
  <si>
    <t>1105097</t>
  </si>
  <si>
    <t>511725459</t>
  </si>
  <si>
    <t>פרשמרקט- פרשמרקט</t>
  </si>
  <si>
    <t>1157833</t>
  </si>
  <si>
    <t>513226050</t>
  </si>
  <si>
    <t>תדיראן הולדינגס- תדיראן הולדינגס</t>
  </si>
  <si>
    <t>258012</t>
  </si>
  <si>
    <t>520036732</t>
  </si>
  <si>
    <t>אינרום</t>
  </si>
  <si>
    <t>1132356</t>
  </si>
  <si>
    <t>515001659</t>
  </si>
  <si>
    <t>מתכת ומוצרי בניה</t>
  </si>
  <si>
    <t>אדגר- אדגר השקעות</t>
  </si>
  <si>
    <t>1820083</t>
  </si>
  <si>
    <t>520035171</t>
  </si>
  <si>
    <t>סאמיט</t>
  </si>
  <si>
    <t>1081686</t>
  </si>
  <si>
    <t>520043720</t>
  </si>
  <si>
    <t>ביג</t>
  </si>
  <si>
    <t>1097260</t>
  </si>
  <si>
    <t>מגה אור- מגה אור</t>
  </si>
  <si>
    <t>1104488</t>
  </si>
  <si>
    <t>513257873</t>
  </si>
  <si>
    <t>סלע נדל"ן- סלע קפיטל נדל"ן</t>
  </si>
  <si>
    <t>1109644</t>
  </si>
  <si>
    <t>ריט 1- ריט1</t>
  </si>
  <si>
    <t>1098920</t>
  </si>
  <si>
    <t>אוגווינד- אוגווינד</t>
  </si>
  <si>
    <t>1105907</t>
  </si>
  <si>
    <t>513961334</t>
  </si>
  <si>
    <t>אלקטריאון</t>
  </si>
  <si>
    <t>368019</t>
  </si>
  <si>
    <t>520038126</t>
  </si>
  <si>
    <t>ג'נסל</t>
  </si>
  <si>
    <t>1169689</t>
  </si>
  <si>
    <t>514579887</t>
  </si>
  <si>
    <t>וואן תוכנה- וואן טכנולוגיות תוכנה</t>
  </si>
  <si>
    <t>161018</t>
  </si>
  <si>
    <t>520034695</t>
  </si>
  <si>
    <t>דנאל כא- דנאל כא</t>
  </si>
  <si>
    <t>314013</t>
  </si>
  <si>
    <t>520037565</t>
  </si>
  <si>
    <t>שרותים</t>
  </si>
  <si>
    <t>פרטנר- פרטנר</t>
  </si>
  <si>
    <t>1083484</t>
  </si>
  <si>
    <t>520044314</t>
  </si>
  <si>
    <t>סה"כ מניות היתר</t>
  </si>
  <si>
    <t>בליץ- בליץ</t>
  </si>
  <si>
    <t>520038779</t>
  </si>
  <si>
    <t>נור- נור אינק אינוביישנס בע"מ</t>
  </si>
  <si>
    <t>1175728</t>
  </si>
  <si>
    <t>515926475</t>
  </si>
  <si>
    <t>נקסט ויז'ן- נקסט ויז'ן</t>
  </si>
  <si>
    <t>1176593</t>
  </si>
  <si>
    <t>514259019</t>
  </si>
  <si>
    <t>סונוביה</t>
  </si>
  <si>
    <t>1170539</t>
  </si>
  <si>
    <t>514997741</t>
  </si>
  <si>
    <t>אופל בלאנס- אופל בלאנס השקעות בע"מ</t>
  </si>
  <si>
    <t>1094986</t>
  </si>
  <si>
    <t>513734566</t>
  </si>
  <si>
    <t>מלרן- מלרן פרוייקטים</t>
  </si>
  <si>
    <t>1170950</t>
  </si>
  <si>
    <t>מניף</t>
  </si>
  <si>
    <t>1170893</t>
  </si>
  <si>
    <t>512764408</t>
  </si>
  <si>
    <t>ליברה- ליברה</t>
  </si>
  <si>
    <t>1176981</t>
  </si>
  <si>
    <t>515761625</t>
  </si>
  <si>
    <t>חג'ג' נדל"ן- חג'ג' נדלן</t>
  </si>
  <si>
    <t>823013</t>
  </si>
  <si>
    <t>ביג-טק 50- ביג טק 50 מו"פ</t>
  </si>
  <si>
    <t>1172295</t>
  </si>
  <si>
    <t>540295417</t>
  </si>
  <si>
    <t>השקעות בהיי טק</t>
  </si>
  <si>
    <t>יוניקורן טכנולוגיות - יוניקורן טכנו</t>
  </si>
  <si>
    <t>1168657</t>
  </si>
  <si>
    <t>540294428</t>
  </si>
  <si>
    <t>אלמדה יהש</t>
  </si>
  <si>
    <t>1168962</t>
  </si>
  <si>
    <t>540296795</t>
  </si>
  <si>
    <t>השקעות במדעי החיים</t>
  </si>
  <si>
    <t>סנו- סנו</t>
  </si>
  <si>
    <t>813014</t>
  </si>
  <si>
    <t>520032988</t>
  </si>
  <si>
    <t>פולירם</t>
  </si>
  <si>
    <t>1170216</t>
  </si>
  <si>
    <t>515251593</t>
  </si>
  <si>
    <t>רבל- רבל</t>
  </si>
  <si>
    <t>1103878</t>
  </si>
  <si>
    <t>513506329</t>
  </si>
  <si>
    <t>יומן אקסטנשנס</t>
  </si>
  <si>
    <t>1170000</t>
  </si>
  <si>
    <t>514707736</t>
  </si>
  <si>
    <t>מכשור רפואי</t>
  </si>
  <si>
    <t>אייס קמעונאות- אייס קפיטל קמעונאות</t>
  </si>
  <si>
    <t>1171669</t>
  </si>
  <si>
    <t>515546224</t>
  </si>
  <si>
    <t>בכורי שדה- בכורי שדה</t>
  </si>
  <si>
    <t>1172618</t>
  </si>
  <si>
    <t>512402538</t>
  </si>
  <si>
    <t>גלוברנדס- גלוברנדס גרופ</t>
  </si>
  <si>
    <t>1147487</t>
  </si>
  <si>
    <t>515809499</t>
  </si>
  <si>
    <t>סקופ- סקופ</t>
  </si>
  <si>
    <t>288019</t>
  </si>
  <si>
    <t>520037425</t>
  </si>
  <si>
    <t>עדיקה סטייל- עדיקה סטייל</t>
  </si>
  <si>
    <t>1143643</t>
  </si>
  <si>
    <t>514659614</t>
  </si>
  <si>
    <t>פרימוטק- פרימוטק</t>
  </si>
  <si>
    <t>1175496</t>
  </si>
  <si>
    <t>516292992</t>
  </si>
  <si>
    <t>ריטיילורס- ריטיילורס</t>
  </si>
  <si>
    <t>1175488</t>
  </si>
  <si>
    <t>514211457</t>
  </si>
  <si>
    <t>ארגו פרופרטיז- ארגו פרופרטיז</t>
  </si>
  <si>
    <t>1175371</t>
  </si>
  <si>
    <t>70252750</t>
  </si>
  <si>
    <t>מגוריט- מגוריט</t>
  </si>
  <si>
    <t>1139195</t>
  </si>
  <si>
    <t>רני צים- רני צים</t>
  </si>
  <si>
    <t>1143619</t>
  </si>
  <si>
    <t>שניב- שניב</t>
  </si>
  <si>
    <t>1080837</t>
  </si>
  <si>
    <t>520041732</t>
  </si>
  <si>
    <t>עץ, נייר ודפוס</t>
  </si>
  <si>
    <t>מיט-טק- מיט-טק 3 די</t>
  </si>
  <si>
    <t>1080720</t>
  </si>
  <si>
    <t>520041955</t>
  </si>
  <si>
    <t>פודטק</t>
  </si>
  <si>
    <t>סבוריט- סבוריט בע"מ</t>
  </si>
  <si>
    <t>1169978</t>
  </si>
  <si>
    <t>515933950</t>
  </si>
  <si>
    <t>סייברוואן- סייברוואן</t>
  </si>
  <si>
    <t>1166693</t>
  </si>
  <si>
    <t>515154607</t>
  </si>
  <si>
    <t>ציוד תקשורת</t>
  </si>
  <si>
    <t>אפולו פאוור- אפולו פאוור</t>
  </si>
  <si>
    <t>520043928</t>
  </si>
  <si>
    <t>ורידיס- ורידיס</t>
  </si>
  <si>
    <t>1176387</t>
  </si>
  <si>
    <t>515935807</t>
  </si>
  <si>
    <t>פנאקסיה ישראל- פנאקסיה ישראל</t>
  </si>
  <si>
    <t>1104363</t>
  </si>
  <si>
    <t>513673970</t>
  </si>
  <si>
    <t>קנאביס</t>
  </si>
  <si>
    <t>שיח מדיקל- שיח מדיקל</t>
  </si>
  <si>
    <t>249011</t>
  </si>
  <si>
    <t>520036567</t>
  </si>
  <si>
    <t>הייקון מערכות- הייקון מערכות בע"מ</t>
  </si>
  <si>
    <t>1169945</t>
  </si>
  <si>
    <t>514347160</t>
  </si>
  <si>
    <t>רובוטיקה ותלת מימד</t>
  </si>
  <si>
    <t>מאסיבית- מאסיבית</t>
  </si>
  <si>
    <t>1172972</t>
  </si>
  <si>
    <t>514919810</t>
  </si>
  <si>
    <t>רובוגרופ ט.א.ק- רובוגרופ</t>
  </si>
  <si>
    <t>266015</t>
  </si>
  <si>
    <t>520034984</t>
  </si>
  <si>
    <t>שלוש 3 דיאם- שלוש 3 דיאם</t>
  </si>
  <si>
    <t>1177518</t>
  </si>
  <si>
    <t>515512580</t>
  </si>
  <si>
    <t>איאלדי (ALD)- אי.אל.די</t>
  </si>
  <si>
    <t>1084003</t>
  </si>
  <si>
    <t>511029373</t>
  </si>
  <si>
    <t>אוריין- אוריין</t>
  </si>
  <si>
    <t>1103506</t>
  </si>
  <si>
    <t>511068256</t>
  </si>
  <si>
    <t>אי.טי.ג'י.איי- אי.טי.ג'י.איי</t>
  </si>
  <si>
    <t>1176114</t>
  </si>
  <si>
    <t>513764399</t>
  </si>
  <si>
    <t>הולמס פלייס- הולמס פלייס</t>
  </si>
  <si>
    <t>1142587</t>
  </si>
  <si>
    <t>512466723</t>
  </si>
  <si>
    <t>שגריר- שגריר רכב</t>
  </si>
  <si>
    <t>515158665</t>
  </si>
  <si>
    <t>גמלא הראל- גמלא הראל</t>
  </si>
  <si>
    <t>1175868</t>
  </si>
  <si>
    <t>513899674</t>
  </si>
  <si>
    <t>שרותים פיננסים</t>
  </si>
  <si>
    <t>אידומו- אידומו</t>
  </si>
  <si>
    <t>1176346</t>
  </si>
  <si>
    <t>513973727</t>
  </si>
  <si>
    <t>אנרג'ין- אנרג'ין</t>
  </si>
  <si>
    <t>1172071</t>
  </si>
  <si>
    <t>514240779</t>
  </si>
  <si>
    <t>אפסלון ברנדס- אפסלון ברנדס</t>
  </si>
  <si>
    <t>456012</t>
  </si>
  <si>
    <t>520038878</t>
  </si>
  <si>
    <t>גלאסבוקס- גלאסבוקס</t>
  </si>
  <si>
    <t>1176288</t>
  </si>
  <si>
    <t>514525260</t>
  </si>
  <si>
    <t>וויטסמוק- וויטסמוק</t>
  </si>
  <si>
    <t>216010</t>
  </si>
  <si>
    <t>520036096</t>
  </si>
  <si>
    <t>טופ מערכות- טופ מערכות</t>
  </si>
  <si>
    <t>1083377</t>
  </si>
  <si>
    <t>520044231</t>
  </si>
  <si>
    <t>טראקנט- טראקנט אנטרפרייז</t>
  </si>
  <si>
    <t>1174093</t>
  </si>
  <si>
    <t>515446474</t>
  </si>
  <si>
    <t>נאייקס- נאייקס</t>
  </si>
  <si>
    <t>1175116</t>
  </si>
  <si>
    <t>513639013</t>
  </si>
  <si>
    <t>פוםוום- פוםוום</t>
  </si>
  <si>
    <t>1173434</t>
  </si>
  <si>
    <t>515236735</t>
  </si>
  <si>
    <t>קוויקליזארד- קוויקליזארד</t>
  </si>
  <si>
    <t>1172840</t>
  </si>
  <si>
    <t>514439785</t>
  </si>
  <si>
    <t>שמיים- שמיים אימפרוב</t>
  </si>
  <si>
    <t>1176239</t>
  </si>
  <si>
    <t>515181014</t>
  </si>
  <si>
    <t>סה"כ call 001 אופציות</t>
  </si>
  <si>
    <t>Rada Electronic Industries</t>
  </si>
  <si>
    <t>IL0010826506</t>
  </si>
  <si>
    <t>NASDAQ</t>
  </si>
  <si>
    <t>5204</t>
  </si>
  <si>
    <t>AEROSPACE &amp; DEFENSE</t>
  </si>
  <si>
    <t>G WILLI FOOD INTERNATIONAL</t>
  </si>
  <si>
    <t>IL0010828585</t>
  </si>
  <si>
    <t>520043209</t>
  </si>
  <si>
    <t>Food &amp; Staples Retailing</t>
  </si>
  <si>
    <t>S H L Telemedicine Ltd</t>
  </si>
  <si>
    <t>IL0010855885</t>
  </si>
  <si>
    <t>5261</t>
  </si>
  <si>
    <t>Health Care Equip &amp; Services</t>
  </si>
  <si>
    <t>Itamar Medical ADR</t>
  </si>
  <si>
    <t>US4654371016</t>
  </si>
  <si>
    <t>512434218</t>
  </si>
  <si>
    <t>KORNIT DIGITAL-KRNT</t>
  </si>
  <si>
    <t>IL0011216723</t>
  </si>
  <si>
    <t>1564</t>
  </si>
  <si>
    <t>INDUSTRIAL</t>
  </si>
  <si>
    <t>Protalix Biotherapeutics Inc</t>
  </si>
  <si>
    <t>US74365A3095</t>
  </si>
  <si>
    <t>1554</t>
  </si>
  <si>
    <t>TARO PHARMACEUTICAL INDUS</t>
  </si>
  <si>
    <t>IL0010827181</t>
  </si>
  <si>
    <t>5188</t>
  </si>
  <si>
    <t>SimilarWeb- SimilarWeb</t>
  </si>
  <si>
    <t>IL0011751653</t>
  </si>
  <si>
    <t>5283</t>
  </si>
  <si>
    <t>Software &amp; Services</t>
  </si>
  <si>
    <t>SOLAREDGE</t>
  </si>
  <si>
    <t>US83417M1045</t>
  </si>
  <si>
    <t>4744</t>
  </si>
  <si>
    <t>POOL CORP- Pool Corp</t>
  </si>
  <si>
    <t>32074429</t>
  </si>
  <si>
    <t>5272</t>
  </si>
  <si>
    <t>NEOEN FP</t>
  </si>
  <si>
    <t>FR0011675362</t>
  </si>
  <si>
    <t>5175</t>
  </si>
  <si>
    <t>ORSTED A/S</t>
  </si>
  <si>
    <t>DK0060094928</t>
  </si>
  <si>
    <t>5232</t>
  </si>
  <si>
    <t>RWE GR</t>
  </si>
  <si>
    <t>DE0007037129</t>
  </si>
  <si>
    <t>5242</t>
  </si>
  <si>
    <t>RWE GY</t>
  </si>
  <si>
    <t>Solarpack Corp Tecnologica</t>
  </si>
  <si>
    <t>ES0105385001</t>
  </si>
  <si>
    <t>5257</t>
  </si>
  <si>
    <t>DARIOHEALTH</t>
  </si>
  <si>
    <t>US23725P2092</t>
  </si>
  <si>
    <t>5233</t>
  </si>
  <si>
    <t>Azek Company Inc</t>
  </si>
  <si>
    <t>US05478C1053</t>
  </si>
  <si>
    <t>5275</t>
  </si>
  <si>
    <t>ASTRAZENECA PLC</t>
  </si>
  <si>
    <t>US0463531089</t>
  </si>
  <si>
    <t>5238</t>
  </si>
  <si>
    <t>PFIZER INC-PFE- PFIZER</t>
  </si>
  <si>
    <t>US7170811035</t>
  </si>
  <si>
    <t>ABBVIE INC</t>
  </si>
  <si>
    <t>US00287Y1091</t>
  </si>
  <si>
    <t>5255</t>
  </si>
  <si>
    <t>AROUNDTOWN PROP</t>
  </si>
  <si>
    <t>CY0105562116</t>
  </si>
  <si>
    <t>FWB</t>
  </si>
  <si>
    <t>4845</t>
  </si>
  <si>
    <t>BOSTON PROPERTIES</t>
  </si>
  <si>
    <t>US1011211018</t>
  </si>
  <si>
    <t>5214</t>
  </si>
  <si>
    <t>PARK PLAZA  HOTEL</t>
  </si>
  <si>
    <t>GG00B1Z5FH87</t>
  </si>
  <si>
    <t>LSE</t>
  </si>
  <si>
    <t>5123</t>
  </si>
  <si>
    <t>PRIME US REIT</t>
  </si>
  <si>
    <t>SGXC75818630</t>
  </si>
  <si>
    <t>5197</t>
  </si>
  <si>
    <t>JUMBO S.A</t>
  </si>
  <si>
    <t>GRS282183003</t>
  </si>
  <si>
    <t>SOITEC FP</t>
  </si>
  <si>
    <t>FR0013227113</t>
  </si>
  <si>
    <t>5250</t>
  </si>
  <si>
    <t>Semiconductors &amp; Semicon Equip</t>
  </si>
  <si>
    <t>TSM - TAIWAN SEMICONDUCTOR- TAIWAN SEMI</t>
  </si>
  <si>
    <t>us8740391003</t>
  </si>
  <si>
    <t>5088</t>
  </si>
  <si>
    <t>DocuSign</t>
  </si>
  <si>
    <t>US2561631068</t>
  </si>
  <si>
    <t>5269</t>
  </si>
  <si>
    <t>PALO ALTO NETWO</t>
  </si>
  <si>
    <t>US6974351057</t>
  </si>
  <si>
    <t>4723</t>
  </si>
  <si>
    <t>MOMENTIVE GLOBAL- SURVEY MONKY</t>
  </si>
  <si>
    <t>US60878Y1082</t>
  </si>
  <si>
    <t>5260</t>
  </si>
  <si>
    <t>Amadeus IT Group- Amadeus</t>
  </si>
  <si>
    <t>445338</t>
  </si>
  <si>
    <t>5273</t>
  </si>
  <si>
    <t>GDS Holdings Ltd</t>
  </si>
  <si>
    <t>US36165L1089</t>
  </si>
  <si>
    <t>5258</t>
  </si>
  <si>
    <t>ENEL SPA</t>
  </si>
  <si>
    <t>IT0003128367</t>
  </si>
  <si>
    <t>5039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</si>
  <si>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</si>
  <si>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</si>
  <si>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</si>
  <si>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</si>
  <si>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</si>
  <si>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</si>
  <si>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CHINA-INVESCO</t>
  </si>
  <si>
    <t>LU1549405709</t>
  </si>
  <si>
    <t>EURONEXT</t>
  </si>
  <si>
    <t>1290</t>
  </si>
  <si>
    <t>מניות</t>
  </si>
  <si>
    <t>סה"כ שמחקות מדדים אחרים</t>
  </si>
  <si>
    <t>סה"כ אג"ח ממשלתי</t>
  </si>
  <si>
    <t>סה"כ אגח קונצרני</t>
  </si>
  <si>
    <t>מור השקעות קרן גמישה- מור קרנות נאמנות</t>
  </si>
  <si>
    <t>5127725</t>
  </si>
  <si>
    <t>514884485</t>
  </si>
  <si>
    <t>מור מניות ישראל- מור קרנות נאמנות</t>
  </si>
  <si>
    <t>5119466</t>
  </si>
  <si>
    <t>מור מניות טכנולוגיה- מור קרנות נאמנות</t>
  </si>
  <si>
    <t>5128962</t>
  </si>
  <si>
    <t>ilBBB-</t>
  </si>
  <si>
    <t>מור יתר- מור קרנות נאמנות</t>
  </si>
  <si>
    <t>5124326</t>
  </si>
  <si>
    <t>ilB+</t>
  </si>
  <si>
    <t>מור (4D) מניות גלובלי- מור קרנות נאמנות</t>
  </si>
  <si>
    <t>5123740</t>
  </si>
  <si>
    <t>מור אנרגיה נקיה- מור קרנות נאמנות</t>
  </si>
  <si>
    <t>5131040</t>
  </si>
  <si>
    <t>Schroder International Selection Fund China</t>
  </si>
  <si>
    <t>LU2016214293</t>
  </si>
  <si>
    <t>5105</t>
  </si>
  <si>
    <t>סה"כ כתבי אופציות בישראל</t>
  </si>
  <si>
    <t>ביג-טק 50  אופציה 1 09/02/23- ביג טק 50 מו"פ</t>
  </si>
  <si>
    <t>1172303</t>
  </si>
  <si>
    <t>יוניקורן טכ אפ1 9/12/21- יוניקורן טכנו</t>
  </si>
  <si>
    <t>1168665</t>
  </si>
  <si>
    <t>יוניקורן טכ אפ2 10/9/23- יוניקורן טכנו</t>
  </si>
  <si>
    <t>1168673</t>
  </si>
  <si>
    <t>אלמדה  אופציה 1 5/4/22</t>
  </si>
  <si>
    <t>1168970</t>
  </si>
  <si>
    <t>אלמדה  אופציה 2 10/10/23</t>
  </si>
  <si>
    <t>1168988</t>
  </si>
  <si>
    <t>פולירם אופציה 1 29/11/22- פולירם</t>
  </si>
  <si>
    <t>1170224</t>
  </si>
  <si>
    <t>אייס קמעונאות אופציה 1 15/01/23- אייס קפיטל קמעונאות</t>
  </si>
  <si>
    <t>1171677</t>
  </si>
  <si>
    <t>אידומו  אפ 1_ 10/12/2023- אידומו</t>
  </si>
  <si>
    <t>1176353</t>
  </si>
  <si>
    <t>טראקנט אופציה 1 02/03/25- טראקנט אנטרפרייז</t>
  </si>
  <si>
    <t>1174101</t>
  </si>
  <si>
    <t>פוםוום אופציה 1 28/02/22- פוםוום</t>
  </si>
  <si>
    <t>1173442</t>
  </si>
  <si>
    <t>קוויקליזארד אופציה 1 22/02/23- קוויקליזארד</t>
  </si>
  <si>
    <t>1172865</t>
  </si>
  <si>
    <t>שמיים  אפ_1 01/06/2025- שמיים אימפרוב</t>
  </si>
  <si>
    <t>1176247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</si>
  <si>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</si>
  <si>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</si>
  <si>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</si>
  <si>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</si>
  <si>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</si>
  <si>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</si>
  <si>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DAX -DFWU1-17/09/21</t>
  </si>
  <si>
    <t>DE000C52VJ09</t>
  </si>
  <si>
    <t>Other</t>
  </si>
  <si>
    <t>DJIA-DMU1-17/09/21</t>
  </si>
  <si>
    <t>BBG00X7L5BM9</t>
  </si>
  <si>
    <t>FTSE CHINA  A50 - XUN1 - 29/07/2021</t>
  </si>
  <si>
    <t>SGXDB0526069</t>
  </si>
  <si>
    <t>FUT VAL EUR HSBC - רוו"ה מחוזים</t>
  </si>
  <si>
    <t>333740</t>
  </si>
  <si>
    <t>FUT VAL USD - רוו"ה מחוזים</t>
  </si>
  <si>
    <t>415349</t>
  </si>
  <si>
    <t>MDAX - MFU1- 17/09/21</t>
  </si>
  <si>
    <t>DE000C52VHS5</t>
  </si>
  <si>
    <t>MINI NASDAQ-NQU1- 17/09/2021</t>
  </si>
  <si>
    <t>BBG00VDHP5Y3</t>
  </si>
  <si>
    <t>RUSSELL2000 -RTYU1- 17/09/21</t>
  </si>
  <si>
    <t>BBG00VDHP7K4</t>
  </si>
  <si>
    <t>S&amp;P500 E-MINI -ESU1-17/09/2021</t>
  </si>
  <si>
    <t>BBG00VDHP5J0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</si>
  <si>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</si>
  <si>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</si>
  <si>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</si>
  <si>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</si>
  <si>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</si>
  <si>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</si>
  <si>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</si>
  <si>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</si>
  <si>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</si>
  <si>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</si>
  <si>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</si>
  <si>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</si>
  <si>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</si>
  <si>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</si>
  <si>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</si>
  <si>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</si>
  <si>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רפאל אג3מ- רפאל</t>
  </si>
  <si>
    <t>1140276</t>
  </si>
  <si>
    <t>520042185</t>
  </si>
  <si>
    <t>04/05/21</t>
  </si>
  <si>
    <t>תשת אנרג אגא-רמ</t>
  </si>
  <si>
    <t>1168087</t>
  </si>
  <si>
    <t>520027293</t>
  </si>
  <si>
    <t>17/08/20</t>
  </si>
  <si>
    <t>מימון ישיר אג"ח א-רמ- מימון ישיר קב</t>
  </si>
  <si>
    <t>1139740</t>
  </si>
  <si>
    <t>13/04/20</t>
  </si>
  <si>
    <t>רפאל  אג4מ- רפאל</t>
  </si>
  <si>
    <t>1140284</t>
  </si>
  <si>
    <t>רפאל   אג5מ</t>
  </si>
  <si>
    <t>1140292</t>
  </si>
  <si>
    <t>אורמת אגח 4 - רמ</t>
  </si>
  <si>
    <t>1167212</t>
  </si>
  <si>
    <t>01/07/20</t>
  </si>
  <si>
    <t>לידר  אגח ח- רמ- לידר השקעות</t>
  </si>
  <si>
    <t>3180361</t>
  </si>
  <si>
    <t>520037664</t>
  </si>
  <si>
    <t>ביטוח ישיר אג"ח 11</t>
  </si>
  <si>
    <t>1138825</t>
  </si>
  <si>
    <t>520044439</t>
  </si>
  <si>
    <t>27/04/20</t>
  </si>
  <si>
    <t>ארפורט נעמ ח-ל- איירפורט סיטי</t>
  </si>
  <si>
    <t>1156496</t>
  </si>
  <si>
    <t>511659401</t>
  </si>
  <si>
    <t>אורמת אגח 3 -רמ</t>
  </si>
  <si>
    <t>1139179</t>
  </si>
  <si>
    <t>11/05/20</t>
  </si>
  <si>
    <t>וויו גרופ TASE UP- וויו גרופ</t>
  </si>
  <si>
    <t>1171107</t>
  </si>
  <si>
    <t>1837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</si>
  <si>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</si>
  <si>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</si>
  <si>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</si>
  <si>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</si>
  <si>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</si>
  <si>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</si>
  <si>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</si>
  <si>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</si>
  <si>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</si>
  <si>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18/03/20</t>
  </si>
  <si>
    <t>בליץ אופציה לא סחירה 01/06/24- בליץ</t>
  </si>
  <si>
    <t>42401011</t>
  </si>
  <si>
    <t>שיח מדיקל אופציה ב' לא סחירה 10/07/22- שיח מדיקל</t>
  </si>
  <si>
    <t>24901111</t>
  </si>
  <si>
    <t>פארמה</t>
  </si>
  <si>
    <t>10/06/20</t>
  </si>
  <si>
    <t>מיט-טק אופציה לא סחירה 18/05/2023- מיט-טק 3 די</t>
  </si>
  <si>
    <t>10807201</t>
  </si>
  <si>
    <t>18/05/20</t>
  </si>
  <si>
    <t>אוגווינד-אופציה</t>
  </si>
  <si>
    <t>22/07/20</t>
  </si>
  <si>
    <t>אלקטריאון - אופציה</t>
  </si>
  <si>
    <t>פנאקסיה ישראל אופציה לא סחירה 09/03/2022- פנאקסיה ישראל</t>
  </si>
  <si>
    <t>11043631</t>
  </si>
  <si>
    <t>11/03/20</t>
  </si>
  <si>
    <t>איאלדי (ALD) אופציה לא סחירה 15/02/24- אי.אל.די</t>
  </si>
  <si>
    <t>10840031</t>
  </si>
  <si>
    <t>17/02/20</t>
  </si>
  <si>
    <t>שגריר- אופציה לא סחירה 22/02/23- שגריר רכב</t>
  </si>
  <si>
    <t>113837911</t>
  </si>
  <si>
    <t>22/02/21</t>
  </si>
  <si>
    <t>סאטקום אופציה לא סחירה 20/1/22- סאטקום מערכות</t>
  </si>
  <si>
    <t>10805971</t>
  </si>
  <si>
    <t>סה"כ מט"ח/מט"ח</t>
  </si>
  <si>
    <t>סה"כ כנגד חסכון עמיתים/מבוטחים</t>
  </si>
  <si>
    <t>996270</t>
  </si>
  <si>
    <t>לא</t>
  </si>
  <si>
    <t>4454</t>
  </si>
  <si>
    <t>4340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</si>
  <si>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</si>
  <si>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</si>
  <si>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</si>
  <si>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</si>
  <si>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</si>
  <si>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</si>
  <si>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</si>
  <si>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</si>
  <si>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</si>
  <si>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</si>
  <si>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</si>
  <si>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</si>
  <si>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</si>
  <si>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</si>
  <si>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</si>
  <si>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EUR HSBC - בטחונות</t>
  </si>
  <si>
    <t>327064</t>
  </si>
  <si>
    <t>MONEY USD HSBC - בטחונות</t>
  </si>
  <si>
    <t>415323</t>
  </si>
  <si>
    <t>עמודה1</t>
  </si>
  <si>
    <t>מזומנים</t>
  </si>
  <si>
    <t>תעודות התחייבות ממשלתיות</t>
  </si>
  <si>
    <t xml:space="preserve">תעודות חוב מסחריות </t>
  </si>
  <si>
    <t>אג"ח קונצרני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</si>
  <si>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</si>
  <si>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</si>
  <si>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</si>
  <si>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</si>
  <si>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</si>
  <si>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</si>
  <si>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</si>
  <si>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</si>
  <si>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</si>
  <si>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</si>
  <si>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</si>
  <si>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</si>
  <si>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</si>
  <si>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</si>
  <si>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</si>
  <si>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</si>
  <si>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</si>
  <si>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</si>
  <si>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</si>
  <si>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 xml:space="preserve">השקעות אחרות 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</si>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</sst>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1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5" borderId="0" xfId="0" applyFill="1"/>
    <xf numFmtId="4" fontId="0" fillId="5" borderId="0" xfId="0" applyNumberFormat="1" applyFont="1" applyFill="1"/>
    <xf numFmtId="167" fontId="0" fillId="5" borderId="0" xfId="0" applyNumberFormat="1" applyFont="1" applyFill="1"/>
    <xf numFmtId="0" fontId="2" fillId="5" borderId="0" xfId="0" applyFont="1" applyFill="1" applyAlignment="1">
      <alignment horizontal="center"/>
    </xf>
    <xf numFmtId="0" fontId="0" fillId="6" borderId="0" xfId="0" applyFill="1"/>
    <xf numFmtId="4" fontId="0" fillId="6" borderId="0" xfId="0" applyNumberFormat="1" applyFont="1" applyFill="1"/>
    <xf numFmtId="167" fontId="0" fillId="6" borderId="0" xfId="0" applyNumberFormat="1" applyFont="1" applyFill="1"/>
    <xf numFmtId="0" fontId="2" fillId="6" borderId="0" xfId="0" applyFont="1" applyFill="1" applyAlignment="1">
      <alignment horizontal="center"/>
    </xf>
    <xf numFmtId="167" fontId="1" fillId="0" borderId="0" xfId="0" applyNumberFormat="1" applyFont="1"/>
    <xf numFmtId="4" fontId="1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32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7:D43" totalsRowShown="0" headerRowBorderDxfId="431" tableBorderDxfId="430">
  <autoFilter ref="B7:D43">
    <filterColumn colId="0" hiddenButton="1"/>
    <filterColumn colId="1" hiddenButton="1"/>
    <filterColumn colId="2" hiddenButton="1"/>
  </autoFilter>
  <tableColumns count="3">
    <tableColumn id="1" name="עמודה1" dataDxfId="429" dataCellStyle="Normal_2007-16618"/>
    <tableColumn id="2" name="שווי הוגן" dataDxfId="428"/>
    <tableColumn id="3" name="שעור מנכסי השקעה*" dataDxfId="42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27" totalsRowShown="0" headerRowDxfId="309" dataDxfId="307" headerRowBorderDxfId="308" tableBorderDxfId="306">
  <autoFilter ref="A7:K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305"/>
    <tableColumn id="4" name="ענף מסחר"/>
    <tableColumn id="5" name="סוג מטבע"/>
    <tableColumn id="6" name="ערך נקוב****" dataDxfId="304"/>
    <tableColumn id="7" name="שער***" dataDxfId="303"/>
    <tableColumn id="8" name="שווי שוק" dataDxfId="302"/>
    <tableColumn id="9" name="שעור מערך נקוב מונפק" dataDxfId="301"/>
    <tableColumn id="10" name="שעור מנכסי אפיק ההשקעה" dataDxfId="300"/>
    <tableColumn id="11" name="שעור מסך נכסי השקעה**" dataDxfId="2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98" dataDxfId="296" headerRowBorderDxfId="297" tableBorderDxfId="295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4"/>
    <tableColumn id="4" name="ענף מסחר"/>
    <tableColumn id="5" name="סוג מטבע"/>
    <tableColumn id="6" name="ערך נקוב****" dataDxfId="293"/>
    <tableColumn id="7" name="שער***" dataDxfId="292"/>
    <tableColumn id="8" name="שווי שוק" dataDxfId="291"/>
    <tableColumn id="9" name="שעור מערך נקוב מונפק" dataDxfId="290"/>
    <tableColumn id="10" name="שעור מנכסי אפיק ההשקעה" dataDxfId="289"/>
    <tableColumn id="11" name="שעור מסך נכסי השקעה**" dataDxfId="2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2" totalsRowShown="0" headerRowDxfId="287" dataDxfId="285" headerRowBorderDxfId="286" tableBorderDxfId="284">
  <autoFilter ref="A7:J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83"/>
    <tableColumn id="7" name="שער***" dataDxfId="282"/>
    <tableColumn id="8" name="שווי שוק" dataDxfId="281"/>
    <tableColumn id="9" name="שעור מנכסי אפיק ההשקעה" dataDxfId="280"/>
    <tableColumn id="10" name="שעור מסך נכסי השקעה**" dataDxfId="27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78" dataDxfId="276" headerRowBorderDxfId="277" tableBorderDxfId="275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74"/>
    <tableColumn id="4" name="דירוג"/>
    <tableColumn id="5" name="שם מדרג" dataDxfId="273"/>
    <tableColumn id="6" name="תאריך רכישה" dataDxfId="272"/>
    <tableColumn id="7" name="מח&quot;מ" dataDxfId="271"/>
    <tableColumn id="8" name="סוג מטבע"/>
    <tableColumn id="9" name="שיעור ריבית" dataDxfId="270"/>
    <tableColumn id="10" name="תשואה לפידיון" dataDxfId="269"/>
    <tableColumn id="11" name="ערך נקוב****" dataDxfId="268"/>
    <tableColumn id="12" name="שער***" dataDxfId="267"/>
    <tableColumn id="13" name="שווי שוק" dataDxfId="266"/>
    <tableColumn id="14" name="שעור מערך נקוב מונפק" dataDxfId="265"/>
    <tableColumn id="15" name="שעור מנכסי אפיק ההשקעה" dataDxfId="264"/>
    <tableColumn id="16" name="שעור מסך נכסי השקעה**" dataDxfId="2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62" dataDxfId="260" headerRowBorderDxfId="261" tableBorderDxfId="259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58"/>
    <tableColumn id="2" name="מספר ני&quot;ע" dataDxfId="257"/>
    <tableColumn id="3" name="דירוג" dataDxfId="256"/>
    <tableColumn id="4" name="שם מדרג" dataDxfId="255"/>
    <tableColumn id="5" name="תאריך רכישה" dataDxfId="254"/>
    <tableColumn id="6" name="מח&quot;מ" dataDxfId="253"/>
    <tableColumn id="7" name="סוג מטבע" dataDxfId="252"/>
    <tableColumn id="8" name="שיעור ריבית" dataDxfId="251"/>
    <tableColumn id="9" name="תשואה לפידיון" dataDxfId="250"/>
    <tableColumn id="10" name="ערך נקוב****" dataDxfId="249"/>
    <tableColumn id="11" name="שער***" dataDxfId="248"/>
    <tableColumn id="12" name="שווי הוגן" dataDxfId="247"/>
    <tableColumn id="13" name="שעור מערך נקוב מונפק" dataDxfId="246"/>
    <tableColumn id="14" name="שעור מנכסי אפיק ההשקעה" dataDxfId="245"/>
    <tableColumn id="15" name="שעור מסך נכסי השקעה**" dataDxfId="24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43" dataDxfId="241" headerRowBorderDxfId="242" tableBorderDxfId="240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39"/>
    <tableColumn id="2" name="מספר ני&quot;ע" dataDxfId="238"/>
    <tableColumn id="3" name="ספק המידע" dataDxfId="237"/>
    <tableColumn id="4" name="מספר מנפיק" dataDxfId="236"/>
    <tableColumn id="5" name="ענף מסחר" dataDxfId="235"/>
    <tableColumn id="6" name="דירוג" dataDxfId="234"/>
    <tableColumn id="7" name="שם מדרג" dataDxfId="233"/>
    <tableColumn id="8" name="תאריך רכישה" dataDxfId="232"/>
    <tableColumn id="9" name="מח&quot;מ" dataDxfId="231"/>
    <tableColumn id="10" name="סוג מטבע" dataDxfId="230"/>
    <tableColumn id="11" name="שיעור ריבית" dataDxfId="229"/>
    <tableColumn id="12" name="תשואה לפידיון" dataDxfId="228"/>
    <tableColumn id="13" name="ערך נקוב****" dataDxfId="227"/>
    <tableColumn id="14" name="שער***" dataDxfId="226"/>
    <tableColumn id="15" name="שווי הוגן" dataDxfId="225"/>
    <tableColumn id="16" name="שעור מערך נקוב מונפק" dataDxfId="224"/>
    <tableColumn id="17" name="שעור מנכסי אפיק ההשקעה" dataDxfId="223"/>
    <tableColumn id="18" name="שעור מסך נכסי השקעה**" dataDxfId="22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31" totalsRowShown="0" headerRowDxfId="221" dataDxfId="219" headerRowBorderDxfId="220" tableBorderDxfId="218">
  <autoFilter ref="A7:R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7"/>
    <tableColumn id="2" name="מספר ני&quot;ע" dataDxfId="216"/>
    <tableColumn id="3" name="ספק המידע" dataDxfId="215"/>
    <tableColumn id="4" name="מספר מנפיק" dataDxfId="214"/>
    <tableColumn id="5" name="ענף מסחר" dataDxfId="213"/>
    <tableColumn id="6" name="דירוג" dataDxfId="212"/>
    <tableColumn id="7" name="שם מדרג" dataDxfId="211"/>
    <tableColumn id="8" name="תאריך רכישה" dataDxfId="210"/>
    <tableColumn id="9" name="מח&quot;מ" dataDxfId="209"/>
    <tableColumn id="10" name="סוג מטבע" dataDxfId="208"/>
    <tableColumn id="11" name="שיעור ריבית" dataDxfId="207"/>
    <tableColumn id="12" name="תשואה לפידיון" dataDxfId="206"/>
    <tableColumn id="13" name="ערך נקוב****" dataDxfId="205"/>
    <tableColumn id="14" name="שער***" dataDxfId="204"/>
    <tableColumn id="15" name="שווי הוגן" dataDxfId="203"/>
    <tableColumn id="16" name="שעור מערך נקוב מונפק" dataDxfId="202"/>
    <tableColumn id="17" name="שעור מנכסי אפיק ההשקעה" dataDxfId="201"/>
    <tableColumn id="18" name="שעור מסך נכסי השקעה**" dataDxfId="2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99" dataDxfId="197" headerRowBorderDxfId="198" tableBorderDxfId="196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95"/>
    <tableColumn id="2" name="מספר ני&quot;ע" dataDxfId="194"/>
    <tableColumn id="3" name="ספק המידע" dataDxfId="193"/>
    <tableColumn id="4" name="מספר מנפיק" dataDxfId="192"/>
    <tableColumn id="5" name="ענף מסחר" dataDxfId="191"/>
    <tableColumn id="6" name="סוג מטבע" dataDxfId="190"/>
    <tableColumn id="7" name="ערך נקוב****" dataDxfId="189"/>
    <tableColumn id="8" name="שער***" dataDxfId="188"/>
    <tableColumn id="9" name="שווי הוגן" dataDxfId="187"/>
    <tableColumn id="10" name="שעור מערך נקוב מונפק" dataDxfId="186"/>
    <tableColumn id="11" name="שעור מנכסי אפיק ההשקעה" dataDxfId="185"/>
    <tableColumn id="12" name="שעור מסך נכסי השקעה**" dataDxfId="1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83" dataDxfId="181" headerRowBorderDxfId="182" tableBorderDxfId="180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79"/>
    <tableColumn id="5" name="ערך נקוב****" dataDxfId="178"/>
    <tableColumn id="6" name="שער***" dataDxfId="177"/>
    <tableColumn id="7" name="שווי הוגן" dataDxfId="176"/>
    <tableColumn id="8" name="שעור מערך נקוב מונפק" dataDxfId="175"/>
    <tableColumn id="9" name="שעור מנכסי אפיק ההשקעה" dataDxfId="174"/>
    <tableColumn id="10" name="שעור מסך נכסי השקעה**" dataDxfId="1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23" totalsRowShown="0" headerRowDxfId="172" dataDxfId="170" headerRowBorderDxfId="171" tableBorderDxfId="169">
  <autoFilter ref="A7:K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/>
    <tableColumn id="6" name="ערך נקוב****" dataDxfId="168"/>
    <tableColumn id="7" name="שער***" dataDxfId="167"/>
    <tableColumn id="8" name="שווי הוגן" dataDxfId="166"/>
    <tableColumn id="9" name="שעור מערך נקוב מונפק" dataDxfId="165"/>
    <tableColumn id="10" name="שעור מנכסי אפיק ההשקעה" dataDxfId="164"/>
    <tableColumn id="11" name="שעור מסך נכסי השקעה**" dataDxfId="16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5:D1048576" totalsRowShown="0" headerRowDxfId="426" dataDxfId="424" headerRowBorderDxfId="425" tableBorderDxfId="423" headerRowCellStyle="Normal_2007-16618" dataCellStyle="Normal_2007-16618">
  <autoFilter ref="C45:D1048576">
    <filterColumn colId="0" hiddenButton="1"/>
    <filterColumn colId="1" hiddenButton="1"/>
  </autoFilter>
  <tableColumns count="2">
    <tableColumn id="1" name="שם מטבע" dataDxfId="422" dataCellStyle="Normal_2007-16618"/>
    <tableColumn id="2" name="שע&quot;ח" dataDxfId="421" dataCellStyle="Normal_2007-166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62" dataDxfId="160" headerRowBorderDxfId="161" tableBorderDxfId="159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8"/>
    <tableColumn id="6" name="ערך נקוב****" dataDxfId="157"/>
    <tableColumn id="7" name="שער***" dataDxfId="156"/>
    <tableColumn id="8" name="שווי הוגן" dataDxfId="155"/>
    <tableColumn id="9" name="שעור מערך נקוב מונפק" dataDxfId="154"/>
    <tableColumn id="10" name="שעור מנכסי אפיק ההשקעה" dataDxfId="153"/>
    <tableColumn id="11" name="שעור מסך נכסי השקעה**" dataDxfId="1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51" dataDxfId="149" headerRowBorderDxfId="150" tableBorderDxfId="148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7"/>
    <tableColumn id="6" name="ערך נקוב****" dataDxfId="146"/>
    <tableColumn id="7" name="שער***" dataDxfId="145"/>
    <tableColumn id="8" name="שווי הוגן" dataDxfId="144"/>
    <tableColumn id="9" name="שעור מנכסי אפיק ההשקעה" dataDxfId="143"/>
    <tableColumn id="10" name="שעור מסך נכסי השקעה**" dataDxfId="1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41" dataDxfId="139" headerRowBorderDxfId="140" tableBorderDxfId="13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37"/>
    <tableColumn id="4" name="דירוג"/>
    <tableColumn id="5" name="שם מדרג" dataDxfId="136"/>
    <tableColumn id="6" name="תאריך רכישה" dataDxfId="135"/>
    <tableColumn id="7" name="מח&quot;מ" dataDxfId="134"/>
    <tableColumn id="8" name="סוג מטבע"/>
    <tableColumn id="9" name="שיעור ריבית" dataDxfId="133"/>
    <tableColumn id="10" name="תשואה לפידיון" dataDxfId="132"/>
    <tableColumn id="11" name="ערך נקוב****" dataDxfId="131"/>
    <tableColumn id="12" name="שער***" dataDxfId="130"/>
    <tableColumn id="13" name="שווי הוגן" dataDxfId="129"/>
    <tableColumn id="14" name="שעור מערך נקוב מונפק" dataDxfId="128"/>
    <tableColumn id="15" name="שעור מנכסי אפיק ההשקעה" dataDxfId="127"/>
    <tableColumn id="16" name="שעור מסך נכסי השקעה**" dataDxfId="1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25" dataDxfId="123" headerRowBorderDxfId="124" tableBorderDxfId="122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21"/>
    <tableColumn id="3" name="מספר ני&quot;ע"/>
    <tableColumn id="4" name="מספר מנפיק" dataDxfId="120"/>
    <tableColumn id="5" name="דירוג"/>
    <tableColumn id="6" name="תאריך רכישה" dataDxfId="119"/>
    <tableColumn id="7" name="שם מדרג" dataDxfId="118"/>
    <tableColumn id="8" name="מח&quot;מ" dataDxfId="117"/>
    <tableColumn id="9" name="ענף משק"/>
    <tableColumn id="10" name="סוג מטבע"/>
    <tableColumn id="11" name="שיעור ריבית ממוצע" dataDxfId="116"/>
    <tableColumn id="12" name="תשואה לפידיון" dataDxfId="115"/>
    <tableColumn id="13" name="ערך נקוב****" dataDxfId="114"/>
    <tableColumn id="14" name="שער***" dataDxfId="113"/>
    <tableColumn id="15" name="שווי הוגן" dataDxfId="112"/>
    <tableColumn id="16" name="שעור מנכסי אפיק ההשקעה" dataDxfId="111"/>
    <tableColumn id="17" name="שעור מסך נכסי השקעה**" dataDxfId="1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9" dataDxfId="107" headerRowBorderDxfId="108" tableBorderDxfId="106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05"/>
    <tableColumn id="4" name="דירוג"/>
    <tableColumn id="5" name="שם מדרג" dataDxfId="104"/>
    <tableColumn id="6" name="מח&quot;מ" dataDxfId="103"/>
    <tableColumn id="7" name="סוג מטבע"/>
    <tableColumn id="8" name="תנאי ושיעור ריבית" dataDxfId="102"/>
    <tableColumn id="9" name="תשואה לפידיון" dataDxfId="101"/>
    <tableColumn id="10" name="ערך נקוב****" dataDxfId="100"/>
    <tableColumn id="11" name="שער***" dataDxfId="99"/>
    <tableColumn id="12" name="שווי הוגן" dataDxfId="98"/>
    <tableColumn id="13" name="שעור מנכסי אפיק ההשקעה" dataDxfId="97"/>
    <tableColumn id="14" name="שעור מסך נכסי השקעה**" dataDxfId="9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95" dataDxfId="93" headerRowBorderDxfId="94" tableBorderDxfId="92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91"/>
    <tableColumn id="2" name="תאריך שערוך אחרון" dataDxfId="90"/>
    <tableColumn id="3" name="אופי הנכס" dataDxfId="89"/>
    <tableColumn id="4" name="שעור תשואה במהלך התקופה" dataDxfId="88"/>
    <tableColumn id="5" name="סוג מטבע" dataDxfId="87"/>
    <tableColumn id="6" name="שווי משוערך" dataDxfId="86"/>
    <tableColumn id="7" name="שעור מנכסי אפיק ההשקעה" dataDxfId="85"/>
    <tableColumn id="8" name="שעור מסך נכסי השקעה" dataDxfId="84"/>
    <tableColumn id="9" name="כתובת הנכס" dataDxfId="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048576" totalsRowShown="0" headerRowDxfId="82" dataDxfId="80" headerRowBorderDxfId="81" tableBorderDxfId="79" headerRowCellStyle="Normal_2007-16618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78"/>
    <tableColumn id="2" name="מספר מנפיק" dataDxfId="77"/>
    <tableColumn id="3" name="דירוג" dataDxfId="76"/>
    <tableColumn id="4" name="שם המדרג" dataDxfId="75"/>
    <tableColumn id="5" name="שעור הריבית" dataDxfId="74"/>
    <tableColumn id="6" name="סוג מטבע" dataDxfId="73"/>
    <tableColumn id="7" name="תשואה לפדיון" dataDxfId="72"/>
    <tableColumn id="8" name="שווי הוגן" dataDxfId="71"/>
    <tableColumn id="9" name="שעור מנכסי אפיק ההשקעה" dataDxfId="70"/>
    <tableColumn id="10" name="שעור מסך נכסי השקעה" dataDxfId="6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4" totalsRowShown="0" headerRowDxfId="60" dataDxfId="61" headerRowBorderDxfId="67" tableBorderDxfId="68">
  <autoFilter ref="A6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6"/>
    <tableColumn id="6" name="סוג מטבע"/>
    <tableColumn id="7" name="תשואה לפדיון" dataDxfId="65"/>
    <tableColumn id="8" name="שווי הוגן" dataDxfId="64"/>
    <tableColumn id="9" name="שעור מנכסי אפיק ההשקעה" dataDxfId="63"/>
    <tableColumn id="10" name="שעור מסך נכסי השקעה" dataDxfId="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7" totalsRowShown="0" headerRowDxfId="420" dataDxfId="418" headerRowBorderDxfId="419" tableBorderDxfId="417">
  <autoFilter ref="A6:K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16"/>
    <tableColumn id="2" name="מספר ני&quot;ע" dataDxfId="415"/>
    <tableColumn id="3" name="מספר מנפיק" dataDxfId="414"/>
    <tableColumn id="4" name="דירוג" dataDxfId="413"/>
    <tableColumn id="5" name="שם מדרג" dataDxfId="412"/>
    <tableColumn id="6" name="סוג מטבע" dataDxfId="411"/>
    <tableColumn id="7" name="שיעור ריבית" dataDxfId="410"/>
    <tableColumn id="8" name="תשואה לפידיון" dataDxfId="409"/>
    <tableColumn id="9" name="שווי שוק" dataDxfId="408"/>
    <tableColumn id="10" name="שעור מנכסי אפיק ההשקעה" dataDxfId="407"/>
    <tableColumn id="11" name="שעור מסך נכסי השקעה" dataDxfId="40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9" totalsRowShown="0" headerRowDxfId="405" dataDxfId="403" headerRowBorderDxfId="404" tableBorderDxfId="402">
  <autoFilter ref="A7:Q4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01"/>
    <tableColumn id="2" name="מספר ני&quot;ע" dataDxfId="400"/>
    <tableColumn id="3" name="זירת מסחר" dataDxfId="399"/>
    <tableColumn id="4" name="דירוג" dataDxfId="398"/>
    <tableColumn id="5" name="שם מדרג" dataDxfId="397"/>
    <tableColumn id="6" name="תאריך רכישה" dataDxfId="396"/>
    <tableColumn id="7" name="מח&quot;מ" dataDxfId="395"/>
    <tableColumn id="8" name="סוג מטבע" dataDxfId="394"/>
    <tableColumn id="9" name="שיעור ריבית" dataDxfId="393"/>
    <tableColumn id="10" name="תשואה לפידיון" dataDxfId="392"/>
    <tableColumn id="11" name="ערך נקוב****" dataDxfId="391"/>
    <tableColumn id="12" name="שער***" dataDxfId="390"/>
    <tableColumn id="13" name="פדיון/ריבית/דיבידנד לקבל*****  " dataDxfId="389"/>
    <tableColumn id="14" name="שווי שוק" dataDxfId="388"/>
    <tableColumn id="15" name="שעור מערך נקוב**** מונפק" dataDxfId="387"/>
    <tableColumn id="16" name="שעור מנכסי אפיק ההשקעה" dataDxfId="386"/>
    <tableColumn id="17" name="שעור מסך נכסי השקעה**" dataDxfId="38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84" dataDxfId="382" headerRowBorderDxfId="383" tableBorderDxfId="381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80"/>
    <tableColumn id="2" name="מספר ני&quot;ע" dataDxfId="379"/>
    <tableColumn id="3" name="זירת מסחר" dataDxfId="378"/>
    <tableColumn id="4" name="ספק מידע" dataDxfId="377"/>
    <tableColumn id="5" name="מספר מנפיק" dataDxfId="376"/>
    <tableColumn id="6" name="ענף מסחר" dataDxfId="375"/>
    <tableColumn id="7" name="דירוג" dataDxfId="374"/>
    <tableColumn id="8" name="שם מדרג" dataDxfId="373"/>
    <tableColumn id="9" name="תאריך רכישה" dataDxfId="372"/>
    <tableColumn id="10" name="מח&quot;מ" dataDxfId="371"/>
    <tableColumn id="11" name="סוג מטבע" dataDxfId="370"/>
    <tableColumn id="12" name="שיעור ריבית" dataDxfId="369"/>
    <tableColumn id="13" name="תשואה לפידיון" dataDxfId="368"/>
    <tableColumn id="14" name="ערך נקוב****" dataDxfId="367"/>
    <tableColumn id="15" name="שער***" dataDxfId="366"/>
    <tableColumn id="16" name="פדיון/ריבית/דיבידנד לקבל*****  " dataDxfId="365"/>
    <tableColumn id="17" name="שווי שוק" dataDxfId="364"/>
    <tableColumn id="18" name="שעור מערך נקוב מונפק" dataDxfId="363"/>
    <tableColumn id="19" name="שעור מנכסי אפיק ההשקעה" dataDxfId="362"/>
    <tableColumn id="20" name="שעור מסך נכסי השקעה**" dataDxfId="36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161" totalsRowShown="0" headerRowDxfId="360" dataDxfId="358" headerRowBorderDxfId="359" tableBorderDxfId="357">
  <autoFilter ref="A7:T16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56"/>
    <tableColumn id="11" name="סוג מטבע"/>
    <tableColumn id="12" name="שיעור ריבית" dataDxfId="355"/>
    <tableColumn id="13" name="תשואה לפידיון" dataDxfId="354"/>
    <tableColumn id="14" name="ערך נקוב****" dataDxfId="353"/>
    <tableColumn id="15" name="שער***" dataDxfId="352"/>
    <tableColumn id="16" name="פדיון/ריבית/דיבידנד לקבל*****  " dataDxfId="351"/>
    <tableColumn id="17" name="שווי שוק" dataDxfId="350"/>
    <tableColumn id="18" name="שעור מערך נקוב מונפק" dataDxfId="349"/>
    <tableColumn id="19" name="שעור מנכסי אפיק ההשקעה" dataDxfId="348"/>
    <tableColumn id="20" name="שעור מסך נכסי השקעה**" dataDxfId="3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64" totalsRowShown="0" headerRowDxfId="346" dataDxfId="344" headerRowBorderDxfId="345" tableBorderDxfId="343">
  <autoFilter ref="A7:N16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42"/>
    <tableColumn id="9" name="שער***" dataDxfId="341"/>
    <tableColumn id="10" name="פדיון/ריבית/דיבידנד לקבל*****  " dataDxfId="340"/>
    <tableColumn id="11" name="שווי שוק" dataDxfId="339"/>
    <tableColumn id="12" name="שעור מערך נקוב מונפק" dataDxfId="338"/>
    <tableColumn id="13" name="שעור מנכסי אפיק ההשקעה" dataDxfId="337"/>
    <tableColumn id="14" name="שעור מסך נכסי השקעה**" dataDxfId="3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35" dataDxfId="333" headerRowBorderDxfId="334" tableBorderDxfId="332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31"/>
    <tableColumn id="4" name="מספר מנפיק" dataDxfId="330"/>
    <tableColumn id="5" name="ענף מסחר"/>
    <tableColumn id="6" name="סוג מטבע"/>
    <tableColumn id="7" name="ערך נקוב****" dataDxfId="329"/>
    <tableColumn id="8" name="שער***" dataDxfId="328"/>
    <tableColumn id="9" name="פדיון/ריבית/דיבידנד לקבל*****  " dataDxfId="327"/>
    <tableColumn id="10" name="שווי שוק" dataDxfId="326"/>
    <tableColumn id="11" name="שעור מערך נקוב מונפק" dataDxfId="325"/>
    <tableColumn id="12" name="שעור מנכסי אפיק ההשקעה" dataDxfId="324"/>
    <tableColumn id="13" name="שעור מסך נכסי השקעה**" dataDxfId="32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33" totalsRowShown="0" headerRowDxfId="322" dataDxfId="320" headerRowBorderDxfId="321" tableBorderDxfId="319">
  <autoFilter ref="A7:N3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18"/>
    <tableColumn id="4" name="מספר מנפיק" dataDxfId="317"/>
    <tableColumn id="5" name="ענף מסחר"/>
    <tableColumn id="6" name="דירוג"/>
    <tableColumn id="7" name="שם מדרג" dataDxfId="316"/>
    <tableColumn id="8" name="סוג מטבע"/>
    <tableColumn id="9" name="ערך נקוב****" dataDxfId="315"/>
    <tableColumn id="10" name="שער***" dataDxfId="314"/>
    <tableColumn id="11" name="שווי שוק" dataDxfId="313"/>
    <tableColumn id="12" name="שעור מערך נקוב מונפק" dataDxfId="312"/>
    <tableColumn id="13" name="שעור מנכסי אפיק ההשקעה" dataDxfId="311"/>
    <tableColumn id="14" name="שעור מסך נכסי השקעה**" dataDxfId="3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1048576"/>
  <sheetViews>
    <sheetView rightToLeft="1" topLeftCell="A10" workbookViewId="0">
      <selection activeCell="A43" sqref="A43"/>
    </sheetView>
  </sheetViews>
  <sheetFormatPr defaultColWidth="0" defaultRowHeight="18" zeroHeight="1"/>
  <cols>
    <col min="1" max="1" width="27.57031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/>
    <row r="6" spans="1:36" ht="26.25" customHeight="1">
      <c r="B6" s="80" t="s">
        <v>4</v>
      </c>
      <c r="C6" s="81"/>
      <c r="D6" s="82"/>
    </row>
    <row r="7" spans="1:36" s="3" customFormat="1">
      <c r="B7" s="40" t="s">
        <v>1470</v>
      </c>
      <c r="C7" s="83" t="s">
        <v>5</v>
      </c>
      <c r="D7" s="84" t="s">
        <v>190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51" t="s">
        <v>6</v>
      </c>
      <c r="D8" s="52" t="s">
        <v>7</v>
      </c>
      <c r="AJ8" s="5" t="s">
        <v>8</v>
      </c>
    </row>
    <row r="9" spans="1:36" s="6" customFormat="1" ht="18" customHeight="1">
      <c r="B9" s="55"/>
      <c r="C9" s="54" t="s">
        <v>9</v>
      </c>
      <c r="D9" s="53" t="s">
        <v>10</v>
      </c>
      <c r="AJ9" s="5" t="s">
        <v>11</v>
      </c>
    </row>
    <row r="10" spans="1:36" s="6" customFormat="1" ht="18" customHeight="1">
      <c r="B10" s="56" t="s">
        <v>12</v>
      </c>
      <c r="C10" s="48"/>
      <c r="D10" s="49"/>
      <c r="AJ10" s="8"/>
    </row>
    <row r="11" spans="1:36">
      <c r="A11" s="9" t="s">
        <v>1471</v>
      </c>
      <c r="B11" s="57" t="s">
        <v>13</v>
      </c>
      <c r="C11" s="63">
        <f>מזומנים!I9</f>
        <v>226500.72878757582</v>
      </c>
      <c r="D11" s="64">
        <f>מזומנים!K9</f>
        <v>0.12836320888014222</v>
      </c>
    </row>
    <row r="12" spans="1:36">
      <c r="B12" s="57" t="s">
        <v>14</v>
      </c>
      <c r="C12" s="50"/>
      <c r="D12" s="50"/>
    </row>
    <row r="13" spans="1:36">
      <c r="A13" s="9" t="s">
        <v>1472</v>
      </c>
      <c r="B13" s="58" t="s">
        <v>15</v>
      </c>
      <c r="C13" s="65">
        <v>650614.66972620005</v>
      </c>
      <c r="D13" s="66">
        <f>C13/$C$42</f>
        <v>0.3687184019124003</v>
      </c>
    </row>
    <row r="14" spans="1:36">
      <c r="A14" s="9" t="s">
        <v>1473</v>
      </c>
      <c r="B14" s="58" t="s">
        <v>16</v>
      </c>
      <c r="C14" s="65">
        <v>0</v>
      </c>
      <c r="D14" s="66">
        <f t="shared" ref="D14:D22" si="0">C14/$C$42</f>
        <v>0</v>
      </c>
    </row>
    <row r="15" spans="1:36">
      <c r="A15" s="9" t="s">
        <v>1474</v>
      </c>
      <c r="B15" s="58" t="s">
        <v>17</v>
      </c>
      <c r="C15" s="65">
        <v>367165.64490977826</v>
      </c>
      <c r="D15" s="66">
        <f t="shared" si="0"/>
        <v>0.20808127472016874</v>
      </c>
    </row>
    <row r="16" spans="1:36">
      <c r="A16" s="9" t="s">
        <v>1290</v>
      </c>
      <c r="B16" s="58" t="s">
        <v>18</v>
      </c>
      <c r="C16" s="65">
        <v>309248.55888575595</v>
      </c>
      <c r="D16" s="66">
        <f t="shared" si="0"/>
        <v>0.1752583206801262</v>
      </c>
    </row>
    <row r="17" spans="1:4">
      <c r="A17" s="9" t="s">
        <v>1475</v>
      </c>
      <c r="B17" s="58" t="s">
        <v>194</v>
      </c>
      <c r="C17" s="65">
        <v>16290.50706745</v>
      </c>
      <c r="D17" s="66">
        <f t="shared" si="0"/>
        <v>9.2322076518511417E-3</v>
      </c>
    </row>
    <row r="18" spans="1:4">
      <c r="A18" s="9" t="s">
        <v>1476</v>
      </c>
      <c r="B18" s="58" t="s">
        <v>19</v>
      </c>
      <c r="C18" s="65">
        <v>104872.3223452875</v>
      </c>
      <c r="D18" s="66">
        <f t="shared" si="0"/>
        <v>5.9433573971317655E-2</v>
      </c>
    </row>
    <row r="19" spans="1:4">
      <c r="A19" s="9" t="s">
        <v>1477</v>
      </c>
      <c r="B19" s="58" t="s">
        <v>20</v>
      </c>
      <c r="C19" s="65">
        <v>3116.949936</v>
      </c>
      <c r="D19" s="66">
        <f t="shared" si="0"/>
        <v>1.7664477189340531E-3</v>
      </c>
    </row>
    <row r="20" spans="1:4">
      <c r="A20" s="9" t="s">
        <v>1478</v>
      </c>
      <c r="B20" s="58" t="s">
        <v>21</v>
      </c>
      <c r="C20" s="65">
        <v>0</v>
      </c>
      <c r="D20" s="66">
        <f t="shared" si="0"/>
        <v>0</v>
      </c>
    </row>
    <row r="21" spans="1:4">
      <c r="A21" s="9" t="s">
        <v>1479</v>
      </c>
      <c r="B21" s="58" t="s">
        <v>22</v>
      </c>
      <c r="C21" s="65">
        <v>1705.1271498289136</v>
      </c>
      <c r="D21" s="66">
        <f t="shared" si="0"/>
        <v>9.6633504745127481E-4</v>
      </c>
    </row>
    <row r="22" spans="1:4">
      <c r="A22" s="9" t="s">
        <v>1480</v>
      </c>
      <c r="B22" s="58" t="s">
        <v>23</v>
      </c>
      <c r="C22" s="65">
        <v>0</v>
      </c>
      <c r="D22" s="66">
        <f t="shared" si="0"/>
        <v>0</v>
      </c>
    </row>
    <row r="23" spans="1:4">
      <c r="B23" s="57" t="s">
        <v>24</v>
      </c>
      <c r="C23" s="50"/>
      <c r="D23" s="50"/>
    </row>
    <row r="24" spans="1:4">
      <c r="A24" s="9" t="s">
        <v>1481</v>
      </c>
      <c r="B24" s="58" t="s">
        <v>25</v>
      </c>
      <c r="C24" s="65">
        <v>0</v>
      </c>
      <c r="D24" s="66">
        <f t="shared" ref="D24:D37" si="1">C24/$C$42</f>
        <v>0</v>
      </c>
    </row>
    <row r="25" spans="1:4">
      <c r="A25" s="9" t="s">
        <v>1482</v>
      </c>
      <c r="B25" s="58" t="s">
        <v>26</v>
      </c>
      <c r="C25" s="65">
        <v>0</v>
      </c>
      <c r="D25" s="66">
        <f t="shared" si="1"/>
        <v>0</v>
      </c>
    </row>
    <row r="26" spans="1:4">
      <c r="A26" s="9" t="s">
        <v>1483</v>
      </c>
      <c r="B26" s="58" t="s">
        <v>17</v>
      </c>
      <c r="C26" s="65">
        <v>38886.250890326999</v>
      </c>
      <c r="D26" s="66">
        <f t="shared" si="1"/>
        <v>2.2037739005608275E-2</v>
      </c>
    </row>
    <row r="27" spans="1:4">
      <c r="A27" s="9" t="s">
        <v>1484</v>
      </c>
      <c r="B27" s="58" t="s">
        <v>27</v>
      </c>
      <c r="C27" s="65">
        <v>4889.99933822</v>
      </c>
      <c r="D27" s="66">
        <f t="shared" si="1"/>
        <v>2.7712758799305105E-3</v>
      </c>
    </row>
    <row r="28" spans="1:4">
      <c r="A28" s="9" t="s">
        <v>1485</v>
      </c>
      <c r="B28" s="58" t="s">
        <v>28</v>
      </c>
      <c r="C28" s="65">
        <v>0</v>
      </c>
      <c r="D28" s="66">
        <f t="shared" si="1"/>
        <v>0</v>
      </c>
    </row>
    <row r="29" spans="1:4">
      <c r="A29" s="9" t="s">
        <v>1486</v>
      </c>
      <c r="B29" s="58" t="s">
        <v>29</v>
      </c>
      <c r="C29" s="65">
        <v>348.93227042113</v>
      </c>
      <c r="D29" s="66">
        <f t="shared" si="1"/>
        <v>1.9774799910289136E-4</v>
      </c>
    </row>
    <row r="30" spans="1:4">
      <c r="A30" s="9" t="s">
        <v>1487</v>
      </c>
      <c r="B30" s="58" t="s">
        <v>30</v>
      </c>
      <c r="C30" s="65">
        <v>0</v>
      </c>
      <c r="D30" s="66">
        <f t="shared" si="1"/>
        <v>0</v>
      </c>
    </row>
    <row r="31" spans="1:4">
      <c r="A31" s="9" t="s">
        <v>1488</v>
      </c>
      <c r="B31" s="58" t="s">
        <v>31</v>
      </c>
      <c r="C31" s="65">
        <v>0</v>
      </c>
      <c r="D31" s="66">
        <f t="shared" si="1"/>
        <v>0</v>
      </c>
    </row>
    <row r="32" spans="1:4">
      <c r="A32" s="9" t="s">
        <v>1489</v>
      </c>
      <c r="B32" s="58" t="s">
        <v>32</v>
      </c>
      <c r="C32" s="65">
        <v>0</v>
      </c>
      <c r="D32" s="66">
        <f t="shared" si="1"/>
        <v>0</v>
      </c>
    </row>
    <row r="33" spans="1:4">
      <c r="A33" s="9" t="s">
        <v>1490</v>
      </c>
      <c r="B33" s="57" t="s">
        <v>33</v>
      </c>
      <c r="C33" s="65">
        <v>11716.562123749289</v>
      </c>
      <c r="D33" s="66">
        <f t="shared" si="1"/>
        <v>6.6400471172810187E-3</v>
      </c>
    </row>
    <row r="34" spans="1:4">
      <c r="A34" s="9" t="s">
        <v>1491</v>
      </c>
      <c r="B34" s="57" t="s">
        <v>34</v>
      </c>
      <c r="C34" s="65">
        <v>0</v>
      </c>
      <c r="D34" s="66">
        <f t="shared" si="1"/>
        <v>0</v>
      </c>
    </row>
    <row r="35" spans="1:4">
      <c r="A35" s="9" t="s">
        <v>1492</v>
      </c>
      <c r="B35" s="57" t="s">
        <v>35</v>
      </c>
      <c r="C35" s="65">
        <v>0</v>
      </c>
      <c r="D35" s="66">
        <f t="shared" si="1"/>
        <v>0</v>
      </c>
    </row>
    <row r="36" spans="1:4">
      <c r="A36" s="9" t="s">
        <v>1493</v>
      </c>
      <c r="B36" s="57" t="s">
        <v>36</v>
      </c>
      <c r="C36" s="65">
        <v>0</v>
      </c>
      <c r="D36" s="66">
        <f t="shared" si="1"/>
        <v>0</v>
      </c>
    </row>
    <row r="37" spans="1:4">
      <c r="A37" s="9" t="s">
        <v>1494</v>
      </c>
      <c r="B37" s="57" t="s">
        <v>37</v>
      </c>
      <c r="C37" s="65">
        <v>29173.714023463999</v>
      </c>
      <c r="D37" s="66">
        <f t="shared" si="1"/>
        <v>1.6533419415685598E-2</v>
      </c>
    </row>
    <row r="38" spans="1:4">
      <c r="A38" s="9"/>
      <c r="B38" s="59" t="s">
        <v>38</v>
      </c>
      <c r="C38" s="50"/>
      <c r="D38" s="50"/>
    </row>
    <row r="39" spans="1:4">
      <c r="A39" s="9" t="s">
        <v>1495</v>
      </c>
      <c r="B39" s="60" t="s">
        <v>39</v>
      </c>
      <c r="C39" s="65">
        <v>0</v>
      </c>
      <c r="D39" s="66">
        <f t="shared" ref="D39:D42" si="2">C39/$C$42</f>
        <v>0</v>
      </c>
    </row>
    <row r="40" spans="1:4">
      <c r="A40" s="9" t="s">
        <v>1496</v>
      </c>
      <c r="B40" s="60" t="s">
        <v>40</v>
      </c>
      <c r="C40" s="65">
        <v>0</v>
      </c>
      <c r="D40" s="66">
        <f t="shared" si="2"/>
        <v>0</v>
      </c>
    </row>
    <row r="41" spans="1:4">
      <c r="A41" s="9" t="s">
        <v>1497</v>
      </c>
      <c r="B41" s="60" t="s">
        <v>41</v>
      </c>
      <c r="C41" s="65">
        <v>0</v>
      </c>
      <c r="D41" s="66">
        <f t="shared" si="2"/>
        <v>0</v>
      </c>
    </row>
    <row r="42" spans="1:4">
      <c r="B42" s="60" t="s">
        <v>42</v>
      </c>
      <c r="C42" s="65">
        <f>SUM(C11:C41)</f>
        <v>1764529.9674540581</v>
      </c>
      <c r="D42" s="66">
        <f t="shared" si="2"/>
        <v>1</v>
      </c>
    </row>
    <row r="43" spans="1:4">
      <c r="A43" s="9" t="s">
        <v>1498</v>
      </c>
      <c r="B43" s="61" t="s">
        <v>43</v>
      </c>
      <c r="C43" s="65">
        <v>0</v>
      </c>
      <c r="D43" s="66">
        <v>0</v>
      </c>
    </row>
    <row r="44" spans="1:4">
      <c r="B44" s="10" t="s">
        <v>198</v>
      </c>
    </row>
    <row r="45" spans="1:4">
      <c r="C45" s="85" t="s">
        <v>44</v>
      </c>
      <c r="D45" s="84" t="s">
        <v>45</v>
      </c>
    </row>
    <row r="46" spans="1:4">
      <c r="C46" s="12" t="s">
        <v>9</v>
      </c>
      <c r="D46" s="12" t="s">
        <v>10</v>
      </c>
    </row>
    <row r="47" spans="1:4">
      <c r="C47" t="s">
        <v>199</v>
      </c>
      <c r="D47">
        <v>3.532</v>
      </c>
    </row>
    <row r="48" spans="1:4">
      <c r="C48" t="s">
        <v>200</v>
      </c>
      <c r="D48">
        <v>0.52100000000000002</v>
      </c>
    </row>
    <row r="49" spans="3:4">
      <c r="C49" t="s">
        <v>109</v>
      </c>
      <c r="D49">
        <v>3.8748</v>
      </c>
    </row>
    <row r="50" spans="3:4">
      <c r="C50" t="s">
        <v>122</v>
      </c>
      <c r="D50">
        <v>2.4260000000000002</v>
      </c>
    </row>
    <row r="51" spans="3:4">
      <c r="C51" t="s">
        <v>122</v>
      </c>
      <c r="D51">
        <v>0.50380000000000003</v>
      </c>
    </row>
    <row r="52" spans="3:4">
      <c r="C52" t="s">
        <v>105</v>
      </c>
      <c r="D52">
        <v>3.26</v>
      </c>
    </row>
    <row r="53" spans="3:4">
      <c r="C53" t="s">
        <v>112</v>
      </c>
      <c r="D53">
        <v>4.5176999999999996</v>
      </c>
    </row>
    <row r="1048576" hidden="1"/>
  </sheetData>
  <hyperlinks>
    <hyperlink ref="A11" location="מזומנים!A1" display="מזומנים"/>
    <hyperlink ref="A13" location="'תעודות התחייבות ממשלתיות'!A1" display="תעודות התחייבות ממשלתיות"/>
    <hyperlink ref="A14:A17" location="מזומנים!A1" display="◄"/>
    <hyperlink ref="A18" location="'קרנות נאמנות'!A1" display="קרנות נאמנות"/>
    <hyperlink ref="A19:A22" location="מזומנים!A1" display="◄"/>
    <hyperlink ref="A24" location="'לא סחיר- תעודות התחייבות ממשלתי'!WPrint_Area_W" display="לא סחיר- תעודות התחייבות ממשלתי"/>
    <hyperlink ref="A25:A32" location="מזומנים!A1" display="◄"/>
    <hyperlink ref="A33" location="הלוואות!A1" display="הלוואות"/>
    <hyperlink ref="A34:A37" location="מזומנים!A1" display="◄"/>
    <hyperlink ref="A14" location="'תעודות חוב מסחריות '!A1" display="תעודות חוב מסחריות "/>
    <hyperlink ref="A15" location="'אג&quot;ח קונצרני'!A1" display="אג&quot;ח קונצרני"/>
    <hyperlink ref="A16" location="מניות!A1" display="מניות"/>
    <hyperlink ref="A17" location="'קרנות סל'!A1" display="קרנות סל"/>
    <hyperlink ref="A19" location="'כתבי אופציה'!A1" display="כתבי אופציה"/>
    <hyperlink ref="A20" location="אופציות!A1" display="אופציות"/>
    <hyperlink ref="A21" location="'חוזים עתידיים'!A1" display="חוזים עתידיים"/>
    <hyperlink ref="A22" location="'מוצרים מובנים'!A1" display="מוצרים מובנים"/>
    <hyperlink ref="A25" location="'לא סחיר - תעודות חוב מסחריות'!WPrint_Area_W" display="לא סחיר - תעודות חוב מסחריות"/>
    <hyperlink ref="A26" location="'לא סחיר - אג&quot;ח קונצרני'!A1" display="לא סחיר - אג&quot;ח קונצרני"/>
    <hyperlink ref="A27" location="'לא סחיר - מניות'!A1" display="לא סחיר - מניות"/>
    <hyperlink ref="A28" location="'לא סחיר - קרנות השקעה'!A1" display="לא סחיר - קרנות השקעה"/>
    <hyperlink ref="A29" location="'לא סחיר - כתבי אופציה'!A1" display="לא סחיר - כתבי אופציה"/>
    <hyperlink ref="A30" location="'לא סחיר - אופציות'!A1" display="לא סחיר - אופציות"/>
    <hyperlink ref="A31" location="'לא סחיר - חוזים עתידיים'!A1" display="לא סחיר - חוזים עתידיים"/>
    <hyperlink ref="A32" location="'לא סחיר - מוצרים מובנים'!A1" display="לא סחיר - מוצרים מובנים"/>
    <hyperlink ref="A34" location="'פקדונות מעל 3 חודשים'!A1" display="פקדונות מעל 3 חודשים"/>
    <hyperlink ref="A35" location="'זכויות מקרקעין'!A1" display="זכויות מקרקעין"/>
    <hyperlink ref="A37" location="'השקעות אחרות '!A1" display="השקעות אחרות "/>
    <hyperlink ref="A43" location="'יתרת התחייבות להשקעה'!A1" display="יתרת התחייבות להשקעה"/>
    <hyperlink ref="A36" location="'השקעה בחברות מוחזקות'!A1" display="השקעה בחברות מוחזקות"/>
    <hyperlink ref="A39" location="'עלות מתואמת אג&quot;ח קונצרני סחיר'!A1" display="עלות מתואמת אג&quot;ח קונצרני סחיר"/>
    <hyperlink ref="A40" location="'עלות מתואמת אג&quot;ח קונצרני ל.סחיר'!A1" display="עלות מתואמת אג&quot;ח קונצרני ל.סחיר"/>
    <hyperlink ref="A41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60" ht="26.25" customHeight="1">
      <c r="A6" s="103" t="s">
        <v>97</v>
      </c>
      <c r="B6" s="104"/>
      <c r="C6" s="104"/>
      <c r="D6" s="104"/>
      <c r="E6" s="104"/>
      <c r="F6" s="104"/>
      <c r="G6" s="104"/>
      <c r="H6" s="104"/>
      <c r="I6" s="104"/>
      <c r="J6" s="104"/>
      <c r="K6" s="10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201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1338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225</v>
      </c>
      <c r="B13" t="s">
        <v>225</v>
      </c>
      <c r="C13" s="14"/>
      <c r="D13" t="s">
        <v>225</v>
      </c>
      <c r="E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1339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225</v>
      </c>
      <c r="B15" t="s">
        <v>225</v>
      </c>
      <c r="C15" s="14"/>
      <c r="D15" t="s">
        <v>225</v>
      </c>
      <c r="E15" t="s">
        <v>225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1340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225</v>
      </c>
      <c r="B17" t="s">
        <v>225</v>
      </c>
      <c r="C17" s="14"/>
      <c r="D17" t="s">
        <v>225</v>
      </c>
      <c r="E17" t="s">
        <v>225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724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225</v>
      </c>
      <c r="B19" t="s">
        <v>225</v>
      </c>
      <c r="C19" s="14"/>
      <c r="D19" t="s">
        <v>225</v>
      </c>
      <c r="E19" t="s">
        <v>225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230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1338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225</v>
      </c>
      <c r="B22" t="s">
        <v>225</v>
      </c>
      <c r="C22" s="14"/>
      <c r="D22" t="s">
        <v>225</v>
      </c>
      <c r="E22" t="s">
        <v>225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1341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225</v>
      </c>
      <c r="B24" t="s">
        <v>225</v>
      </c>
      <c r="C24" s="14"/>
      <c r="D24" t="s">
        <v>225</v>
      </c>
      <c r="E24" t="s">
        <v>225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1340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225</v>
      </c>
      <c r="B26" t="s">
        <v>225</v>
      </c>
      <c r="C26" s="14"/>
      <c r="D26" t="s">
        <v>225</v>
      </c>
      <c r="E26" t="s">
        <v>225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1342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225</v>
      </c>
      <c r="B28" t="s">
        <v>225</v>
      </c>
      <c r="C28" s="14"/>
      <c r="D28" t="s">
        <v>225</v>
      </c>
      <c r="E28" t="s">
        <v>225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724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225</v>
      </c>
      <c r="B30" t="s">
        <v>225</v>
      </c>
      <c r="C30" s="14"/>
      <c r="D30" t="s">
        <v>225</v>
      </c>
      <c r="E30" t="s">
        <v>225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9" t="s">
        <v>232</v>
      </c>
      <c r="B31" s="14"/>
      <c r="C31" s="14"/>
      <c r="D31" s="14"/>
    </row>
    <row r="32" spans="1:11">
      <c r="A32" s="89" t="s">
        <v>314</v>
      </c>
      <c r="B32" s="14"/>
      <c r="C32" s="14"/>
      <c r="D32" s="14"/>
    </row>
    <row r="33" spans="1:4">
      <c r="A33" s="89" t="s">
        <v>315</v>
      </c>
      <c r="B33" s="14"/>
      <c r="C33" s="14"/>
      <c r="D33" s="14"/>
    </row>
    <row r="34" spans="1:4">
      <c r="A34" s="89" t="s">
        <v>316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5"/>
      <c r="BC5" s="14" t="s">
        <v>99</v>
      </c>
      <c r="BE5" s="14" t="s">
        <v>100</v>
      </c>
      <c r="BG5" s="16" t="s">
        <v>101</v>
      </c>
    </row>
    <row r="6" spans="1:59" ht="26.25" customHeight="1">
      <c r="A6" s="103" t="s">
        <v>102</v>
      </c>
      <c r="B6" s="104"/>
      <c r="C6" s="104"/>
      <c r="D6" s="104"/>
      <c r="E6" s="104"/>
      <c r="F6" s="104"/>
      <c r="G6" s="104"/>
      <c r="H6" s="104"/>
      <c r="I6" s="104"/>
      <c r="J6" s="105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555262.62</v>
      </c>
      <c r="G10" s="22"/>
      <c r="H10" s="63">
        <v>1705.1271498289136</v>
      </c>
      <c r="I10" s="64">
        <v>1</v>
      </c>
      <c r="J10" s="64">
        <v>1E-3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201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225</v>
      </c>
      <c r="B12" t="s">
        <v>225</v>
      </c>
      <c r="C12" s="16"/>
      <c r="D12" t="s">
        <v>225</v>
      </c>
      <c r="E12" t="s">
        <v>225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230</v>
      </c>
      <c r="B13" s="16"/>
      <c r="C13" s="16"/>
      <c r="D13" s="16"/>
      <c r="E13" s="16"/>
      <c r="F13" s="69">
        <v>555262.62</v>
      </c>
      <c r="G13" s="16"/>
      <c r="H13" s="69">
        <v>1705.1271498289136</v>
      </c>
      <c r="I13" s="68">
        <v>1</v>
      </c>
      <c r="J13" s="68">
        <v>1E-3</v>
      </c>
      <c r="BE13" s="14" t="s">
        <v>125</v>
      </c>
    </row>
    <row r="14" spans="1:59">
      <c r="A14" t="s">
        <v>1343</v>
      </c>
      <c r="B14" t="s">
        <v>1344</v>
      </c>
      <c r="C14" t="s">
        <v>122</v>
      </c>
      <c r="D14" t="s">
        <v>1345</v>
      </c>
      <c r="E14" t="s">
        <v>109</v>
      </c>
      <c r="F14" s="65">
        <v>144</v>
      </c>
      <c r="G14" s="65">
        <v>1.5528</v>
      </c>
      <c r="H14" s="65">
        <v>8.6641767936000008E-3</v>
      </c>
      <c r="I14" s="66">
        <v>0</v>
      </c>
      <c r="J14" s="66">
        <v>0</v>
      </c>
      <c r="BE14" s="14" t="s">
        <v>126</v>
      </c>
    </row>
    <row r="15" spans="1:59">
      <c r="A15" t="s">
        <v>1346</v>
      </c>
      <c r="B15" t="s">
        <v>1347</v>
      </c>
      <c r="C15" t="s">
        <v>122</v>
      </c>
      <c r="D15" t="s">
        <v>1345</v>
      </c>
      <c r="E15" t="s">
        <v>105</v>
      </c>
      <c r="F15" s="65">
        <v>90</v>
      </c>
      <c r="G15" s="65">
        <v>3.4399000000000002</v>
      </c>
      <c r="H15" s="65">
        <v>1.0092666599999999E-2</v>
      </c>
      <c r="I15" s="66">
        <v>0</v>
      </c>
      <c r="J15" s="66">
        <v>0</v>
      </c>
      <c r="BE15" s="14" t="s">
        <v>127</v>
      </c>
    </row>
    <row r="16" spans="1:59">
      <c r="A16" t="s">
        <v>1348</v>
      </c>
      <c r="B16" t="s">
        <v>1349</v>
      </c>
      <c r="C16" t="s">
        <v>122</v>
      </c>
      <c r="D16" t="s">
        <v>1345</v>
      </c>
      <c r="E16" t="s">
        <v>122</v>
      </c>
      <c r="F16" s="65">
        <v>100</v>
      </c>
      <c r="G16" s="65">
        <v>1.73</v>
      </c>
      <c r="H16" s="65">
        <v>8.7157399999999996E-4</v>
      </c>
      <c r="I16" s="66">
        <v>0</v>
      </c>
      <c r="J16" s="66">
        <v>0</v>
      </c>
      <c r="BE16" s="14" t="s">
        <v>128</v>
      </c>
    </row>
    <row r="17" spans="1:57">
      <c r="A17" t="s">
        <v>1350</v>
      </c>
      <c r="B17" t="s">
        <v>1351</v>
      </c>
      <c r="C17" t="s">
        <v>122</v>
      </c>
      <c r="D17" t="s">
        <v>1345</v>
      </c>
      <c r="E17" t="s">
        <v>109</v>
      </c>
      <c r="F17" s="65">
        <v>-167275</v>
      </c>
      <c r="G17" s="65">
        <v>100</v>
      </c>
      <c r="H17" s="65">
        <v>-648.15716999999995</v>
      </c>
      <c r="I17" s="66">
        <v>-0.38009999999999999</v>
      </c>
      <c r="J17" s="66">
        <v>-4.0000000000000002E-4</v>
      </c>
      <c r="BE17" s="14" t="s">
        <v>129</v>
      </c>
    </row>
    <row r="18" spans="1:57">
      <c r="A18" t="s">
        <v>1352</v>
      </c>
      <c r="B18" t="s">
        <v>1353</v>
      </c>
      <c r="C18" t="s">
        <v>122</v>
      </c>
      <c r="D18" t="s">
        <v>1345</v>
      </c>
      <c r="E18" t="s">
        <v>105</v>
      </c>
      <c r="F18" s="65">
        <v>721858.62</v>
      </c>
      <c r="G18" s="65">
        <v>100</v>
      </c>
      <c r="H18" s="65">
        <v>2353.2591011999998</v>
      </c>
      <c r="I18" s="66">
        <v>1.3801000000000001</v>
      </c>
      <c r="J18" s="66">
        <v>1.2999999999999999E-3</v>
      </c>
      <c r="BE18" s="14" t="s">
        <v>130</v>
      </c>
    </row>
    <row r="19" spans="1:57">
      <c r="A19" t="s">
        <v>1354</v>
      </c>
      <c r="B19" t="s">
        <v>1355</v>
      </c>
      <c r="C19" t="s">
        <v>122</v>
      </c>
      <c r="D19" t="s">
        <v>1345</v>
      </c>
      <c r="E19" t="s">
        <v>109</v>
      </c>
      <c r="F19" s="65">
        <v>5</v>
      </c>
      <c r="G19" s="65">
        <v>3.4016000000000002</v>
      </c>
      <c r="H19" s="65">
        <v>6.5902598400000001E-4</v>
      </c>
      <c r="I19" s="66">
        <v>0</v>
      </c>
      <c r="J19" s="66">
        <v>0</v>
      </c>
      <c r="BE19" s="14" t="s">
        <v>131</v>
      </c>
    </row>
    <row r="20" spans="1:57">
      <c r="A20" t="s">
        <v>1356</v>
      </c>
      <c r="B20" t="s">
        <v>1357</v>
      </c>
      <c r="C20" t="s">
        <v>122</v>
      </c>
      <c r="D20" t="s">
        <v>1345</v>
      </c>
      <c r="E20" t="s">
        <v>105</v>
      </c>
      <c r="F20" s="65">
        <v>14</v>
      </c>
      <c r="G20" s="65">
        <v>1.4549000000000001</v>
      </c>
      <c r="H20" s="65">
        <v>6.6401635999999999E-4</v>
      </c>
      <c r="I20" s="66">
        <v>0</v>
      </c>
      <c r="J20" s="66">
        <v>0</v>
      </c>
      <c r="BE20" s="14" t="s">
        <v>122</v>
      </c>
    </row>
    <row r="21" spans="1:57">
      <c r="A21" t="s">
        <v>1358</v>
      </c>
      <c r="B21" t="s">
        <v>1359</v>
      </c>
      <c r="C21" t="s">
        <v>122</v>
      </c>
      <c r="D21" t="s">
        <v>1345</v>
      </c>
      <c r="E21" t="s">
        <v>105</v>
      </c>
      <c r="F21" s="65">
        <v>45</v>
      </c>
      <c r="G21" s="65">
        <v>0.23078000000000001</v>
      </c>
      <c r="H21" s="65">
        <v>3.3855426000000002E-4</v>
      </c>
      <c r="I21" s="66">
        <v>0</v>
      </c>
      <c r="J21" s="66">
        <v>0</v>
      </c>
    </row>
    <row r="22" spans="1:57">
      <c r="A22" t="s">
        <v>1360</v>
      </c>
      <c r="B22" t="s">
        <v>1361</v>
      </c>
      <c r="C22" t="s">
        <v>122</v>
      </c>
      <c r="D22" t="s">
        <v>1345</v>
      </c>
      <c r="E22" t="s">
        <v>105</v>
      </c>
      <c r="F22" s="65">
        <v>281</v>
      </c>
      <c r="G22" s="65">
        <v>0.42886000000000002</v>
      </c>
      <c r="H22" s="65">
        <v>3.9286149160000002E-3</v>
      </c>
      <c r="I22" s="66">
        <v>0</v>
      </c>
      <c r="J22" s="66">
        <v>0</v>
      </c>
    </row>
    <row r="23" spans="1:57">
      <c r="A23" s="89" t="s">
        <v>232</v>
      </c>
      <c r="B23" s="16"/>
      <c r="C23" s="16"/>
      <c r="D23" s="16"/>
      <c r="E23" s="16"/>
      <c r="F23" s="16"/>
      <c r="G23" s="16"/>
    </row>
    <row r="24" spans="1:57">
      <c r="A24" s="89" t="s">
        <v>314</v>
      </c>
      <c r="B24" s="16"/>
      <c r="C24" s="16"/>
      <c r="D24" s="16"/>
      <c r="E24" s="16"/>
      <c r="F24" s="16"/>
      <c r="G24" s="16"/>
    </row>
    <row r="25" spans="1:57">
      <c r="A25" s="89" t="s">
        <v>315</v>
      </c>
      <c r="B25" s="16"/>
      <c r="C25" s="16"/>
      <c r="D25" s="16"/>
      <c r="E25" s="16"/>
      <c r="F25" s="16"/>
      <c r="G25" s="16"/>
    </row>
    <row r="26" spans="1:57">
      <c r="A26" s="89" t="s">
        <v>316</v>
      </c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A16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1:80" ht="26.25" customHeight="1">
      <c r="A6" s="103" t="s">
        <v>132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201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1362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225</v>
      </c>
      <c r="B13" t="s">
        <v>225</v>
      </c>
      <c r="D13" t="s">
        <v>225</v>
      </c>
      <c r="G13" s="65">
        <v>0</v>
      </c>
      <c r="H13" t="s">
        <v>225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1363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225</v>
      </c>
      <c r="B15" t="s">
        <v>225</v>
      </c>
      <c r="D15" t="s">
        <v>225</v>
      </c>
      <c r="G15" s="65">
        <v>0</v>
      </c>
      <c r="H15" t="s">
        <v>225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1364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1365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225</v>
      </c>
      <c r="B18" t="s">
        <v>225</v>
      </c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1366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225</v>
      </c>
      <c r="B20" t="s">
        <v>225</v>
      </c>
      <c r="D20" t="s">
        <v>225</v>
      </c>
      <c r="G20" s="65">
        <v>0</v>
      </c>
      <c r="H20" t="s">
        <v>225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1367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225</v>
      </c>
      <c r="B22" t="s">
        <v>225</v>
      </c>
      <c r="D22" t="s">
        <v>225</v>
      </c>
      <c r="G22" s="65">
        <v>0</v>
      </c>
      <c r="H22" t="s">
        <v>225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1368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225</v>
      </c>
      <c r="B24" t="s">
        <v>225</v>
      </c>
      <c r="D24" t="s">
        <v>225</v>
      </c>
      <c r="G24" s="65">
        <v>0</v>
      </c>
      <c r="H24" t="s">
        <v>225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230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1362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225</v>
      </c>
      <c r="B27" t="s">
        <v>225</v>
      </c>
      <c r="D27" t="s">
        <v>225</v>
      </c>
      <c r="G27" s="65">
        <v>0</v>
      </c>
      <c r="H27" t="s">
        <v>225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1363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225</v>
      </c>
      <c r="B29" t="s">
        <v>225</v>
      </c>
      <c r="D29" t="s">
        <v>225</v>
      </c>
      <c r="G29" s="65">
        <v>0</v>
      </c>
      <c r="H29" t="s">
        <v>225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1364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1365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225</v>
      </c>
      <c r="B32" t="s">
        <v>225</v>
      </c>
      <c r="D32" t="s">
        <v>225</v>
      </c>
      <c r="G32" s="65">
        <v>0</v>
      </c>
      <c r="H32" t="s">
        <v>225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1366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225</v>
      </c>
      <c r="B34" t="s">
        <v>225</v>
      </c>
      <c r="D34" t="s">
        <v>225</v>
      </c>
      <c r="G34" s="65">
        <v>0</v>
      </c>
      <c r="H34" t="s">
        <v>225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1367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225</v>
      </c>
      <c r="B36" t="s">
        <v>225</v>
      </c>
      <c r="D36" t="s">
        <v>225</v>
      </c>
      <c r="G36" s="65">
        <v>0</v>
      </c>
      <c r="H36" t="s">
        <v>225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1368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225</v>
      </c>
      <c r="B38" t="s">
        <v>225</v>
      </c>
      <c r="D38" t="s">
        <v>225</v>
      </c>
      <c r="G38" s="65">
        <v>0</v>
      </c>
      <c r="H38" t="s">
        <v>225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9" t="s">
        <v>232</v>
      </c>
    </row>
    <row r="40" spans="1:16">
      <c r="A40" s="89" t="s">
        <v>314</v>
      </c>
    </row>
    <row r="41" spans="1:16">
      <c r="A41" s="89" t="s">
        <v>315</v>
      </c>
    </row>
    <row r="42" spans="1:16">
      <c r="A42" s="89" t="s">
        <v>316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71" ht="26.25" customHeight="1">
      <c r="A6" s="103" t="s">
        <v>68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201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1369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225</v>
      </c>
      <c r="B13" t="s">
        <v>225</v>
      </c>
      <c r="C13" t="s">
        <v>225</v>
      </c>
      <c r="F13" s="65">
        <v>0</v>
      </c>
      <c r="G13" t="s">
        <v>225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1370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225</v>
      </c>
      <c r="B15" t="s">
        <v>225</v>
      </c>
      <c r="C15" t="s">
        <v>225</v>
      </c>
      <c r="F15" s="65">
        <v>0</v>
      </c>
      <c r="G15" t="s">
        <v>225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1371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225</v>
      </c>
      <c r="B17" t="s">
        <v>225</v>
      </c>
      <c r="C17" t="s">
        <v>225</v>
      </c>
      <c r="F17" s="65">
        <v>0</v>
      </c>
      <c r="G17" t="s">
        <v>225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1372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225</v>
      </c>
      <c r="B19" t="s">
        <v>225</v>
      </c>
      <c r="C19" t="s">
        <v>225</v>
      </c>
      <c r="F19" s="65">
        <v>0</v>
      </c>
      <c r="G19" t="s">
        <v>225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724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225</v>
      </c>
      <c r="B21" t="s">
        <v>225</v>
      </c>
      <c r="C21" t="s">
        <v>225</v>
      </c>
      <c r="F21" s="65">
        <v>0</v>
      </c>
      <c r="G21" t="s">
        <v>225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230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312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225</v>
      </c>
      <c r="B24" t="s">
        <v>225</v>
      </c>
      <c r="C24" t="s">
        <v>225</v>
      </c>
      <c r="F24" s="65">
        <v>0</v>
      </c>
      <c r="G24" t="s">
        <v>225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1373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225</v>
      </c>
      <c r="B26" t="s">
        <v>225</v>
      </c>
      <c r="C26" t="s">
        <v>225</v>
      </c>
      <c r="F26" s="65">
        <v>0</v>
      </c>
      <c r="G26" t="s">
        <v>225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9" t="s">
        <v>314</v>
      </c>
    </row>
    <row r="28" spans="1:15">
      <c r="A28" s="89" t="s">
        <v>315</v>
      </c>
    </row>
    <row r="29" spans="1:15">
      <c r="A29" s="89" t="s">
        <v>316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/>
    </row>
    <row r="6" spans="1:64" ht="26.25" customHeight="1">
      <c r="A6" s="103" t="s">
        <v>81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201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1374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I13" s="65">
        <v>0</v>
      </c>
      <c r="J13" t="s">
        <v>225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1375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I15" s="65">
        <v>0</v>
      </c>
      <c r="J15" t="s">
        <v>225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319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I17" s="65">
        <v>0</v>
      </c>
      <c r="J17" t="s">
        <v>225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724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225</v>
      </c>
      <c r="B19" t="s">
        <v>225</v>
      </c>
      <c r="C19" s="14"/>
      <c r="D19" s="14"/>
      <c r="E19" t="s">
        <v>225</v>
      </c>
      <c r="F19" t="s">
        <v>225</v>
      </c>
      <c r="I19" s="65">
        <v>0</v>
      </c>
      <c r="J19" t="s">
        <v>225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230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1376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225</v>
      </c>
      <c r="B22" t="s">
        <v>225</v>
      </c>
      <c r="C22" s="14"/>
      <c r="D22" s="14"/>
      <c r="E22" t="s">
        <v>225</v>
      </c>
      <c r="F22" t="s">
        <v>225</v>
      </c>
      <c r="I22" s="65">
        <v>0</v>
      </c>
      <c r="J22" t="s">
        <v>225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1377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I24" s="65">
        <v>0</v>
      </c>
      <c r="J24" t="s">
        <v>225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9" t="s">
        <v>232</v>
      </c>
      <c r="C25" s="14"/>
      <c r="D25" s="14"/>
      <c r="E25" s="14"/>
    </row>
    <row r="26" spans="1:18">
      <c r="A26" s="89" t="s">
        <v>314</v>
      </c>
      <c r="C26" s="14"/>
      <c r="D26" s="14"/>
      <c r="E26" s="14"/>
    </row>
    <row r="27" spans="1:18">
      <c r="A27" s="89" t="s">
        <v>315</v>
      </c>
      <c r="C27" s="14"/>
      <c r="D27" s="14"/>
      <c r="E27" s="14"/>
    </row>
    <row r="28" spans="1:18">
      <c r="A28" s="89" t="s">
        <v>316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5"/>
    </row>
    <row r="6" spans="1:80" ht="26.25" customHeight="1">
      <c r="A6" s="103" t="s">
        <v>88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106" t="s">
        <v>54</v>
      </c>
      <c r="M7" s="10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4.24</v>
      </c>
      <c r="J10" s="7"/>
      <c r="K10" s="7"/>
      <c r="L10" s="64">
        <v>1.1599999999999999E-2</v>
      </c>
      <c r="M10" s="63">
        <v>35226901.170000002</v>
      </c>
      <c r="N10" s="7"/>
      <c r="O10" s="63">
        <v>38886.250890326999</v>
      </c>
      <c r="P10" s="7"/>
      <c r="Q10" s="64">
        <v>1</v>
      </c>
      <c r="R10" s="64">
        <v>2.1999999999999999E-2</v>
      </c>
      <c r="S10" s="30"/>
      <c r="BY10" s="14"/>
      <c r="CB10" s="14"/>
    </row>
    <row r="11" spans="1:80">
      <c r="A11" s="67" t="s">
        <v>201</v>
      </c>
      <c r="B11" s="14"/>
      <c r="C11" s="14"/>
      <c r="D11" s="14"/>
      <c r="I11" s="69">
        <v>4.24</v>
      </c>
      <c r="L11" s="68">
        <v>1.1599999999999999E-2</v>
      </c>
      <c r="M11" s="69">
        <v>35226901.170000002</v>
      </c>
      <c r="O11" s="69">
        <v>38886.250890326999</v>
      </c>
      <c r="Q11" s="68">
        <v>1</v>
      </c>
      <c r="R11" s="68">
        <v>2.1999999999999999E-2</v>
      </c>
    </row>
    <row r="12" spans="1:80">
      <c r="A12" s="67" t="s">
        <v>1374</v>
      </c>
      <c r="B12" s="14"/>
      <c r="C12" s="14"/>
      <c r="D12" s="14"/>
      <c r="I12" s="69">
        <v>7.79</v>
      </c>
      <c r="L12" s="68">
        <v>3.0999999999999999E-3</v>
      </c>
      <c r="M12" s="69">
        <v>6774473.1900000004</v>
      </c>
      <c r="O12" s="69">
        <v>7626.9179348589996</v>
      </c>
      <c r="Q12" s="68">
        <v>0.1961</v>
      </c>
      <c r="R12" s="68">
        <v>4.3E-3</v>
      </c>
    </row>
    <row r="13" spans="1:80">
      <c r="A13" t="s">
        <v>1378</v>
      </c>
      <c r="B13" t="s">
        <v>1379</v>
      </c>
      <c r="C13" t="s">
        <v>122</v>
      </c>
      <c r="D13" t="s">
        <v>1380</v>
      </c>
      <c r="E13" t="s">
        <v>583</v>
      </c>
      <c r="F13" t="s">
        <v>334</v>
      </c>
      <c r="G13" t="s">
        <v>149</v>
      </c>
      <c r="H13" t="s">
        <v>1381</v>
      </c>
      <c r="I13" s="65">
        <v>6.42</v>
      </c>
      <c r="J13" t="s">
        <v>101</v>
      </c>
      <c r="K13" s="66">
        <v>2.1399999999999999E-2</v>
      </c>
      <c r="L13" s="66">
        <v>1.2999999999999999E-3</v>
      </c>
      <c r="M13" s="65">
        <v>4019000</v>
      </c>
      <c r="N13" s="65">
        <v>118.78</v>
      </c>
      <c r="O13" s="65">
        <v>4773.7682000000004</v>
      </c>
      <c r="P13" s="66">
        <v>8.0999999999999996E-3</v>
      </c>
      <c r="Q13" s="66">
        <v>0.12280000000000001</v>
      </c>
      <c r="R13" s="66">
        <v>2.7000000000000001E-3</v>
      </c>
    </row>
    <row r="14" spans="1:80">
      <c r="A14" t="s">
        <v>1382</v>
      </c>
      <c r="B14" t="s">
        <v>1383</v>
      </c>
      <c r="C14" t="s">
        <v>122</v>
      </c>
      <c r="D14" t="s">
        <v>1384</v>
      </c>
      <c r="E14" t="s">
        <v>484</v>
      </c>
      <c r="F14" t="s">
        <v>334</v>
      </c>
      <c r="G14" t="s">
        <v>149</v>
      </c>
      <c r="H14" t="s">
        <v>1385</v>
      </c>
      <c r="I14" s="65">
        <v>10.27</v>
      </c>
      <c r="J14" t="s">
        <v>101</v>
      </c>
      <c r="K14" s="66">
        <v>8.3000000000000001E-3</v>
      </c>
      <c r="L14" s="66">
        <v>6.3E-3</v>
      </c>
      <c r="M14" s="65">
        <v>2698410</v>
      </c>
      <c r="N14" s="65">
        <v>103.48</v>
      </c>
      <c r="O14" s="65">
        <v>2792.314668</v>
      </c>
      <c r="P14" s="66">
        <v>7.7000000000000002E-3</v>
      </c>
      <c r="Q14" s="66">
        <v>7.1800000000000003E-2</v>
      </c>
      <c r="R14" s="66">
        <v>1.6000000000000001E-3</v>
      </c>
    </row>
    <row r="15" spans="1:80">
      <c r="A15" t="s">
        <v>1386</v>
      </c>
      <c r="B15" t="s">
        <v>1387</v>
      </c>
      <c r="C15" t="s">
        <v>122</v>
      </c>
      <c r="D15" t="s">
        <v>491</v>
      </c>
      <c r="E15" t="s">
        <v>492</v>
      </c>
      <c r="F15" t="s">
        <v>488</v>
      </c>
      <c r="G15" t="s">
        <v>149</v>
      </c>
      <c r="H15" t="s">
        <v>1388</v>
      </c>
      <c r="I15" s="65">
        <v>1.24</v>
      </c>
      <c r="J15" t="s">
        <v>101</v>
      </c>
      <c r="K15" s="66">
        <v>3.15E-2</v>
      </c>
      <c r="L15" s="66">
        <v>2.9999999999999997E-4</v>
      </c>
      <c r="M15" s="65">
        <v>57063.19</v>
      </c>
      <c r="N15" s="65">
        <v>106.61</v>
      </c>
      <c r="O15" s="65">
        <v>60.835066859000001</v>
      </c>
      <c r="P15" s="66">
        <v>2.0000000000000001E-4</v>
      </c>
      <c r="Q15" s="66">
        <v>1.6000000000000001E-3</v>
      </c>
      <c r="R15" s="66">
        <v>0</v>
      </c>
    </row>
    <row r="16" spans="1:80">
      <c r="A16" s="67" t="s">
        <v>1375</v>
      </c>
      <c r="B16" s="14"/>
      <c r="C16" s="14"/>
      <c r="D16" s="14"/>
      <c r="I16" s="69">
        <v>3.48</v>
      </c>
      <c r="L16" s="68">
        <v>1.2800000000000001E-2</v>
      </c>
      <c r="M16" s="69">
        <v>27982427.98</v>
      </c>
      <c r="O16" s="69">
        <v>29679.021875467999</v>
      </c>
      <c r="Q16" s="68">
        <v>0.76319999999999999</v>
      </c>
      <c r="R16" s="68">
        <v>1.6799999999999999E-2</v>
      </c>
    </row>
    <row r="17" spans="1:18">
      <c r="A17" t="s">
        <v>1389</v>
      </c>
      <c r="B17" t="s">
        <v>1390</v>
      </c>
      <c r="C17" t="s">
        <v>122</v>
      </c>
      <c r="D17" t="s">
        <v>1380</v>
      </c>
      <c r="E17" t="s">
        <v>583</v>
      </c>
      <c r="F17" t="s">
        <v>334</v>
      </c>
      <c r="G17" t="s">
        <v>149</v>
      </c>
      <c r="H17" t="s">
        <v>1381</v>
      </c>
      <c r="I17" s="65">
        <v>6.01</v>
      </c>
      <c r="J17" t="s">
        <v>101</v>
      </c>
      <c r="K17" s="66">
        <v>3.7400000000000003E-2</v>
      </c>
      <c r="L17" s="66">
        <v>1.78E-2</v>
      </c>
      <c r="M17" s="65">
        <v>8500000</v>
      </c>
      <c r="N17" s="65">
        <v>113.28</v>
      </c>
      <c r="O17" s="65">
        <v>9628.7999999999993</v>
      </c>
      <c r="P17" s="66">
        <v>1.0699999999999999E-2</v>
      </c>
      <c r="Q17" s="66">
        <v>0.24759999999999999</v>
      </c>
      <c r="R17" s="66">
        <v>5.4999999999999997E-3</v>
      </c>
    </row>
    <row r="18" spans="1:18">
      <c r="A18" t="s">
        <v>1391</v>
      </c>
      <c r="B18" t="s">
        <v>1392</v>
      </c>
      <c r="C18" t="s">
        <v>122</v>
      </c>
      <c r="D18" t="s">
        <v>1380</v>
      </c>
      <c r="E18" t="s">
        <v>583</v>
      </c>
      <c r="F18" t="s">
        <v>334</v>
      </c>
      <c r="G18" t="s">
        <v>149</v>
      </c>
      <c r="H18" t="s">
        <v>1381</v>
      </c>
      <c r="I18" s="65">
        <v>2.63</v>
      </c>
      <c r="J18" t="s">
        <v>101</v>
      </c>
      <c r="K18" s="66">
        <v>2.5000000000000001E-2</v>
      </c>
      <c r="L18" s="66">
        <v>9.9000000000000008E-3</v>
      </c>
      <c r="M18" s="65">
        <v>8500000</v>
      </c>
      <c r="N18" s="65">
        <v>104.8</v>
      </c>
      <c r="O18" s="65">
        <v>8908</v>
      </c>
      <c r="P18" s="66">
        <v>1.2500000000000001E-2</v>
      </c>
      <c r="Q18" s="66">
        <v>0.2291</v>
      </c>
      <c r="R18" s="66">
        <v>5.1000000000000004E-3</v>
      </c>
    </row>
    <row r="19" spans="1:18">
      <c r="A19" t="s">
        <v>1393</v>
      </c>
      <c r="B19" t="s">
        <v>1394</v>
      </c>
      <c r="C19" t="s">
        <v>122</v>
      </c>
      <c r="D19" t="s">
        <v>854</v>
      </c>
      <c r="E19" t="s">
        <v>522</v>
      </c>
      <c r="F19" t="s">
        <v>458</v>
      </c>
      <c r="G19" t="s">
        <v>207</v>
      </c>
      <c r="H19" t="s">
        <v>1395</v>
      </c>
      <c r="I19" s="65">
        <v>4.99</v>
      </c>
      <c r="J19" t="s">
        <v>101</v>
      </c>
      <c r="K19" s="66">
        <v>3.3500000000000002E-2</v>
      </c>
      <c r="L19" s="66">
        <v>2.4299999999999999E-2</v>
      </c>
      <c r="M19" s="65">
        <v>684867</v>
      </c>
      <c r="N19" s="65">
        <v>104.79</v>
      </c>
      <c r="O19" s="65">
        <v>717.67212930000005</v>
      </c>
      <c r="P19" s="66">
        <v>6.9999999999999999E-4</v>
      </c>
      <c r="Q19" s="66">
        <v>1.8499999999999999E-2</v>
      </c>
      <c r="R19" s="66">
        <v>4.0000000000000002E-4</v>
      </c>
    </row>
    <row r="20" spans="1:18">
      <c r="A20" t="s">
        <v>1396</v>
      </c>
      <c r="B20" t="s">
        <v>1397</v>
      </c>
      <c r="C20" t="s">
        <v>122</v>
      </c>
      <c r="D20" t="s">
        <v>1398</v>
      </c>
      <c r="E20" t="s">
        <v>505</v>
      </c>
      <c r="F20" t="s">
        <v>614</v>
      </c>
      <c r="G20" t="s">
        <v>149</v>
      </c>
      <c r="H20" t="s">
        <v>295</v>
      </c>
      <c r="I20" s="65">
        <v>3.48</v>
      </c>
      <c r="J20" t="s">
        <v>101</v>
      </c>
      <c r="K20" s="66">
        <v>2.1000000000000001E-2</v>
      </c>
      <c r="L20" s="66">
        <v>1.8499999999999999E-2</v>
      </c>
      <c r="M20" s="65">
        <v>4500000</v>
      </c>
      <c r="N20" s="65">
        <v>101.55</v>
      </c>
      <c r="O20" s="65">
        <v>4569.75</v>
      </c>
      <c r="P20" s="66">
        <v>3.7499999999999999E-2</v>
      </c>
      <c r="Q20" s="66">
        <v>0.11749999999999999</v>
      </c>
      <c r="R20" s="66">
        <v>2.5999999999999999E-3</v>
      </c>
    </row>
    <row r="21" spans="1:18">
      <c r="A21" t="s">
        <v>1399</v>
      </c>
      <c r="B21" t="s">
        <v>1400</v>
      </c>
      <c r="C21" t="s">
        <v>122</v>
      </c>
      <c r="D21" t="s">
        <v>1401</v>
      </c>
      <c r="E21" t="s">
        <v>505</v>
      </c>
      <c r="F21" t="s">
        <v>488</v>
      </c>
      <c r="G21" t="s">
        <v>149</v>
      </c>
      <c r="H21" t="s">
        <v>1402</v>
      </c>
      <c r="I21" s="65">
        <v>4.1900000000000004</v>
      </c>
      <c r="J21" t="s">
        <v>101</v>
      </c>
      <c r="K21" s="66">
        <v>4.5999999999999999E-2</v>
      </c>
      <c r="L21" s="66">
        <v>2.92E-2</v>
      </c>
      <c r="M21" s="65">
        <v>597560.98</v>
      </c>
      <c r="N21" s="65">
        <v>107.16</v>
      </c>
      <c r="O21" s="65">
        <v>640.34634616799997</v>
      </c>
      <c r="P21" s="66">
        <v>1E-3</v>
      </c>
      <c r="Q21" s="66">
        <v>1.6500000000000001E-2</v>
      </c>
      <c r="R21" s="66">
        <v>4.0000000000000002E-4</v>
      </c>
    </row>
    <row r="22" spans="1:18">
      <c r="A22" t="s">
        <v>1403</v>
      </c>
      <c r="B22" t="s">
        <v>1404</v>
      </c>
      <c r="C22" t="s">
        <v>122</v>
      </c>
      <c r="D22" t="s">
        <v>1405</v>
      </c>
      <c r="E22" t="s">
        <v>372</v>
      </c>
      <c r="F22" t="s">
        <v>496</v>
      </c>
      <c r="G22" t="s">
        <v>207</v>
      </c>
      <c r="H22" t="s">
        <v>686</v>
      </c>
      <c r="J22" t="s">
        <v>101</v>
      </c>
      <c r="K22" s="66">
        <v>6.0000000000000001E-3</v>
      </c>
      <c r="L22" s="66">
        <v>0</v>
      </c>
      <c r="M22" s="65">
        <v>5200000</v>
      </c>
      <c r="N22" s="65">
        <v>100.13</v>
      </c>
      <c r="O22" s="65">
        <v>5214.4534000000003</v>
      </c>
      <c r="P22" s="66">
        <v>0</v>
      </c>
      <c r="Q22" s="66">
        <v>0.1341</v>
      </c>
      <c r="R22" s="66">
        <v>3.0000000000000001E-3</v>
      </c>
    </row>
    <row r="23" spans="1:18">
      <c r="A23" s="67" t="s">
        <v>319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I24" s="65">
        <v>0</v>
      </c>
      <c r="J24" t="s">
        <v>225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724</v>
      </c>
      <c r="B25" s="14"/>
      <c r="C25" s="14"/>
      <c r="D25" s="14"/>
      <c r="I25" s="69">
        <v>1.18</v>
      </c>
      <c r="L25" s="68">
        <v>2.9000000000000001E-2</v>
      </c>
      <c r="M25" s="69">
        <v>470000</v>
      </c>
      <c r="O25" s="69">
        <v>1580.3110799999999</v>
      </c>
      <c r="Q25" s="68">
        <v>4.0599999999999997E-2</v>
      </c>
      <c r="R25" s="68">
        <v>8.9999999999999998E-4</v>
      </c>
    </row>
    <row r="26" spans="1:18">
      <c r="A26" t="s">
        <v>1406</v>
      </c>
      <c r="B26" t="s">
        <v>1407</v>
      </c>
      <c r="C26" t="s">
        <v>122</v>
      </c>
      <c r="D26" t="s">
        <v>854</v>
      </c>
      <c r="E26" t="s">
        <v>522</v>
      </c>
      <c r="F26" t="s">
        <v>458</v>
      </c>
      <c r="G26" t="s">
        <v>207</v>
      </c>
      <c r="H26" t="s">
        <v>1408</v>
      </c>
      <c r="I26" s="65">
        <v>1.18</v>
      </c>
      <c r="J26" t="s">
        <v>105</v>
      </c>
      <c r="K26" s="66">
        <v>4.4499999999999998E-2</v>
      </c>
      <c r="L26" s="66">
        <v>2.9000000000000001E-2</v>
      </c>
      <c r="M26" s="65">
        <v>470000</v>
      </c>
      <c r="N26" s="65">
        <v>103.14</v>
      </c>
      <c r="O26" s="65">
        <v>1580.3110799999999</v>
      </c>
      <c r="P26" s="66">
        <v>2.2000000000000001E-3</v>
      </c>
      <c r="Q26" s="66">
        <v>4.0599999999999997E-2</v>
      </c>
      <c r="R26" s="66">
        <v>8.9999999999999998E-4</v>
      </c>
    </row>
    <row r="27" spans="1:18">
      <c r="A27" s="67" t="s">
        <v>230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s="67" t="s">
        <v>320</v>
      </c>
      <c r="B28" s="14"/>
      <c r="C28" s="14"/>
      <c r="D28" s="14"/>
      <c r="I28" s="69">
        <v>0</v>
      </c>
      <c r="L28" s="68">
        <v>0</v>
      </c>
      <c r="M28" s="69">
        <v>0</v>
      </c>
      <c r="O28" s="69">
        <v>0</v>
      </c>
      <c r="Q28" s="68">
        <v>0</v>
      </c>
      <c r="R28" s="68">
        <v>0</v>
      </c>
    </row>
    <row r="29" spans="1:18">
      <c r="A29" t="s">
        <v>225</v>
      </c>
      <c r="B29" t="s">
        <v>225</v>
      </c>
      <c r="C29" s="14"/>
      <c r="D29" s="14"/>
      <c r="E29" t="s">
        <v>225</v>
      </c>
      <c r="F29" t="s">
        <v>225</v>
      </c>
      <c r="I29" s="65">
        <v>0</v>
      </c>
      <c r="J29" t="s">
        <v>225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  <c r="R29" s="66">
        <v>0</v>
      </c>
    </row>
    <row r="30" spans="1:18">
      <c r="A30" s="67" t="s">
        <v>321</v>
      </c>
      <c r="B30" s="14"/>
      <c r="C30" s="14"/>
      <c r="D30" s="14"/>
      <c r="I30" s="69">
        <v>0</v>
      </c>
      <c r="L30" s="68">
        <v>0</v>
      </c>
      <c r="M30" s="69">
        <v>0</v>
      </c>
      <c r="O30" s="69">
        <v>0</v>
      </c>
      <c r="Q30" s="68">
        <v>0</v>
      </c>
      <c r="R30" s="68">
        <v>0</v>
      </c>
    </row>
    <row r="31" spans="1:18">
      <c r="A31" t="s">
        <v>225</v>
      </c>
      <c r="B31" t="s">
        <v>225</v>
      </c>
      <c r="C31" s="14"/>
      <c r="D31" s="14"/>
      <c r="E31" t="s">
        <v>225</v>
      </c>
      <c r="F31" t="s">
        <v>225</v>
      </c>
      <c r="I31" s="65">
        <v>0</v>
      </c>
      <c r="J31" t="s">
        <v>225</v>
      </c>
      <c r="K31" s="66">
        <v>0</v>
      </c>
      <c r="L31" s="66">
        <v>0</v>
      </c>
      <c r="M31" s="65">
        <v>0</v>
      </c>
      <c r="N31" s="65">
        <v>0</v>
      </c>
      <c r="O31" s="65">
        <v>0</v>
      </c>
      <c r="P31" s="66">
        <v>0</v>
      </c>
      <c r="Q31" s="66">
        <v>0</v>
      </c>
      <c r="R31" s="66">
        <v>0</v>
      </c>
    </row>
    <row r="32" spans="1:18">
      <c r="A32" s="89" t="s">
        <v>232</v>
      </c>
      <c r="B32" s="14"/>
      <c r="C32" s="14"/>
      <c r="D32" s="14"/>
    </row>
    <row r="33" spans="1:4">
      <c r="A33" s="89" t="s">
        <v>314</v>
      </c>
      <c r="B33" s="14"/>
      <c r="C33" s="14"/>
      <c r="D33" s="14"/>
    </row>
    <row r="34" spans="1:4">
      <c r="A34" s="89" t="s">
        <v>315</v>
      </c>
      <c r="B34" s="14"/>
      <c r="C34" s="14"/>
      <c r="D34" s="14"/>
    </row>
    <row r="35" spans="1:4">
      <c r="A35" s="89" t="s">
        <v>316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5"/>
    </row>
    <row r="6" spans="1:97" ht="26.25" customHeight="1">
      <c r="A6" s="103" t="s">
        <v>90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2423263</v>
      </c>
      <c r="H10" s="7"/>
      <c r="I10" s="63">
        <v>4889.99933822</v>
      </c>
      <c r="J10" s="7"/>
      <c r="K10" s="64">
        <v>1</v>
      </c>
      <c r="L10" s="64">
        <v>2.8E-3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201</v>
      </c>
      <c r="B11" s="14"/>
      <c r="C11" s="14"/>
      <c r="D11" s="14"/>
      <c r="G11" s="69">
        <v>2423263</v>
      </c>
      <c r="I11" s="69">
        <v>4889.99933822</v>
      </c>
      <c r="K11" s="68">
        <v>1</v>
      </c>
      <c r="L11" s="68">
        <v>2.8E-3</v>
      </c>
    </row>
    <row r="12" spans="1:97">
      <c r="A12" t="s">
        <v>1409</v>
      </c>
      <c r="B12" t="s">
        <v>1410</v>
      </c>
      <c r="C12" t="s">
        <v>122</v>
      </c>
      <c r="D12" t="s">
        <v>1411</v>
      </c>
      <c r="E12" t="s">
        <v>1114</v>
      </c>
      <c r="F12" t="s">
        <v>105</v>
      </c>
      <c r="G12" s="65">
        <v>2423263</v>
      </c>
      <c r="H12" s="65">
        <v>61.9</v>
      </c>
      <c r="I12" s="65">
        <v>4889.99933822</v>
      </c>
      <c r="J12" s="66">
        <v>1.4E-3</v>
      </c>
      <c r="K12" s="66">
        <v>1</v>
      </c>
      <c r="L12" s="66">
        <v>2.8E-3</v>
      </c>
    </row>
    <row r="13" spans="1:97">
      <c r="A13" s="67" t="s">
        <v>230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320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321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9" t="s">
        <v>232</v>
      </c>
      <c r="B18" s="14"/>
      <c r="C18" s="14"/>
      <c r="D18" s="14"/>
    </row>
    <row r="19" spans="1:12">
      <c r="A19" s="89" t="s">
        <v>314</v>
      </c>
      <c r="B19" s="14"/>
      <c r="C19" s="14"/>
      <c r="D19" s="14"/>
    </row>
    <row r="20" spans="1:12">
      <c r="A20" s="89" t="s">
        <v>315</v>
      </c>
      <c r="B20" s="14"/>
      <c r="C20" s="14"/>
      <c r="D20" s="14"/>
    </row>
    <row r="21" spans="1:12">
      <c r="A21" s="89" t="s">
        <v>316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54" ht="26.25" customHeight="1">
      <c r="A6" s="103" t="s">
        <v>138</v>
      </c>
      <c r="B6" s="104"/>
      <c r="C6" s="104"/>
      <c r="D6" s="104"/>
      <c r="E6" s="104"/>
      <c r="F6" s="104"/>
      <c r="G6" s="104"/>
      <c r="H6" s="104"/>
      <c r="I6" s="104"/>
      <c r="J6" s="10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201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1412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225</v>
      </c>
      <c r="B13" t="s">
        <v>225</v>
      </c>
      <c r="C13" t="s">
        <v>225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1413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225</v>
      </c>
      <c r="B15" t="s">
        <v>225</v>
      </c>
      <c r="C15" t="s">
        <v>225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1414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225</v>
      </c>
      <c r="B17" t="s">
        <v>225</v>
      </c>
      <c r="C17" t="s">
        <v>225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1415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225</v>
      </c>
      <c r="B19" t="s">
        <v>225</v>
      </c>
      <c r="C19" t="s">
        <v>225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230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1416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225</v>
      </c>
      <c r="B22" t="s">
        <v>225</v>
      </c>
      <c r="C22" t="s">
        <v>225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1417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225</v>
      </c>
      <c r="B24" t="s">
        <v>225</v>
      </c>
      <c r="C24" t="s">
        <v>225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1418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225</v>
      </c>
      <c r="B26" t="s">
        <v>225</v>
      </c>
      <c r="C26" t="s">
        <v>225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1419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225</v>
      </c>
      <c r="B28" t="s">
        <v>225</v>
      </c>
      <c r="C28" t="s">
        <v>225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9" t="s">
        <v>232</v>
      </c>
      <c r="B29" s="14"/>
    </row>
    <row r="30" spans="1:10">
      <c r="A30" s="89" t="s">
        <v>314</v>
      </c>
      <c r="B30" s="14"/>
    </row>
    <row r="31" spans="1:10">
      <c r="A31" s="89" t="s">
        <v>315</v>
      </c>
      <c r="B31" s="14"/>
    </row>
    <row r="32" spans="1:10">
      <c r="A32" s="89" t="s">
        <v>316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58" ht="26.25" customHeight="1">
      <c r="A6" s="103" t="s">
        <v>140</v>
      </c>
      <c r="B6" s="104"/>
      <c r="C6" s="104"/>
      <c r="D6" s="104"/>
      <c r="E6" s="104"/>
      <c r="F6" s="104"/>
      <c r="G6" s="104"/>
      <c r="H6" s="104"/>
      <c r="I6" s="104"/>
      <c r="J6" s="104"/>
      <c r="K6" s="10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3548712</v>
      </c>
      <c r="G10" s="7"/>
      <c r="H10" s="63">
        <v>348.93227042113</v>
      </c>
      <c r="I10" s="7"/>
      <c r="J10" s="64">
        <v>1</v>
      </c>
      <c r="K10" s="64">
        <v>2.0000000000000001E-4</v>
      </c>
      <c r="L10" s="14"/>
      <c r="M10" s="14"/>
      <c r="N10" s="14"/>
      <c r="O10" s="14"/>
      <c r="BF10" s="14"/>
    </row>
    <row r="11" spans="1:58">
      <c r="A11" s="67" t="s">
        <v>1420</v>
      </c>
      <c r="B11" s="14"/>
      <c r="C11" s="14"/>
      <c r="F11" s="69">
        <v>3548712</v>
      </c>
      <c r="H11" s="69">
        <v>348.93227042113</v>
      </c>
      <c r="J11" s="68">
        <v>1</v>
      </c>
      <c r="K11" s="68">
        <v>2.0000000000000001E-4</v>
      </c>
    </row>
    <row r="12" spans="1:58">
      <c r="A12" t="s">
        <v>1196</v>
      </c>
      <c r="B12" t="s">
        <v>1197</v>
      </c>
      <c r="C12" t="s">
        <v>837</v>
      </c>
      <c r="D12" t="s">
        <v>105</v>
      </c>
      <c r="E12" t="s">
        <v>1421</v>
      </c>
      <c r="F12" s="65">
        <v>130000</v>
      </c>
      <c r="G12" s="65">
        <v>24.7334</v>
      </c>
      <c r="H12" s="65">
        <v>104.8201492</v>
      </c>
      <c r="I12" s="66">
        <v>0</v>
      </c>
      <c r="J12" s="66">
        <v>0.3004</v>
      </c>
      <c r="K12" s="66">
        <v>1E-4</v>
      </c>
    </row>
    <row r="13" spans="1:58">
      <c r="A13" t="s">
        <v>1422</v>
      </c>
      <c r="B13" t="s">
        <v>1423</v>
      </c>
      <c r="C13" t="s">
        <v>911</v>
      </c>
      <c r="D13" t="s">
        <v>101</v>
      </c>
      <c r="E13" t="s">
        <v>671</v>
      </c>
      <c r="F13" s="65">
        <v>35519</v>
      </c>
      <c r="G13" s="65">
        <v>93.202267000000006</v>
      </c>
      <c r="H13" s="65">
        <v>33.104513215730002</v>
      </c>
      <c r="I13" s="66">
        <v>0</v>
      </c>
      <c r="J13" s="66">
        <v>9.4899999999999998E-2</v>
      </c>
      <c r="K13" s="66">
        <v>0</v>
      </c>
    </row>
    <row r="14" spans="1:58">
      <c r="A14" t="s">
        <v>1424</v>
      </c>
      <c r="B14" t="s">
        <v>1425</v>
      </c>
      <c r="C14" t="s">
        <v>1426</v>
      </c>
      <c r="D14" t="s">
        <v>101</v>
      </c>
      <c r="E14" t="s">
        <v>1427</v>
      </c>
      <c r="F14" s="65">
        <v>2500000</v>
      </c>
      <c r="G14" s="65">
        <v>6.3090000000000004E-3</v>
      </c>
      <c r="H14" s="65">
        <v>0.157725</v>
      </c>
      <c r="I14" s="66">
        <v>0</v>
      </c>
      <c r="J14" s="66">
        <v>5.0000000000000001E-4</v>
      </c>
      <c r="K14" s="66">
        <v>0</v>
      </c>
    </row>
    <row r="15" spans="1:58">
      <c r="A15" t="s">
        <v>1428</v>
      </c>
      <c r="B15" t="s">
        <v>1429</v>
      </c>
      <c r="C15" t="s">
        <v>1091</v>
      </c>
      <c r="D15" t="s">
        <v>101</v>
      </c>
      <c r="E15" t="s">
        <v>1430</v>
      </c>
      <c r="F15" s="65">
        <v>370000</v>
      </c>
      <c r="G15" s="65">
        <v>1.600851</v>
      </c>
      <c r="H15" s="65">
        <v>5.9231486999999996</v>
      </c>
      <c r="I15" s="66">
        <v>0</v>
      </c>
      <c r="J15" s="66">
        <v>1.7000000000000001E-2</v>
      </c>
      <c r="K15" s="66">
        <v>0</v>
      </c>
    </row>
    <row r="16" spans="1:58">
      <c r="A16" t="s">
        <v>1431</v>
      </c>
      <c r="B16" t="s">
        <v>989</v>
      </c>
      <c r="C16" t="s">
        <v>124</v>
      </c>
      <c r="D16" t="s">
        <v>101</v>
      </c>
      <c r="E16" t="s">
        <v>1432</v>
      </c>
      <c r="F16" s="65">
        <v>6250</v>
      </c>
      <c r="G16" s="65">
        <v>1.9999999999999999E-6</v>
      </c>
      <c r="H16" s="65">
        <v>1.2499999999999999E-7</v>
      </c>
      <c r="I16" s="66">
        <v>0</v>
      </c>
      <c r="J16" s="66">
        <v>0</v>
      </c>
      <c r="K16" s="66">
        <v>0</v>
      </c>
    </row>
    <row r="17" spans="1:11">
      <c r="A17" t="s">
        <v>1433</v>
      </c>
      <c r="B17" t="s">
        <v>992</v>
      </c>
      <c r="C17" t="s">
        <v>124</v>
      </c>
      <c r="D17" t="s">
        <v>101</v>
      </c>
      <c r="E17" t="s">
        <v>1395</v>
      </c>
      <c r="F17" s="65">
        <v>5500</v>
      </c>
      <c r="G17" s="65">
        <v>373.93206900000001</v>
      </c>
      <c r="H17" s="65">
        <v>20.566263795000001</v>
      </c>
      <c r="I17" s="66">
        <v>0</v>
      </c>
      <c r="J17" s="66">
        <v>5.8900000000000001E-2</v>
      </c>
      <c r="K17" s="66">
        <v>0</v>
      </c>
    </row>
    <row r="18" spans="1:11">
      <c r="A18" t="s">
        <v>1434</v>
      </c>
      <c r="B18" t="s">
        <v>1435</v>
      </c>
      <c r="C18" t="s">
        <v>1107</v>
      </c>
      <c r="D18" t="s">
        <v>101</v>
      </c>
      <c r="E18" t="s">
        <v>1436</v>
      </c>
      <c r="F18" s="65">
        <v>240000</v>
      </c>
      <c r="G18" s="65">
        <v>1.25E-4</v>
      </c>
      <c r="H18" s="65">
        <v>2.9999999999999997E-4</v>
      </c>
      <c r="I18" s="66">
        <v>0</v>
      </c>
      <c r="J18" s="66">
        <v>0</v>
      </c>
      <c r="K18" s="66">
        <v>0</v>
      </c>
    </row>
    <row r="19" spans="1:11">
      <c r="A19" t="s">
        <v>1437</v>
      </c>
      <c r="B19" t="s">
        <v>1438</v>
      </c>
      <c r="C19" t="s">
        <v>600</v>
      </c>
      <c r="D19" t="s">
        <v>101</v>
      </c>
      <c r="E19" t="s">
        <v>1439</v>
      </c>
      <c r="F19" s="65">
        <v>101393</v>
      </c>
      <c r="G19" s="65">
        <v>174.28423000000001</v>
      </c>
      <c r="H19" s="65">
        <v>176.71200932389999</v>
      </c>
      <c r="I19" s="66">
        <v>0</v>
      </c>
      <c r="J19" s="66">
        <v>0.50639999999999996</v>
      </c>
      <c r="K19" s="66">
        <v>1E-4</v>
      </c>
    </row>
    <row r="20" spans="1:11">
      <c r="A20" t="s">
        <v>1440</v>
      </c>
      <c r="B20" t="s">
        <v>1441</v>
      </c>
      <c r="C20" t="s">
        <v>1003</v>
      </c>
      <c r="D20" t="s">
        <v>101</v>
      </c>
      <c r="E20" t="s">
        <v>1442</v>
      </c>
      <c r="F20" s="65">
        <v>90000</v>
      </c>
      <c r="G20" s="65">
        <v>8.4978610000000003</v>
      </c>
      <c r="H20" s="65">
        <v>7.6480749000000001</v>
      </c>
      <c r="I20" s="66">
        <v>0</v>
      </c>
      <c r="J20" s="66">
        <v>2.1899999999999999E-2</v>
      </c>
      <c r="K20" s="66">
        <v>0</v>
      </c>
    </row>
    <row r="21" spans="1:11">
      <c r="A21" t="s">
        <v>1443</v>
      </c>
      <c r="B21" t="s">
        <v>1444</v>
      </c>
      <c r="C21" t="s">
        <v>131</v>
      </c>
      <c r="D21" t="s">
        <v>101</v>
      </c>
      <c r="E21" t="s">
        <v>782</v>
      </c>
      <c r="F21" s="65">
        <v>70050</v>
      </c>
      <c r="G21" s="65">
        <v>1.2300000000000001E-4</v>
      </c>
      <c r="H21" s="65">
        <v>8.6161499999999998E-5</v>
      </c>
      <c r="I21" s="66">
        <v>0</v>
      </c>
      <c r="J21" s="66">
        <v>0</v>
      </c>
      <c r="K21" s="66">
        <v>0</v>
      </c>
    </row>
    <row r="22" spans="1:11">
      <c r="A22" s="67" t="s">
        <v>1337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t="s">
        <v>225</v>
      </c>
      <c r="B23" t="s">
        <v>225</v>
      </c>
      <c r="C23" t="s">
        <v>225</v>
      </c>
      <c r="D23" t="s">
        <v>225</v>
      </c>
      <c r="F23" s="65">
        <v>0</v>
      </c>
      <c r="G23" s="65">
        <v>0</v>
      </c>
      <c r="H23" s="65">
        <v>0</v>
      </c>
      <c r="I23" s="66">
        <v>0</v>
      </c>
      <c r="J23" s="66">
        <v>0</v>
      </c>
      <c r="K23" s="66">
        <v>0</v>
      </c>
    </row>
    <row r="24" spans="1:11">
      <c r="A24" s="89" t="s">
        <v>232</v>
      </c>
      <c r="B24" s="14"/>
      <c r="C24" s="14"/>
    </row>
    <row r="25" spans="1:11">
      <c r="A25" s="89" t="s">
        <v>314</v>
      </c>
      <c r="B25" s="14"/>
      <c r="C25" s="14"/>
    </row>
    <row r="26" spans="1:11">
      <c r="A26" s="89" t="s">
        <v>315</v>
      </c>
      <c r="B26" s="14"/>
      <c r="C26" s="14"/>
    </row>
    <row r="27" spans="1:11">
      <c r="A27" s="89" t="s">
        <v>316</v>
      </c>
      <c r="B27" s="14"/>
      <c r="C27" s="14"/>
    </row>
    <row r="28" spans="1:11" hidden="1">
      <c r="B28" s="14"/>
      <c r="C28" s="14"/>
    </row>
    <row r="29" spans="1:11" hidden="1">
      <c r="B29" s="14"/>
      <c r="C29" s="14"/>
    </row>
    <row r="30" spans="1:11" hidden="1">
      <c r="B30" s="14"/>
      <c r="C30" s="14"/>
    </row>
    <row r="31" spans="1:11" hidden="1">
      <c r="B31" s="14"/>
      <c r="C31" s="14"/>
    </row>
    <row r="32" spans="1:11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51" ht="26.25" customHeight="1">
      <c r="A6" s="103" t="s">
        <v>141</v>
      </c>
      <c r="B6" s="104"/>
      <c r="C6" s="104"/>
      <c r="D6" s="104"/>
      <c r="E6" s="104"/>
      <c r="F6" s="104"/>
      <c r="G6" s="104"/>
      <c r="H6" s="104"/>
      <c r="I6" s="104"/>
      <c r="J6" s="104"/>
      <c r="K6" s="10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201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1338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225</v>
      </c>
      <c r="B13" t="s">
        <v>225</v>
      </c>
      <c r="C13" t="s">
        <v>225</v>
      </c>
      <c r="D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1339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225</v>
      </c>
      <c r="B15" t="s">
        <v>225</v>
      </c>
      <c r="C15" t="s">
        <v>225</v>
      </c>
      <c r="D15" t="s">
        <v>225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1445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225</v>
      </c>
      <c r="B17" t="s">
        <v>225</v>
      </c>
      <c r="C17" t="s">
        <v>225</v>
      </c>
      <c r="D17" t="s">
        <v>225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1340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225</v>
      </c>
      <c r="B19" t="s">
        <v>225</v>
      </c>
      <c r="C19" t="s">
        <v>225</v>
      </c>
      <c r="D19" t="s">
        <v>225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724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225</v>
      </c>
      <c r="B21" t="s">
        <v>225</v>
      </c>
      <c r="C21" t="s">
        <v>225</v>
      </c>
      <c r="D21" t="s">
        <v>225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230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1338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225</v>
      </c>
      <c r="B24" t="s">
        <v>225</v>
      </c>
      <c r="C24" t="s">
        <v>225</v>
      </c>
      <c r="D24" t="s">
        <v>225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1341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225</v>
      </c>
      <c r="B26" t="s">
        <v>225</v>
      </c>
      <c r="C26" t="s">
        <v>225</v>
      </c>
      <c r="D26" t="s">
        <v>225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1340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225</v>
      </c>
      <c r="B28" t="s">
        <v>225</v>
      </c>
      <c r="C28" t="s">
        <v>225</v>
      </c>
      <c r="D28" t="s">
        <v>225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1342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225</v>
      </c>
      <c r="B30" t="s">
        <v>225</v>
      </c>
      <c r="C30" t="s">
        <v>225</v>
      </c>
      <c r="D30" t="s">
        <v>225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724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225</v>
      </c>
      <c r="B32" t="s">
        <v>225</v>
      </c>
      <c r="C32" t="s">
        <v>225</v>
      </c>
      <c r="D32" t="s">
        <v>225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9" t="s">
        <v>232</v>
      </c>
      <c r="B33" s="14"/>
      <c r="C33" s="14"/>
    </row>
    <row r="34" spans="1:3">
      <c r="A34" s="89" t="s">
        <v>314</v>
      </c>
      <c r="B34" s="14"/>
      <c r="C34" s="14"/>
    </row>
    <row r="35" spans="1:3">
      <c r="A35" s="89" t="s">
        <v>315</v>
      </c>
      <c r="B35" s="14"/>
      <c r="C35" s="14"/>
    </row>
    <row r="36" spans="1:3">
      <c r="A36" s="89" t="s">
        <v>316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topLeftCell="A3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86" t="s">
        <v>46</v>
      </c>
      <c r="B5" s="87"/>
      <c r="C5" s="87"/>
      <c r="D5" s="87"/>
      <c r="E5" s="87"/>
      <c r="F5" s="87"/>
      <c r="G5" s="87"/>
      <c r="H5" s="87"/>
      <c r="I5" s="87"/>
      <c r="J5" s="87"/>
      <c r="K5" s="87"/>
    </row>
    <row r="6" spans="1:12" s="16" customFormat="1">
      <c r="A6" s="8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226500.72878757582</v>
      </c>
      <c r="J9" s="64">
        <f>I9/$I$9</f>
        <v>1</v>
      </c>
      <c r="K9" s="64">
        <f>I9/'סכום נכסי הקרן'!$C$42</f>
        <v>0.12836320888014222</v>
      </c>
    </row>
    <row r="10" spans="1:12">
      <c r="A10" s="67" t="s">
        <v>201</v>
      </c>
      <c r="B10" s="23"/>
      <c r="C10" s="24"/>
      <c r="D10" s="24"/>
      <c r="E10" s="24"/>
      <c r="F10" s="24"/>
      <c r="G10" s="24"/>
      <c r="H10" s="68">
        <v>0</v>
      </c>
      <c r="I10" s="69">
        <f>I11+I15</f>
        <v>226500.72878757582</v>
      </c>
      <c r="J10" s="68">
        <f t="shared" ref="J10:J31" si="0">I10/$I$9</f>
        <v>1</v>
      </c>
      <c r="K10" s="68">
        <f>I10/'סכום נכסי הקרן'!$C$42</f>
        <v>0.12836320888014222</v>
      </c>
    </row>
    <row r="11" spans="1:12">
      <c r="A11" s="67" t="s">
        <v>202</v>
      </c>
      <c r="B11" s="23"/>
      <c r="C11" s="24"/>
      <c r="D11" s="24"/>
      <c r="E11" s="24"/>
      <c r="F11" s="24"/>
      <c r="G11" s="24"/>
      <c r="H11" s="68">
        <v>0</v>
      </c>
      <c r="I11" s="69">
        <f>I12+I13+I14</f>
        <v>205075.75943999982</v>
      </c>
      <c r="J11" s="68">
        <f t="shared" si="0"/>
        <v>0.90540882820880697</v>
      </c>
      <c r="K11" s="68">
        <f>I11/'סכום נכסי הקרן'!$C$42</f>
        <v>0.1162211825372919</v>
      </c>
    </row>
    <row r="12" spans="1:12">
      <c r="A12" t="s">
        <v>203</v>
      </c>
      <c r="B12" t="s">
        <v>204</v>
      </c>
      <c r="C12" t="s">
        <v>205</v>
      </c>
      <c r="D12" t="s">
        <v>206</v>
      </c>
      <c r="E12" t="s">
        <v>207</v>
      </c>
      <c r="F12" t="s">
        <v>101</v>
      </c>
      <c r="G12" s="66">
        <v>0</v>
      </c>
      <c r="H12" s="66">
        <v>0</v>
      </c>
      <c r="I12" s="65">
        <f>214541.78793+737.052999999839</f>
        <v>215278.84092999983</v>
      </c>
      <c r="J12" s="66">
        <f t="shared" si="0"/>
        <v>0.95045540066186518</v>
      </c>
      <c r="K12" s="66">
        <f>I12/'סכום נכסי הקרן'!$C$42</f>
        <v>0.12200350512641826</v>
      </c>
    </row>
    <row r="13" spans="1:12">
      <c r="A13" t="s">
        <v>208</v>
      </c>
      <c r="B13" t="s">
        <v>204</v>
      </c>
      <c r="C13" t="s">
        <v>205</v>
      </c>
      <c r="D13" t="s">
        <v>206</v>
      </c>
      <c r="E13" t="s">
        <v>207</v>
      </c>
      <c r="F13" t="s">
        <v>101</v>
      </c>
      <c r="G13" s="66">
        <v>0</v>
      </c>
      <c r="H13" s="66">
        <v>0</v>
      </c>
      <c r="I13" s="65">
        <v>15803.40545</v>
      </c>
      <c r="J13" s="66">
        <f t="shared" si="0"/>
        <v>6.9771984993572608E-2</v>
      </c>
      <c r="K13" s="66">
        <f>I13/'סכום נכסי הקרן'!$C$42</f>
        <v>8.9561558837121091E-3</v>
      </c>
    </row>
    <row r="14" spans="1:12">
      <c r="A14" t="s">
        <v>209</v>
      </c>
      <c r="B14" t="s">
        <v>204</v>
      </c>
      <c r="C14" t="s">
        <v>205</v>
      </c>
      <c r="D14" t="s">
        <v>206</v>
      </c>
      <c r="E14" t="s">
        <v>207</v>
      </c>
      <c r="F14" t="s">
        <v>101</v>
      </c>
      <c r="G14" s="66">
        <v>0</v>
      </c>
      <c r="H14" s="66">
        <v>0</v>
      </c>
      <c r="I14" s="65">
        <v>-26006.486939999999</v>
      </c>
      <c r="J14" s="66">
        <f t="shared" si="0"/>
        <v>-0.11481855744663072</v>
      </c>
      <c r="K14" s="66">
        <f>I14/'סכום נכסי הקרן'!$C$42</f>
        <v>-1.4738478472838469E-2</v>
      </c>
    </row>
    <row r="15" spans="1:12">
      <c r="A15" s="67" t="s">
        <v>210</v>
      </c>
      <c r="C15" s="14"/>
      <c r="H15" s="68">
        <v>0</v>
      </c>
      <c r="I15" s="69">
        <v>21424.969347576</v>
      </c>
      <c r="J15" s="68">
        <f t="shared" si="0"/>
        <v>9.4591171791193002E-2</v>
      </c>
      <c r="K15" s="68">
        <f>I15/'סכום נכסי הקרן'!$C$42</f>
        <v>1.2142026342850325E-2</v>
      </c>
    </row>
    <row r="16" spans="1:12">
      <c r="A16" t="s">
        <v>211</v>
      </c>
      <c r="B16" t="s">
        <v>212</v>
      </c>
      <c r="C16" t="s">
        <v>205</v>
      </c>
      <c r="D16" t="s">
        <v>206</v>
      </c>
      <c r="E16" t="s">
        <v>207</v>
      </c>
      <c r="F16" t="s">
        <v>109</v>
      </c>
      <c r="G16" s="66">
        <v>0</v>
      </c>
      <c r="H16" s="66">
        <v>0</v>
      </c>
      <c r="I16" s="65">
        <v>6419.9743918800004</v>
      </c>
      <c r="J16" s="66">
        <f t="shared" si="0"/>
        <v>2.8344166600457108E-2</v>
      </c>
      <c r="K16" s="66">
        <f>I16/'סכום נכסי הקרן'!$C$42</f>
        <v>3.6383481778680263E-3</v>
      </c>
    </row>
    <row r="17" spans="1:11">
      <c r="A17" t="s">
        <v>213</v>
      </c>
      <c r="B17" t="s">
        <v>214</v>
      </c>
      <c r="C17" t="s">
        <v>205</v>
      </c>
      <c r="D17" t="s">
        <v>206</v>
      </c>
      <c r="E17" t="s">
        <v>207</v>
      </c>
      <c r="F17" t="s">
        <v>105</v>
      </c>
      <c r="G17" s="66">
        <v>0</v>
      </c>
      <c r="H17" s="66">
        <v>0</v>
      </c>
      <c r="I17" s="65">
        <v>15104.8583764</v>
      </c>
      <c r="J17" s="66">
        <f t="shared" si="0"/>
        <v>6.6687901876757855E-2</v>
      </c>
      <c r="K17" s="66">
        <f>I17/'סכום נכסי הקרן'!$C$42</f>
        <v>8.5602730783846965E-3</v>
      </c>
    </row>
    <row r="18" spans="1:11">
      <c r="A18" t="s">
        <v>215</v>
      </c>
      <c r="B18" t="s">
        <v>214</v>
      </c>
      <c r="C18" t="s">
        <v>205</v>
      </c>
      <c r="D18" t="s">
        <v>206</v>
      </c>
      <c r="E18" t="s">
        <v>207</v>
      </c>
      <c r="F18" t="s">
        <v>105</v>
      </c>
      <c r="G18" s="66">
        <v>0</v>
      </c>
      <c r="H18" s="66">
        <v>0</v>
      </c>
      <c r="I18" s="65">
        <v>-371.92851000000002</v>
      </c>
      <c r="J18" s="66">
        <f t="shared" si="0"/>
        <v>-1.642063193310137E-3</v>
      </c>
      <c r="K18" s="66">
        <f>I18/'סכום נכסי הקרן'!$C$42</f>
        <v>-2.1078050067726246E-4</v>
      </c>
    </row>
    <row r="19" spans="1:11">
      <c r="A19" t="s">
        <v>216</v>
      </c>
      <c r="B19" t="s">
        <v>217</v>
      </c>
      <c r="C19" t="s">
        <v>205</v>
      </c>
      <c r="D19" t="s">
        <v>206</v>
      </c>
      <c r="E19" t="s">
        <v>207</v>
      </c>
      <c r="F19" t="s">
        <v>122</v>
      </c>
      <c r="G19" s="66">
        <v>0</v>
      </c>
      <c r="H19" s="66">
        <v>0</v>
      </c>
      <c r="I19" s="65">
        <v>28.392496919999999</v>
      </c>
      <c r="J19" s="66">
        <f t="shared" si="0"/>
        <v>1.2535278394899983E-4</v>
      </c>
      <c r="K19" s="66">
        <f>I19/'סכום נכסי הקרן'!$C$42</f>
        <v>1.6090685589752806E-5</v>
      </c>
    </row>
    <row r="20" spans="1:11">
      <c r="A20" t="s">
        <v>218</v>
      </c>
      <c r="B20" t="s">
        <v>219</v>
      </c>
      <c r="C20" t="s">
        <v>205</v>
      </c>
      <c r="D20" t="s">
        <v>206</v>
      </c>
      <c r="E20" t="s">
        <v>207</v>
      </c>
      <c r="F20" t="s">
        <v>200</v>
      </c>
      <c r="G20" s="66">
        <v>0</v>
      </c>
      <c r="H20" s="66">
        <v>0</v>
      </c>
      <c r="I20" s="65">
        <v>47.266031750000003</v>
      </c>
      <c r="J20" s="66">
        <f t="shared" si="0"/>
        <v>2.0867938042852194E-4</v>
      </c>
      <c r="K20" s="66">
        <f>I20/'סכום נכסי הקרן'!$C$42</f>
        <v>2.6786754898925025E-5</v>
      </c>
    </row>
    <row r="21" spans="1:11">
      <c r="A21" t="s">
        <v>220</v>
      </c>
      <c r="B21" t="s">
        <v>221</v>
      </c>
      <c r="C21" t="s">
        <v>205</v>
      </c>
      <c r="D21" t="s">
        <v>206</v>
      </c>
      <c r="E21" t="s">
        <v>207</v>
      </c>
      <c r="F21" t="s">
        <v>112</v>
      </c>
      <c r="G21" s="66">
        <v>0</v>
      </c>
      <c r="H21" s="66">
        <v>0</v>
      </c>
      <c r="I21" s="65">
        <v>160.42614726599999</v>
      </c>
      <c r="J21" s="66">
        <f t="shared" si="0"/>
        <v>7.0828093191901379E-4</v>
      </c>
      <c r="K21" s="66">
        <f>I21/'סכום נכסי הקרן'!$C$42</f>
        <v>9.0917213209742149E-5</v>
      </c>
    </row>
    <row r="22" spans="1:11">
      <c r="A22" t="s">
        <v>222</v>
      </c>
      <c r="B22" t="s">
        <v>223</v>
      </c>
      <c r="C22" t="s">
        <v>205</v>
      </c>
      <c r="D22" t="s">
        <v>206</v>
      </c>
      <c r="E22" t="s">
        <v>207</v>
      </c>
      <c r="F22" t="s">
        <v>199</v>
      </c>
      <c r="G22" s="66">
        <v>0</v>
      </c>
      <c r="H22" s="66">
        <v>0</v>
      </c>
      <c r="I22" s="65">
        <v>35.98041336</v>
      </c>
      <c r="J22" s="66">
        <f t="shared" si="0"/>
        <v>1.5885341099164545E-4</v>
      </c>
      <c r="K22" s="66">
        <f>I22/'סכום נכסי הקרן'!$C$42</f>
        <v>2.0390933576443663E-5</v>
      </c>
    </row>
    <row r="23" spans="1:11">
      <c r="A23" s="67" t="s">
        <v>224</v>
      </c>
      <c r="C23" s="14"/>
      <c r="H23" s="68">
        <v>0</v>
      </c>
      <c r="I23" s="69">
        <v>0</v>
      </c>
      <c r="J23" s="68">
        <f t="shared" si="0"/>
        <v>0</v>
      </c>
      <c r="K23" s="68">
        <f>I23/'סכום נכסי הקרן'!$C$42</f>
        <v>0</v>
      </c>
    </row>
    <row r="24" spans="1:11">
      <c r="A24" t="s">
        <v>225</v>
      </c>
      <c r="B24" t="s">
        <v>225</v>
      </c>
      <c r="C24" s="14"/>
      <c r="D24" t="s">
        <v>225</v>
      </c>
      <c r="F24" t="s">
        <v>225</v>
      </c>
      <c r="G24" s="66">
        <v>0</v>
      </c>
      <c r="H24" s="66">
        <v>0</v>
      </c>
      <c r="I24" s="65">
        <v>0</v>
      </c>
      <c r="J24" s="66">
        <f t="shared" si="0"/>
        <v>0</v>
      </c>
      <c r="K24" s="66">
        <f>I24/'סכום נכסי הקרן'!$C$42</f>
        <v>0</v>
      </c>
    </row>
    <row r="25" spans="1:11">
      <c r="A25" s="67" t="s">
        <v>226</v>
      </c>
      <c r="C25" s="14"/>
      <c r="H25" s="68">
        <v>0</v>
      </c>
      <c r="I25" s="69">
        <v>0</v>
      </c>
      <c r="J25" s="68">
        <f t="shared" si="0"/>
        <v>0</v>
      </c>
      <c r="K25" s="68">
        <f>I25/'סכום נכסי הקרן'!$C$42</f>
        <v>0</v>
      </c>
    </row>
    <row r="26" spans="1:11">
      <c r="A26" t="s">
        <v>225</v>
      </c>
      <c r="B26" t="s">
        <v>225</v>
      </c>
      <c r="C26" s="14"/>
      <c r="D26" t="s">
        <v>225</v>
      </c>
      <c r="F26" t="s">
        <v>225</v>
      </c>
      <c r="G26" s="66">
        <v>0</v>
      </c>
      <c r="H26" s="66">
        <v>0</v>
      </c>
      <c r="I26" s="65">
        <v>0</v>
      </c>
      <c r="J26" s="66">
        <f t="shared" si="0"/>
        <v>0</v>
      </c>
      <c r="K26" s="66">
        <f>I26/'סכום נכסי הקרן'!$C$42</f>
        <v>0</v>
      </c>
    </row>
    <row r="27" spans="1:11">
      <c r="A27" s="67" t="s">
        <v>227</v>
      </c>
      <c r="C27" s="14"/>
      <c r="H27" s="68">
        <v>0</v>
      </c>
      <c r="I27" s="69">
        <v>0</v>
      </c>
      <c r="J27" s="68">
        <f t="shared" si="0"/>
        <v>0</v>
      </c>
      <c r="K27" s="68">
        <f>I27/'סכום נכסי הקרן'!$C$42</f>
        <v>0</v>
      </c>
    </row>
    <row r="28" spans="1:11">
      <c r="A28" t="s">
        <v>225</v>
      </c>
      <c r="B28" t="s">
        <v>225</v>
      </c>
      <c r="C28" s="14"/>
      <c r="D28" t="s">
        <v>225</v>
      </c>
      <c r="F28" t="s">
        <v>225</v>
      </c>
      <c r="G28" s="66">
        <v>0</v>
      </c>
      <c r="H28" s="66">
        <v>0</v>
      </c>
      <c r="I28" s="65">
        <v>0</v>
      </c>
      <c r="J28" s="66">
        <f t="shared" si="0"/>
        <v>0</v>
      </c>
      <c r="K28" s="66">
        <f>I28/'סכום נכסי הקרן'!$C$42</f>
        <v>0</v>
      </c>
    </row>
    <row r="29" spans="1:11">
      <c r="A29" s="67" t="s">
        <v>228</v>
      </c>
      <c r="C29" s="14"/>
      <c r="H29" s="68">
        <v>0</v>
      </c>
      <c r="I29" s="69">
        <v>0</v>
      </c>
      <c r="J29" s="68">
        <f t="shared" si="0"/>
        <v>0</v>
      </c>
      <c r="K29" s="68">
        <f>I29/'סכום נכסי הקרן'!$C$42</f>
        <v>0</v>
      </c>
    </row>
    <row r="30" spans="1:11">
      <c r="A30" t="s">
        <v>225</v>
      </c>
      <c r="B30" t="s">
        <v>225</v>
      </c>
      <c r="C30" s="14"/>
      <c r="D30" t="s">
        <v>225</v>
      </c>
      <c r="F30" t="s">
        <v>225</v>
      </c>
      <c r="G30" s="66">
        <v>0</v>
      </c>
      <c r="H30" s="66">
        <v>0</v>
      </c>
      <c r="I30" s="65">
        <v>0</v>
      </c>
      <c r="J30" s="66">
        <f t="shared" si="0"/>
        <v>0</v>
      </c>
      <c r="K30" s="66">
        <f>I30/'סכום נכסי הקרן'!$C$42</f>
        <v>0</v>
      </c>
    </row>
    <row r="31" spans="1:11">
      <c r="A31" s="67" t="s">
        <v>229</v>
      </c>
      <c r="C31" s="14"/>
      <c r="H31" s="68">
        <v>0</v>
      </c>
      <c r="I31" s="69">
        <v>0</v>
      </c>
      <c r="J31" s="68">
        <f t="shared" si="0"/>
        <v>0</v>
      </c>
      <c r="K31" s="68">
        <f>I31/'סכום נכסי הקרן'!$C$42</f>
        <v>0</v>
      </c>
    </row>
    <row r="32" spans="1:11">
      <c r="A32" t="s">
        <v>225</v>
      </c>
      <c r="B32" t="s">
        <v>225</v>
      </c>
      <c r="C32" s="14"/>
      <c r="D32" t="s">
        <v>225</v>
      </c>
      <c r="F32" t="s">
        <v>225</v>
      </c>
      <c r="G32" s="66">
        <v>0</v>
      </c>
      <c r="H32" s="66">
        <v>0</v>
      </c>
      <c r="I32" s="65">
        <v>0</v>
      </c>
      <c r="J32" s="66">
        <v>0</v>
      </c>
      <c r="K32" s="66">
        <v>0</v>
      </c>
    </row>
    <row r="33" spans="1:11">
      <c r="A33" s="67" t="s">
        <v>230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s="67" t="s">
        <v>231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t="s">
        <v>225</v>
      </c>
      <c r="B35" t="s">
        <v>225</v>
      </c>
      <c r="C35" s="14"/>
      <c r="D35" t="s">
        <v>225</v>
      </c>
      <c r="F35" t="s">
        <v>225</v>
      </c>
      <c r="G35" s="66">
        <v>0</v>
      </c>
      <c r="H35" s="66">
        <v>0</v>
      </c>
      <c r="I35" s="65">
        <v>0</v>
      </c>
      <c r="J35" s="66">
        <v>0</v>
      </c>
      <c r="K35" s="66">
        <v>0</v>
      </c>
    </row>
    <row r="36" spans="1:11">
      <c r="A36" s="67" t="s">
        <v>229</v>
      </c>
      <c r="C36" s="14"/>
      <c r="H36" s="68">
        <v>0</v>
      </c>
      <c r="I36" s="69">
        <v>0</v>
      </c>
      <c r="J36" s="68">
        <v>0</v>
      </c>
      <c r="K36" s="68">
        <v>0</v>
      </c>
    </row>
    <row r="37" spans="1:11">
      <c r="A37" t="s">
        <v>225</v>
      </c>
      <c r="B37" t="s">
        <v>225</v>
      </c>
      <c r="C37" s="14"/>
      <c r="D37" t="s">
        <v>225</v>
      </c>
      <c r="F37" t="s">
        <v>225</v>
      </c>
      <c r="G37" s="66">
        <v>0</v>
      </c>
      <c r="H37" s="66">
        <v>0</v>
      </c>
      <c r="I37" s="65">
        <v>0</v>
      </c>
      <c r="J37" s="66">
        <v>0</v>
      </c>
      <c r="K37" s="66">
        <v>0</v>
      </c>
    </row>
    <row r="38" spans="1:11">
      <c r="A38" t="s">
        <v>232</v>
      </c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3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5"/>
    </row>
    <row r="6" spans="1:48" ht="26.25" customHeight="1">
      <c r="A6" s="103" t="s">
        <v>142</v>
      </c>
      <c r="B6" s="104"/>
      <c r="C6" s="104"/>
      <c r="D6" s="104"/>
      <c r="E6" s="104"/>
      <c r="F6" s="104"/>
      <c r="G6" s="104"/>
      <c r="H6" s="104"/>
      <c r="I6" s="104"/>
      <c r="J6" s="10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201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1338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225</v>
      </c>
      <c r="B13" t="s">
        <v>225</v>
      </c>
      <c r="C13" t="s">
        <v>225</v>
      </c>
      <c r="D13" t="s">
        <v>225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1339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225</v>
      </c>
      <c r="B15" t="s">
        <v>225</v>
      </c>
      <c r="C15" t="s">
        <v>225</v>
      </c>
      <c r="D15" t="s">
        <v>225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1445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225</v>
      </c>
      <c r="B17" t="s">
        <v>225</v>
      </c>
      <c r="C17" t="s">
        <v>225</v>
      </c>
      <c r="D17" t="s">
        <v>225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1340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225</v>
      </c>
      <c r="B19" t="s">
        <v>225</v>
      </c>
      <c r="C19" t="s">
        <v>225</v>
      </c>
      <c r="D19" t="s">
        <v>225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724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225</v>
      </c>
      <c r="B21" t="s">
        <v>225</v>
      </c>
      <c r="C21" t="s">
        <v>225</v>
      </c>
      <c r="D21" t="s">
        <v>225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230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1338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225</v>
      </c>
      <c r="B24" t="s">
        <v>225</v>
      </c>
      <c r="C24" t="s">
        <v>225</v>
      </c>
      <c r="D24" t="s">
        <v>225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1341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225</v>
      </c>
      <c r="B26" t="s">
        <v>225</v>
      </c>
      <c r="C26" t="s">
        <v>225</v>
      </c>
      <c r="D26" t="s">
        <v>225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1340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225</v>
      </c>
      <c r="B28" t="s">
        <v>225</v>
      </c>
      <c r="C28" t="s">
        <v>225</v>
      </c>
      <c r="D28" t="s">
        <v>225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724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225</v>
      </c>
      <c r="B30" t="s">
        <v>225</v>
      </c>
      <c r="C30" t="s">
        <v>225</v>
      </c>
      <c r="D30" t="s">
        <v>225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9" t="s">
        <v>232</v>
      </c>
      <c r="B31" s="14"/>
      <c r="C31" s="14"/>
    </row>
    <row r="32" spans="1:10">
      <c r="A32" s="89" t="s">
        <v>314</v>
      </c>
      <c r="B32" s="14"/>
      <c r="C32" s="14"/>
    </row>
    <row r="33" spans="1:3">
      <c r="A33" s="89" t="s">
        <v>315</v>
      </c>
      <c r="B33" s="14"/>
      <c r="C33" s="14"/>
    </row>
    <row r="34" spans="1:3">
      <c r="A34" s="89" t="s">
        <v>316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A7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103" t="s">
        <v>135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5"/>
    </row>
    <row r="6" spans="1:77" ht="26.25" customHeight="1">
      <c r="A6" s="103" t="s">
        <v>144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201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1362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225</v>
      </c>
      <c r="B13" t="s">
        <v>225</v>
      </c>
      <c r="C13" s="14"/>
      <c r="D13" t="s">
        <v>225</v>
      </c>
      <c r="G13" s="65">
        <v>0</v>
      </c>
      <c r="H13" t="s">
        <v>225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1363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225</v>
      </c>
      <c r="B15" t="s">
        <v>225</v>
      </c>
      <c r="C15" s="14"/>
      <c r="D15" t="s">
        <v>225</v>
      </c>
      <c r="G15" s="65">
        <v>0</v>
      </c>
      <c r="H15" t="s">
        <v>225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1364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1365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225</v>
      </c>
      <c r="B18" t="s">
        <v>225</v>
      </c>
      <c r="C18" s="14"/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1366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225</v>
      </c>
      <c r="B20" t="s">
        <v>225</v>
      </c>
      <c r="C20" s="14"/>
      <c r="D20" t="s">
        <v>225</v>
      </c>
      <c r="G20" s="65">
        <v>0</v>
      </c>
      <c r="H20" t="s">
        <v>225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1367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225</v>
      </c>
      <c r="B22" t="s">
        <v>225</v>
      </c>
      <c r="C22" s="14"/>
      <c r="D22" t="s">
        <v>225</v>
      </c>
      <c r="G22" s="65">
        <v>0</v>
      </c>
      <c r="H22" t="s">
        <v>225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1368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225</v>
      </c>
      <c r="B24" t="s">
        <v>225</v>
      </c>
      <c r="C24" s="14"/>
      <c r="D24" t="s">
        <v>225</v>
      </c>
      <c r="G24" s="65">
        <v>0</v>
      </c>
      <c r="H24" t="s">
        <v>225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230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1362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225</v>
      </c>
      <c r="B27" t="s">
        <v>225</v>
      </c>
      <c r="C27" s="14"/>
      <c r="D27" t="s">
        <v>225</v>
      </c>
      <c r="G27" s="65">
        <v>0</v>
      </c>
      <c r="H27" t="s">
        <v>225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1363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225</v>
      </c>
      <c r="B29" t="s">
        <v>225</v>
      </c>
      <c r="C29" s="14"/>
      <c r="D29" t="s">
        <v>225</v>
      </c>
      <c r="G29" s="65">
        <v>0</v>
      </c>
      <c r="H29" t="s">
        <v>225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1364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1365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225</v>
      </c>
      <c r="B32" t="s">
        <v>225</v>
      </c>
      <c r="C32" s="14"/>
      <c r="D32" t="s">
        <v>225</v>
      </c>
      <c r="G32" s="65">
        <v>0</v>
      </c>
      <c r="H32" t="s">
        <v>225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1366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225</v>
      </c>
      <c r="B34" t="s">
        <v>225</v>
      </c>
      <c r="C34" s="14"/>
      <c r="D34" t="s">
        <v>225</v>
      </c>
      <c r="G34" s="65">
        <v>0</v>
      </c>
      <c r="H34" t="s">
        <v>225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1367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225</v>
      </c>
      <c r="B36" t="s">
        <v>225</v>
      </c>
      <c r="C36" s="14"/>
      <c r="D36" t="s">
        <v>225</v>
      </c>
      <c r="G36" s="65">
        <v>0</v>
      </c>
      <c r="H36" t="s">
        <v>225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1368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225</v>
      </c>
      <c r="B38" t="s">
        <v>225</v>
      </c>
      <c r="C38" s="14"/>
      <c r="D38" t="s">
        <v>225</v>
      </c>
      <c r="G38" s="65">
        <v>0</v>
      </c>
      <c r="H38" t="s">
        <v>225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9" t="s">
        <v>232</v>
      </c>
      <c r="C39" s="14"/>
    </row>
    <row r="40" spans="1:16">
      <c r="A40" s="89" t="s">
        <v>314</v>
      </c>
      <c r="C40" s="14"/>
    </row>
    <row r="41" spans="1:16">
      <c r="A41" s="89" t="s">
        <v>315</v>
      </c>
      <c r="C41" s="14"/>
    </row>
    <row r="42" spans="1:16">
      <c r="A42" s="89" t="s">
        <v>316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3" t="s">
        <v>145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5"/>
    </row>
    <row r="6" spans="1:59" s="16" customFormat="1" ht="126">
      <c r="A6" s="40" t="s">
        <v>95</v>
      </c>
      <c r="B6" s="41" t="s">
        <v>146</v>
      </c>
      <c r="C6" s="41" t="s">
        <v>48</v>
      </c>
      <c r="D6" s="106" t="s">
        <v>49</v>
      </c>
      <c r="E6" s="106" t="s">
        <v>50</v>
      </c>
      <c r="F6" s="106" t="s">
        <v>70</v>
      </c>
      <c r="G6" s="10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10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4.62</v>
      </c>
      <c r="I9" s="15"/>
      <c r="J9" s="15"/>
      <c r="K9" s="15"/>
      <c r="L9" s="64">
        <v>7.0000000000000001E-3</v>
      </c>
      <c r="M9" s="63">
        <v>10909363.9</v>
      </c>
      <c r="N9" s="7"/>
      <c r="O9" s="63">
        <v>11716.562123749289</v>
      </c>
      <c r="P9" s="64">
        <v>1</v>
      </c>
      <c r="Q9" s="64">
        <v>6.6E-3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201</v>
      </c>
      <c r="H10" s="69">
        <v>4.62</v>
      </c>
      <c r="L10" s="68">
        <v>7.0000000000000001E-3</v>
      </c>
      <c r="M10" s="69">
        <v>10909363.9</v>
      </c>
      <c r="O10" s="69">
        <v>11716.562123749289</v>
      </c>
      <c r="P10" s="68">
        <v>1</v>
      </c>
      <c r="Q10" s="68">
        <v>6.6E-3</v>
      </c>
    </row>
    <row r="11" spans="1:59">
      <c r="A11" s="67" t="s">
        <v>1446</v>
      </c>
      <c r="H11" s="69">
        <v>4.62</v>
      </c>
      <c r="L11" s="68">
        <v>7.0000000000000001E-3</v>
      </c>
      <c r="M11" s="69">
        <v>10909363.9</v>
      </c>
      <c r="O11" s="69">
        <v>11716.562123749289</v>
      </c>
      <c r="P11" s="68">
        <v>1</v>
      </c>
      <c r="Q11" s="68">
        <v>6.6E-3</v>
      </c>
    </row>
    <row r="12" spans="1:59">
      <c r="A12" t="s">
        <v>1447</v>
      </c>
      <c r="B12" t="s">
        <v>1448</v>
      </c>
      <c r="C12" t="s">
        <v>1449</v>
      </c>
      <c r="D12" t="s">
        <v>1450</v>
      </c>
      <c r="E12" t="s">
        <v>380</v>
      </c>
      <c r="F12" t="s">
        <v>412</v>
      </c>
      <c r="G12" t="s">
        <v>207</v>
      </c>
      <c r="H12" s="65">
        <v>4.95</v>
      </c>
      <c r="I12" t="s">
        <v>1451</v>
      </c>
      <c r="J12" t="s">
        <v>101</v>
      </c>
      <c r="K12" s="66">
        <v>2.5999999999999999E-2</v>
      </c>
      <c r="L12" s="78">
        <v>7.0000000000000001E-3</v>
      </c>
      <c r="M12" s="79">
        <v>10909363.9</v>
      </c>
      <c r="O12" s="79">
        <v>11716.562123749289</v>
      </c>
      <c r="P12" s="78">
        <v>1</v>
      </c>
      <c r="Q12" s="78">
        <v>6.6E-3</v>
      </c>
    </row>
    <row r="13" spans="1:59">
      <c r="A13" s="67" t="s">
        <v>1452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225</v>
      </c>
      <c r="C14" t="s">
        <v>225</v>
      </c>
      <c r="E14" t="s">
        <v>225</v>
      </c>
      <c r="H14" s="65">
        <v>0</v>
      </c>
      <c r="I14" t="s">
        <v>225</v>
      </c>
      <c r="J14" t="s">
        <v>225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1453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225</v>
      </c>
      <c r="C16" t="s">
        <v>225</v>
      </c>
      <c r="E16" t="s">
        <v>225</v>
      </c>
      <c r="H16" s="65">
        <v>0</v>
      </c>
      <c r="I16" t="s">
        <v>225</v>
      </c>
      <c r="J16" t="s">
        <v>225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1454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225</v>
      </c>
      <c r="C18" t="s">
        <v>225</v>
      </c>
      <c r="E18" t="s">
        <v>225</v>
      </c>
      <c r="H18" s="65">
        <v>0</v>
      </c>
      <c r="I18" t="s">
        <v>225</v>
      </c>
      <c r="J18" t="s">
        <v>225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1455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225</v>
      </c>
      <c r="C20" t="s">
        <v>225</v>
      </c>
      <c r="E20" t="s">
        <v>225</v>
      </c>
      <c r="H20" s="65">
        <v>0</v>
      </c>
      <c r="I20" t="s">
        <v>225</v>
      </c>
      <c r="J20" t="s">
        <v>225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1456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1457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225</v>
      </c>
      <c r="C23" t="s">
        <v>225</v>
      </c>
      <c r="E23" t="s">
        <v>225</v>
      </c>
      <c r="H23" s="65">
        <v>0</v>
      </c>
      <c r="I23" t="s">
        <v>225</v>
      </c>
      <c r="J23" t="s">
        <v>225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1458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225</v>
      </c>
      <c r="C25" t="s">
        <v>225</v>
      </c>
      <c r="E25" t="s">
        <v>225</v>
      </c>
      <c r="H25" s="65">
        <v>0</v>
      </c>
      <c r="I25" t="s">
        <v>225</v>
      </c>
      <c r="J25" t="s">
        <v>225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1459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225</v>
      </c>
      <c r="C27" t="s">
        <v>225</v>
      </c>
      <c r="E27" t="s">
        <v>225</v>
      </c>
      <c r="H27" s="65">
        <v>0</v>
      </c>
      <c r="I27" t="s">
        <v>225</v>
      </c>
      <c r="J27" t="s">
        <v>225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1460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225</v>
      </c>
      <c r="C29" t="s">
        <v>225</v>
      </c>
      <c r="E29" t="s">
        <v>225</v>
      </c>
      <c r="H29" s="65">
        <v>0</v>
      </c>
      <c r="I29" t="s">
        <v>225</v>
      </c>
      <c r="J29" t="s">
        <v>225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230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1461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225</v>
      </c>
      <c r="C32" t="s">
        <v>225</v>
      </c>
      <c r="E32" t="s">
        <v>225</v>
      </c>
      <c r="H32" s="65">
        <v>0</v>
      </c>
      <c r="I32" t="s">
        <v>225</v>
      </c>
      <c r="J32" t="s">
        <v>225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1453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225</v>
      </c>
      <c r="C34" t="s">
        <v>225</v>
      </c>
      <c r="E34" t="s">
        <v>225</v>
      </c>
      <c r="H34" s="65">
        <v>0</v>
      </c>
      <c r="I34" t="s">
        <v>225</v>
      </c>
      <c r="J34" t="s">
        <v>225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1454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225</v>
      </c>
      <c r="C36" t="s">
        <v>225</v>
      </c>
      <c r="E36" t="s">
        <v>225</v>
      </c>
      <c r="H36" s="65">
        <v>0</v>
      </c>
      <c r="I36" t="s">
        <v>225</v>
      </c>
      <c r="J36" t="s">
        <v>225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1460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225</v>
      </c>
      <c r="C38" t="s">
        <v>225</v>
      </c>
      <c r="E38" t="s">
        <v>225</v>
      </c>
      <c r="H38" s="65">
        <v>0</v>
      </c>
      <c r="I38" t="s">
        <v>225</v>
      </c>
      <c r="J38" t="s">
        <v>225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9" t="s">
        <v>232</v>
      </c>
    </row>
    <row r="40" spans="1:17">
      <c r="A40" s="89" t="s">
        <v>314</v>
      </c>
    </row>
    <row r="41" spans="1:17">
      <c r="A41" s="89" t="s">
        <v>315</v>
      </c>
    </row>
    <row r="42" spans="1:17">
      <c r="A42" s="89" t="s">
        <v>316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8" t="s">
        <v>152</v>
      </c>
      <c r="B5" s="109"/>
      <c r="C5" s="109"/>
      <c r="D5" s="109"/>
      <c r="E5" s="109"/>
      <c r="F5" s="109"/>
      <c r="G5" s="109"/>
      <c r="H5" s="109"/>
      <c r="I5" s="109"/>
      <c r="J5" s="109"/>
      <c r="K5" s="109"/>
      <c r="L5" s="109"/>
      <c r="M5" s="109"/>
      <c r="N5" s="110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201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1374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225</v>
      </c>
      <c r="B12" t="s">
        <v>225</v>
      </c>
      <c r="D12" t="s">
        <v>225</v>
      </c>
      <c r="F12" s="65">
        <v>0</v>
      </c>
      <c r="G12" t="s">
        <v>225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1375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225</v>
      </c>
      <c r="B14" t="s">
        <v>225</v>
      </c>
      <c r="D14" t="s">
        <v>225</v>
      </c>
      <c r="F14" s="65">
        <v>0</v>
      </c>
      <c r="G14" t="s">
        <v>225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1462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225</v>
      </c>
      <c r="B16" t="s">
        <v>225</v>
      </c>
      <c r="D16" t="s">
        <v>225</v>
      </c>
      <c r="F16" s="65">
        <v>0</v>
      </c>
      <c r="G16" t="s">
        <v>225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1463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225</v>
      </c>
      <c r="B18" t="s">
        <v>225</v>
      </c>
      <c r="D18" t="s">
        <v>225</v>
      </c>
      <c r="F18" s="65">
        <v>0</v>
      </c>
      <c r="G18" t="s">
        <v>225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724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225</v>
      </c>
      <c r="B20" t="s">
        <v>225</v>
      </c>
      <c r="D20" t="s">
        <v>225</v>
      </c>
      <c r="F20" s="65">
        <v>0</v>
      </c>
      <c r="G20" t="s">
        <v>225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230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225</v>
      </c>
      <c r="B22" t="s">
        <v>225</v>
      </c>
      <c r="D22" t="s">
        <v>225</v>
      </c>
      <c r="F22" s="65">
        <v>0</v>
      </c>
      <c r="G22" t="s">
        <v>225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9" t="s">
        <v>232</v>
      </c>
    </row>
    <row r="24" spans="1:14">
      <c r="A24" s="89" t="s">
        <v>314</v>
      </c>
    </row>
    <row r="25" spans="1:14">
      <c r="A25" s="89" t="s">
        <v>315</v>
      </c>
    </row>
    <row r="26" spans="1:14">
      <c r="A26" s="89" t="s">
        <v>316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8" t="s">
        <v>155</v>
      </c>
      <c r="B5" s="109"/>
      <c r="C5" s="109"/>
      <c r="D5" s="109"/>
      <c r="E5" s="109"/>
      <c r="F5" s="109"/>
      <c r="G5" s="109"/>
      <c r="H5" s="109"/>
      <c r="I5" s="110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201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1464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225</v>
      </c>
      <c r="D12" s="66">
        <v>0</v>
      </c>
      <c r="E12" t="s">
        <v>225</v>
      </c>
      <c r="F12" s="65">
        <v>0</v>
      </c>
      <c r="G12" s="66">
        <v>0</v>
      </c>
      <c r="H12" s="66">
        <v>0</v>
      </c>
    </row>
    <row r="13" spans="1:54">
      <c r="A13" s="67" t="s">
        <v>1465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225</v>
      </c>
      <c r="D14" s="66">
        <v>0</v>
      </c>
      <c r="E14" t="s">
        <v>225</v>
      </c>
      <c r="F14" s="65">
        <v>0</v>
      </c>
      <c r="G14" s="66">
        <v>0</v>
      </c>
      <c r="H14" s="66">
        <v>0</v>
      </c>
    </row>
    <row r="15" spans="1:54">
      <c r="A15" s="67" t="s">
        <v>230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1464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225</v>
      </c>
      <c r="D17" s="66">
        <v>0</v>
      </c>
      <c r="E17" t="s">
        <v>225</v>
      </c>
      <c r="F17" s="65">
        <v>0</v>
      </c>
      <c r="G17" s="66">
        <v>0</v>
      </c>
      <c r="H17" s="66">
        <v>0</v>
      </c>
    </row>
    <row r="18" spans="1:8">
      <c r="A18" s="67" t="s">
        <v>1465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225</v>
      </c>
      <c r="D19" s="66">
        <v>0</v>
      </c>
      <c r="E19" t="s">
        <v>225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8" t="s">
        <v>161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225</v>
      </c>
      <c r="C11" t="s">
        <v>225</v>
      </c>
      <c r="D11" s="16"/>
      <c r="E11" s="66">
        <v>0</v>
      </c>
      <c r="F11" t="s">
        <v>225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230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225</v>
      </c>
      <c r="C13" t="s">
        <v>225</v>
      </c>
      <c r="D13" s="16"/>
      <c r="E13" s="66">
        <v>0</v>
      </c>
      <c r="F13" t="s">
        <v>225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8" t="s">
        <v>166</v>
      </c>
      <c r="B5" s="109"/>
      <c r="C5" s="109"/>
      <c r="D5" s="109"/>
      <c r="E5" s="109"/>
      <c r="F5" s="109"/>
      <c r="G5" s="109"/>
      <c r="H5" s="109"/>
      <c r="I5" s="109"/>
      <c r="J5" s="110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29173.714023463999</v>
      </c>
      <c r="I9" s="64">
        <v>1</v>
      </c>
      <c r="J9" s="64">
        <v>1.6500000000000001E-2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201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225</v>
      </c>
      <c r="B11" t="s">
        <v>225</v>
      </c>
      <c r="C11" t="s">
        <v>225</v>
      </c>
      <c r="D11" s="16"/>
      <c r="E11" s="66">
        <v>0</v>
      </c>
      <c r="F11" t="s">
        <v>225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230</v>
      </c>
      <c r="C12" s="16"/>
      <c r="D12" s="16"/>
      <c r="E12" s="16"/>
      <c r="F12" s="16"/>
      <c r="G12" s="68">
        <v>0</v>
      </c>
      <c r="H12" s="69">
        <v>29173.714023463999</v>
      </c>
      <c r="I12" s="68">
        <v>1</v>
      </c>
      <c r="J12" s="68">
        <v>1.6500000000000001E-2</v>
      </c>
    </row>
    <row r="13" spans="1:59">
      <c r="A13" t="s">
        <v>1466</v>
      </c>
      <c r="B13" t="s">
        <v>1467</v>
      </c>
      <c r="C13" t="s">
        <v>225</v>
      </c>
      <c r="D13" t="s">
        <v>511</v>
      </c>
      <c r="E13" s="66">
        <v>0</v>
      </c>
      <c r="F13" t="s">
        <v>109</v>
      </c>
      <c r="G13" s="66">
        <v>0</v>
      </c>
      <c r="H13" s="65">
        <v>7640.833124064</v>
      </c>
      <c r="I13" s="66">
        <v>0.26190000000000002</v>
      </c>
      <c r="J13" s="66">
        <v>4.3E-3</v>
      </c>
    </row>
    <row r="14" spans="1:59">
      <c r="A14" t="s">
        <v>1468</v>
      </c>
      <c r="B14" t="s">
        <v>1469</v>
      </c>
      <c r="C14" t="s">
        <v>225</v>
      </c>
      <c r="D14" t="s">
        <v>511</v>
      </c>
      <c r="E14" s="66">
        <v>0</v>
      </c>
      <c r="F14" t="s">
        <v>105</v>
      </c>
      <c r="G14" s="66">
        <v>0</v>
      </c>
      <c r="H14" s="65">
        <v>21532.880899399999</v>
      </c>
      <c r="I14" s="66">
        <v>0.73809999999999998</v>
      </c>
      <c r="J14" s="66">
        <v>1.2200000000000001E-2</v>
      </c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8" t="s">
        <v>168</v>
      </c>
      <c r="B5" s="109"/>
      <c r="C5" s="109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201</v>
      </c>
      <c r="B10" s="69">
        <v>0</v>
      </c>
    </row>
    <row r="11" spans="1:16">
      <c r="A11" t="s">
        <v>225</v>
      </c>
      <c r="B11" s="65">
        <v>0</v>
      </c>
    </row>
    <row r="12" spans="1:16">
      <c r="A12" s="67" t="s">
        <v>230</v>
      </c>
      <c r="B12" s="69">
        <v>0</v>
      </c>
    </row>
    <row r="13" spans="1:16">
      <c r="A13" t="s">
        <v>225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3" t="s">
        <v>172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318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225</v>
      </c>
      <c r="B12" t="s">
        <v>225</v>
      </c>
      <c r="C12" t="s">
        <v>225</v>
      </c>
      <c r="D12" t="s">
        <v>225</v>
      </c>
      <c r="G12" s="65">
        <v>0</v>
      </c>
      <c r="H12" t="s">
        <v>225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260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225</v>
      </c>
      <c r="B14" t="s">
        <v>225</v>
      </c>
      <c r="C14" t="s">
        <v>225</v>
      </c>
      <c r="D14" t="s">
        <v>225</v>
      </c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319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225</v>
      </c>
      <c r="B16" t="s">
        <v>225</v>
      </c>
      <c r="C16" t="s">
        <v>225</v>
      </c>
      <c r="D16" t="s">
        <v>225</v>
      </c>
      <c r="G16" s="65">
        <v>0</v>
      </c>
      <c r="H16" t="s">
        <v>225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724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225</v>
      </c>
      <c r="B18" t="s">
        <v>225</v>
      </c>
      <c r="C18" t="s">
        <v>225</v>
      </c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320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225</v>
      </c>
      <c r="B21" t="s">
        <v>225</v>
      </c>
      <c r="C21" t="s">
        <v>225</v>
      </c>
      <c r="D21" t="s">
        <v>225</v>
      </c>
      <c r="G21" s="65">
        <v>0</v>
      </c>
      <c r="H21" t="s">
        <v>225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321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225</v>
      </c>
      <c r="B23" t="s">
        <v>225</v>
      </c>
      <c r="C23" t="s">
        <v>225</v>
      </c>
      <c r="D23" t="s">
        <v>225</v>
      </c>
      <c r="G23" s="65">
        <v>0</v>
      </c>
      <c r="H23" t="s">
        <v>225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9" t="s">
        <v>232</v>
      </c>
      <c r="C24" s="14"/>
    </row>
    <row r="25" spans="1:15">
      <c r="A25" s="89" t="s">
        <v>314</v>
      </c>
      <c r="C25" s="14"/>
    </row>
    <row r="26" spans="1:15">
      <c r="A26" s="89" t="s">
        <v>316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103" t="s">
        <v>176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201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1374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225</v>
      </c>
      <c r="B12" t="s">
        <v>225</v>
      </c>
      <c r="C12" t="s">
        <v>225</v>
      </c>
      <c r="D12" t="s">
        <v>225</v>
      </c>
      <c r="G12" s="65">
        <v>0</v>
      </c>
      <c r="H12" t="s">
        <v>225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1375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225</v>
      </c>
      <c r="B14" t="s">
        <v>225</v>
      </c>
      <c r="C14" t="s">
        <v>225</v>
      </c>
      <c r="D14" t="s">
        <v>225</v>
      </c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319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225</v>
      </c>
      <c r="B16" t="s">
        <v>225</v>
      </c>
      <c r="C16" t="s">
        <v>225</v>
      </c>
      <c r="D16" t="s">
        <v>225</v>
      </c>
      <c r="G16" s="65">
        <v>0</v>
      </c>
      <c r="H16" t="s">
        <v>225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724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225</v>
      </c>
      <c r="B18" t="s">
        <v>225</v>
      </c>
      <c r="C18" t="s">
        <v>225</v>
      </c>
      <c r="D18" t="s">
        <v>225</v>
      </c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230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320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225</v>
      </c>
      <c r="B21" t="s">
        <v>225</v>
      </c>
      <c r="C21" t="s">
        <v>225</v>
      </c>
      <c r="D21" t="s">
        <v>225</v>
      </c>
      <c r="G21" s="65">
        <v>0</v>
      </c>
      <c r="H21" t="s">
        <v>225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321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225</v>
      </c>
      <c r="B23" t="s">
        <v>225</v>
      </c>
      <c r="C23" t="s">
        <v>225</v>
      </c>
      <c r="D23" t="s">
        <v>225</v>
      </c>
      <c r="G23" s="65">
        <v>0</v>
      </c>
      <c r="H23" t="s">
        <v>225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9" t="s">
        <v>232</v>
      </c>
      <c r="C24" s="14"/>
    </row>
    <row r="25" spans="1:15">
      <c r="A25" s="89" t="s">
        <v>314</v>
      </c>
      <c r="C25" s="14"/>
    </row>
    <row r="26" spans="1:15">
      <c r="A26" s="89" t="s">
        <v>316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91" t="s">
        <v>67</v>
      </c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3"/>
    </row>
    <row r="6" spans="1:52" ht="27.75" customHeight="1">
      <c r="A6" s="94" t="s">
        <v>68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97" t="s">
        <v>191</v>
      </c>
      <c r="N7" s="41" t="s">
        <v>55</v>
      </c>
      <c r="O7" s="41" t="s">
        <v>188</v>
      </c>
      <c r="P7" s="41" t="s">
        <v>56</v>
      </c>
      <c r="Q7" s="9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4.68</v>
      </c>
      <c r="H10" s="7"/>
      <c r="I10" s="7"/>
      <c r="J10" s="64">
        <v>-1E-3</v>
      </c>
      <c r="K10" s="63">
        <v>585209148</v>
      </c>
      <c r="L10" s="7"/>
      <c r="M10" s="63">
        <v>0</v>
      </c>
      <c r="N10" s="63">
        <v>650614.66972620005</v>
      </c>
      <c r="O10" s="7"/>
      <c r="P10" s="64">
        <v>1</v>
      </c>
      <c r="Q10" s="64">
        <v>0.36890000000000001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201</v>
      </c>
      <c r="B11" s="14"/>
      <c r="C11" s="14"/>
      <c r="G11" s="69">
        <v>4.68</v>
      </c>
      <c r="J11" s="68">
        <v>-1E-3</v>
      </c>
      <c r="K11" s="69">
        <v>585209148</v>
      </c>
      <c r="M11" s="69">
        <v>0</v>
      </c>
      <c r="N11" s="69">
        <v>650614.66972620005</v>
      </c>
      <c r="P11" s="68">
        <v>1</v>
      </c>
      <c r="Q11" s="68">
        <v>0.36890000000000001</v>
      </c>
    </row>
    <row r="12" spans="1:52">
      <c r="A12" s="67" t="s">
        <v>233</v>
      </c>
      <c r="B12" s="14"/>
      <c r="C12" s="14"/>
      <c r="G12" s="69">
        <v>4.76</v>
      </c>
      <c r="J12" s="68">
        <v>-8.6E-3</v>
      </c>
      <c r="K12" s="69">
        <v>235634665</v>
      </c>
      <c r="M12" s="69">
        <v>0</v>
      </c>
      <c r="N12" s="69">
        <v>280384.24332770001</v>
      </c>
      <c r="P12" s="68">
        <v>0.43099999999999999</v>
      </c>
      <c r="Q12" s="68">
        <v>0.159</v>
      </c>
    </row>
    <row r="13" spans="1:52">
      <c r="A13" s="67" t="s">
        <v>234</v>
      </c>
      <c r="B13" s="14"/>
      <c r="C13" s="14"/>
      <c r="G13" s="69">
        <v>4.76</v>
      </c>
      <c r="J13" s="68">
        <v>-8.6E-3</v>
      </c>
      <c r="K13" s="69">
        <v>235634665</v>
      </c>
      <c r="M13" s="69">
        <v>0</v>
      </c>
      <c r="N13" s="69">
        <v>280384.24332770001</v>
      </c>
      <c r="P13" s="68">
        <v>0.43099999999999999</v>
      </c>
      <c r="Q13" s="68">
        <v>0.159</v>
      </c>
    </row>
    <row r="14" spans="1:52">
      <c r="A14" t="s">
        <v>235</v>
      </c>
      <c r="B14" t="s">
        <v>236</v>
      </c>
      <c r="C14" t="s">
        <v>99</v>
      </c>
      <c r="D14" t="s">
        <v>237</v>
      </c>
      <c r="F14" t="s">
        <v>238</v>
      </c>
      <c r="G14" s="65">
        <v>0.08</v>
      </c>
      <c r="H14" t="s">
        <v>101</v>
      </c>
      <c r="I14" s="66">
        <v>0.04</v>
      </c>
      <c r="J14" s="66">
        <v>1.24E-2</v>
      </c>
      <c r="K14" s="65">
        <v>33064187</v>
      </c>
      <c r="L14" s="65">
        <v>137.53</v>
      </c>
      <c r="M14" s="65">
        <v>0</v>
      </c>
      <c r="N14" s="65">
        <v>45473.176381099998</v>
      </c>
      <c r="O14" s="66">
        <v>3.2000000000000002E-3</v>
      </c>
      <c r="P14" s="66">
        <v>6.9900000000000004E-2</v>
      </c>
      <c r="Q14" s="66">
        <v>2.58E-2</v>
      </c>
    </row>
    <row r="15" spans="1:52">
      <c r="A15" t="s">
        <v>239</v>
      </c>
      <c r="B15" t="s">
        <v>240</v>
      </c>
      <c r="C15" t="s">
        <v>99</v>
      </c>
      <c r="D15" t="s">
        <v>237</v>
      </c>
      <c r="F15" t="s">
        <v>241</v>
      </c>
      <c r="G15" s="65">
        <v>2.89</v>
      </c>
      <c r="H15" t="s">
        <v>101</v>
      </c>
      <c r="I15" s="66">
        <v>0.04</v>
      </c>
      <c r="J15" s="66">
        <v>-1.6E-2</v>
      </c>
      <c r="K15" s="65">
        <v>20031895</v>
      </c>
      <c r="L15" s="65">
        <v>152.28</v>
      </c>
      <c r="M15" s="65">
        <v>0</v>
      </c>
      <c r="N15" s="65">
        <v>30504.569705999998</v>
      </c>
      <c r="O15" s="66">
        <v>1.4E-3</v>
      </c>
      <c r="P15" s="66">
        <v>4.6899999999999997E-2</v>
      </c>
      <c r="Q15" s="66">
        <v>1.7299999999999999E-2</v>
      </c>
    </row>
    <row r="16" spans="1:52">
      <c r="A16" t="s">
        <v>242</v>
      </c>
      <c r="B16" t="s">
        <v>243</v>
      </c>
      <c r="C16" t="s">
        <v>99</v>
      </c>
      <c r="D16" t="s">
        <v>237</v>
      </c>
      <c r="F16" t="s">
        <v>244</v>
      </c>
      <c r="G16" s="65">
        <v>1.23</v>
      </c>
      <c r="H16" t="s">
        <v>101</v>
      </c>
      <c r="I16" s="66">
        <v>2.75E-2</v>
      </c>
      <c r="J16" s="66">
        <v>-1.89E-2</v>
      </c>
      <c r="K16" s="65">
        <v>9224015</v>
      </c>
      <c r="L16" s="65">
        <v>113.53</v>
      </c>
      <c r="M16" s="65">
        <v>0</v>
      </c>
      <c r="N16" s="65">
        <v>10472.024229500001</v>
      </c>
      <c r="O16" s="66">
        <v>5.0000000000000001E-4</v>
      </c>
      <c r="P16" s="66">
        <v>1.61E-2</v>
      </c>
      <c r="Q16" s="66">
        <v>5.8999999999999999E-3</v>
      </c>
    </row>
    <row r="17" spans="1:17">
      <c r="A17" t="s">
        <v>245</v>
      </c>
      <c r="B17" t="s">
        <v>246</v>
      </c>
      <c r="C17" t="s">
        <v>99</v>
      </c>
      <c r="D17" t="s">
        <v>237</v>
      </c>
      <c r="F17" t="s">
        <v>247</v>
      </c>
      <c r="G17" s="65">
        <v>2.2000000000000002</v>
      </c>
      <c r="H17" t="s">
        <v>101</v>
      </c>
      <c r="I17" s="66">
        <v>1.7500000000000002E-2</v>
      </c>
      <c r="J17" s="66">
        <v>-1.7500000000000002E-2</v>
      </c>
      <c r="K17" s="65">
        <v>32560000</v>
      </c>
      <c r="L17" s="65">
        <v>112.94</v>
      </c>
      <c r="M17" s="65">
        <v>0</v>
      </c>
      <c r="N17" s="65">
        <v>36773.264000000003</v>
      </c>
      <c r="O17" s="66">
        <v>1.6999999999999999E-3</v>
      </c>
      <c r="P17" s="66">
        <v>5.6500000000000002E-2</v>
      </c>
      <c r="Q17" s="66">
        <v>2.0799999999999999E-2</v>
      </c>
    </row>
    <row r="18" spans="1:17">
      <c r="A18" t="s">
        <v>248</v>
      </c>
      <c r="B18" t="s">
        <v>249</v>
      </c>
      <c r="C18" t="s">
        <v>99</v>
      </c>
      <c r="D18" t="s">
        <v>237</v>
      </c>
      <c r="F18" t="s">
        <v>250</v>
      </c>
      <c r="G18" s="65">
        <v>7.79</v>
      </c>
      <c r="H18" t="s">
        <v>101</v>
      </c>
      <c r="I18" s="66">
        <v>5.0000000000000001E-3</v>
      </c>
      <c r="J18" s="66">
        <v>-8.3999999999999995E-3</v>
      </c>
      <c r="K18" s="65">
        <v>34622000</v>
      </c>
      <c r="L18" s="65">
        <v>112.75</v>
      </c>
      <c r="M18" s="65">
        <v>0</v>
      </c>
      <c r="N18" s="65">
        <v>39036.305</v>
      </c>
      <c r="O18" s="66">
        <v>1.6999999999999999E-3</v>
      </c>
      <c r="P18" s="66">
        <v>0.06</v>
      </c>
      <c r="Q18" s="66">
        <v>2.2100000000000002E-2</v>
      </c>
    </row>
    <row r="19" spans="1:17">
      <c r="A19" t="s">
        <v>251</v>
      </c>
      <c r="B19" t="s">
        <v>252</v>
      </c>
      <c r="C19" t="s">
        <v>99</v>
      </c>
      <c r="D19" t="s">
        <v>237</v>
      </c>
      <c r="F19" t="s">
        <v>253</v>
      </c>
      <c r="G19" s="65">
        <v>4.2699999999999996</v>
      </c>
      <c r="H19" t="s">
        <v>101</v>
      </c>
      <c r="I19" s="66">
        <v>7.4999999999999997E-3</v>
      </c>
      <c r="J19" s="66">
        <v>-1.44E-2</v>
      </c>
      <c r="K19" s="65">
        <v>38575305</v>
      </c>
      <c r="L19" s="65">
        <v>112.46</v>
      </c>
      <c r="M19" s="65">
        <v>0</v>
      </c>
      <c r="N19" s="65">
        <v>43381.788003000001</v>
      </c>
      <c r="O19" s="66">
        <v>1.8E-3</v>
      </c>
      <c r="P19" s="66">
        <v>6.6699999999999995E-2</v>
      </c>
      <c r="Q19" s="66">
        <v>2.46E-2</v>
      </c>
    </row>
    <row r="20" spans="1:17">
      <c r="A20" t="s">
        <v>254</v>
      </c>
      <c r="B20" t="s">
        <v>255</v>
      </c>
      <c r="C20" t="s">
        <v>99</v>
      </c>
      <c r="D20" t="s">
        <v>237</v>
      </c>
      <c r="F20" t="s">
        <v>256</v>
      </c>
      <c r="G20" s="65">
        <v>10.37</v>
      </c>
      <c r="H20" t="s">
        <v>101</v>
      </c>
      <c r="I20" s="66">
        <v>1E-3</v>
      </c>
      <c r="J20" s="66">
        <v>-5.4999999999999997E-3</v>
      </c>
      <c r="K20" s="65">
        <v>45540000</v>
      </c>
      <c r="L20" s="65">
        <v>108.59</v>
      </c>
      <c r="M20" s="65">
        <v>0</v>
      </c>
      <c r="N20" s="65">
        <v>49451.885999999999</v>
      </c>
      <c r="O20" s="66">
        <v>6.7999999999999996E-3</v>
      </c>
      <c r="P20" s="66">
        <v>7.5999999999999998E-2</v>
      </c>
      <c r="Q20" s="66">
        <v>2.8000000000000001E-2</v>
      </c>
    </row>
    <row r="21" spans="1:17">
      <c r="A21" t="s">
        <v>257</v>
      </c>
      <c r="B21" t="s">
        <v>258</v>
      </c>
      <c r="C21" t="s">
        <v>99</v>
      </c>
      <c r="D21" t="s">
        <v>237</v>
      </c>
      <c r="F21" t="s">
        <v>259</v>
      </c>
      <c r="G21" s="65">
        <v>5.82</v>
      </c>
      <c r="H21" t="s">
        <v>101</v>
      </c>
      <c r="I21" s="66">
        <v>7.4999999999999997E-3</v>
      </c>
      <c r="J21" s="66">
        <v>-1.61E-2</v>
      </c>
      <c r="K21" s="65">
        <v>22017263</v>
      </c>
      <c r="L21" s="65">
        <v>114.87</v>
      </c>
      <c r="M21" s="65">
        <v>0</v>
      </c>
      <c r="N21" s="65">
        <v>25291.230008099999</v>
      </c>
      <c r="O21" s="66">
        <v>1.1000000000000001E-3</v>
      </c>
      <c r="P21" s="66">
        <v>3.8899999999999997E-2</v>
      </c>
      <c r="Q21" s="66">
        <v>1.43E-2</v>
      </c>
    </row>
    <row r="22" spans="1:17">
      <c r="A22" s="67" t="s">
        <v>260</v>
      </c>
      <c r="B22" s="14"/>
      <c r="C22" s="14"/>
      <c r="G22" s="69">
        <v>4.6100000000000003</v>
      </c>
      <c r="J22" s="68">
        <v>4.7999999999999996E-3</v>
      </c>
      <c r="K22" s="69">
        <v>349574483</v>
      </c>
      <c r="M22" s="69">
        <v>0</v>
      </c>
      <c r="N22" s="69">
        <v>370230.42639849999</v>
      </c>
      <c r="P22" s="68">
        <v>0.56899999999999995</v>
      </c>
      <c r="Q22" s="68">
        <v>0.2099</v>
      </c>
    </row>
    <row r="23" spans="1:17">
      <c r="A23" s="67" t="s">
        <v>261</v>
      </c>
      <c r="B23" s="14"/>
      <c r="C23" s="14"/>
      <c r="G23" s="69">
        <v>0.02</v>
      </c>
      <c r="J23" s="68">
        <v>0</v>
      </c>
      <c r="K23" s="69">
        <v>1000000</v>
      </c>
      <c r="M23" s="69">
        <v>0</v>
      </c>
      <c r="N23" s="69">
        <v>1000</v>
      </c>
      <c r="P23" s="68">
        <v>1.5E-3</v>
      </c>
      <c r="Q23" s="68">
        <v>5.9999999999999995E-4</v>
      </c>
    </row>
    <row r="24" spans="1:17">
      <c r="A24" t="s">
        <v>262</v>
      </c>
      <c r="B24" t="s">
        <v>263</v>
      </c>
      <c r="C24" t="s">
        <v>99</v>
      </c>
      <c r="D24" t="s">
        <v>237</v>
      </c>
      <c r="F24" t="s">
        <v>264</v>
      </c>
      <c r="G24" s="65">
        <v>0.02</v>
      </c>
      <c r="H24" t="s">
        <v>101</v>
      </c>
      <c r="I24" s="66">
        <v>0</v>
      </c>
      <c r="J24" s="66">
        <v>0</v>
      </c>
      <c r="K24" s="65">
        <v>1000000</v>
      </c>
      <c r="L24" s="65">
        <v>100</v>
      </c>
      <c r="M24" s="65">
        <v>0</v>
      </c>
      <c r="N24" s="65">
        <v>1000</v>
      </c>
      <c r="O24" s="66">
        <v>1E-4</v>
      </c>
      <c r="P24" s="66">
        <v>1.5E-3</v>
      </c>
      <c r="Q24" s="66">
        <v>5.9999999999999995E-4</v>
      </c>
    </row>
    <row r="25" spans="1:17">
      <c r="A25" s="67" t="s">
        <v>265</v>
      </c>
      <c r="B25" s="14"/>
      <c r="C25" s="14"/>
      <c r="G25" s="69">
        <v>4.62</v>
      </c>
      <c r="J25" s="68">
        <v>4.7999999999999996E-3</v>
      </c>
      <c r="K25" s="69">
        <v>348574483</v>
      </c>
      <c r="M25" s="69">
        <v>0</v>
      </c>
      <c r="N25" s="69">
        <v>369230.42639849999</v>
      </c>
      <c r="P25" s="68">
        <v>0.5675</v>
      </c>
      <c r="Q25" s="68">
        <v>0.20930000000000001</v>
      </c>
    </row>
    <row r="26" spans="1:17">
      <c r="A26" t="s">
        <v>266</v>
      </c>
      <c r="B26" t="s">
        <v>267</v>
      </c>
      <c r="C26" t="s">
        <v>99</v>
      </c>
      <c r="D26" t="s">
        <v>237</v>
      </c>
      <c r="F26" t="s">
        <v>268</v>
      </c>
      <c r="G26" s="65">
        <v>4.62</v>
      </c>
      <c r="H26" t="s">
        <v>101</v>
      </c>
      <c r="I26" s="66">
        <v>5.0000000000000001E-3</v>
      </c>
      <c r="J26" s="66">
        <v>4.4000000000000003E-3</v>
      </c>
      <c r="K26" s="65">
        <v>34198009</v>
      </c>
      <c r="L26" s="65">
        <v>100.38</v>
      </c>
      <c r="M26" s="65">
        <v>0</v>
      </c>
      <c r="N26" s="65">
        <v>34327.961434199999</v>
      </c>
      <c r="O26" s="66">
        <v>6.4000000000000003E-3</v>
      </c>
      <c r="P26" s="66">
        <v>5.28E-2</v>
      </c>
      <c r="Q26" s="66">
        <v>1.95E-2</v>
      </c>
    </row>
    <row r="27" spans="1:17">
      <c r="A27" t="s">
        <v>269</v>
      </c>
      <c r="B27" t="s">
        <v>270</v>
      </c>
      <c r="C27" t="s">
        <v>99</v>
      </c>
      <c r="D27" t="s">
        <v>237</v>
      </c>
      <c r="F27" t="s">
        <v>271</v>
      </c>
      <c r="G27" s="65">
        <v>3.32</v>
      </c>
      <c r="H27" t="s">
        <v>101</v>
      </c>
      <c r="I27" s="66">
        <v>4.0000000000000001E-3</v>
      </c>
      <c r="J27" s="66">
        <v>2.8E-3</v>
      </c>
      <c r="K27" s="65">
        <v>28787016</v>
      </c>
      <c r="L27" s="65">
        <v>100.44</v>
      </c>
      <c r="M27" s="65">
        <v>0</v>
      </c>
      <c r="N27" s="65">
        <v>28913.678870399999</v>
      </c>
      <c r="O27" s="66">
        <v>1.6799999999999999E-2</v>
      </c>
      <c r="P27" s="66">
        <v>4.4400000000000002E-2</v>
      </c>
      <c r="Q27" s="66">
        <v>1.6400000000000001E-2</v>
      </c>
    </row>
    <row r="28" spans="1:17">
      <c r="A28" t="s">
        <v>272</v>
      </c>
      <c r="B28" t="s">
        <v>273</v>
      </c>
      <c r="C28" t="s">
        <v>99</v>
      </c>
      <c r="D28" t="s">
        <v>237</v>
      </c>
      <c r="F28" t="s">
        <v>274</v>
      </c>
      <c r="G28" s="65">
        <v>5.48</v>
      </c>
      <c r="H28" t="s">
        <v>101</v>
      </c>
      <c r="I28" s="66">
        <v>0.02</v>
      </c>
      <c r="J28" s="66">
        <v>6.0000000000000001E-3</v>
      </c>
      <c r="K28" s="65">
        <v>38470086</v>
      </c>
      <c r="L28" s="65">
        <v>108.39</v>
      </c>
      <c r="M28" s="65">
        <v>0</v>
      </c>
      <c r="N28" s="65">
        <v>41697.726215399998</v>
      </c>
      <c r="O28" s="66">
        <v>1.9E-3</v>
      </c>
      <c r="P28" s="66">
        <v>6.4100000000000004E-2</v>
      </c>
      <c r="Q28" s="66">
        <v>2.3599999999999999E-2</v>
      </c>
    </row>
    <row r="29" spans="1:17">
      <c r="A29" t="s">
        <v>275</v>
      </c>
      <c r="B29" t="s">
        <v>276</v>
      </c>
      <c r="C29" t="s">
        <v>99</v>
      </c>
      <c r="D29" t="s">
        <v>237</v>
      </c>
      <c r="F29" t="s">
        <v>277</v>
      </c>
      <c r="G29" s="65">
        <v>8.4</v>
      </c>
      <c r="H29" t="s">
        <v>101</v>
      </c>
      <c r="I29" s="66">
        <v>0.01</v>
      </c>
      <c r="J29" s="66">
        <v>1.1299999999999999E-2</v>
      </c>
      <c r="K29" s="65">
        <v>23905600</v>
      </c>
      <c r="L29" s="65">
        <v>99.34</v>
      </c>
      <c r="M29" s="65">
        <v>0</v>
      </c>
      <c r="N29" s="65">
        <v>23747.823039999999</v>
      </c>
      <c r="O29" s="66">
        <v>1E-3</v>
      </c>
      <c r="P29" s="66">
        <v>3.6499999999999998E-2</v>
      </c>
      <c r="Q29" s="66">
        <v>1.35E-2</v>
      </c>
    </row>
    <row r="30" spans="1:17">
      <c r="A30" t="s">
        <v>278</v>
      </c>
      <c r="B30" t="s">
        <v>279</v>
      </c>
      <c r="C30" t="s">
        <v>99</v>
      </c>
      <c r="D30" t="s">
        <v>237</v>
      </c>
      <c r="F30" t="s">
        <v>280</v>
      </c>
      <c r="G30" s="65">
        <v>17.96</v>
      </c>
      <c r="H30" t="s">
        <v>101</v>
      </c>
      <c r="I30" s="66">
        <v>3.7499999999999999E-2</v>
      </c>
      <c r="J30" s="66">
        <v>2.2700000000000001E-2</v>
      </c>
      <c r="K30" s="65">
        <v>1437000</v>
      </c>
      <c r="L30" s="65">
        <v>129.58000000000001</v>
      </c>
      <c r="M30" s="65">
        <v>0</v>
      </c>
      <c r="N30" s="65">
        <v>1862.0645999999999</v>
      </c>
      <c r="O30" s="66">
        <v>1E-4</v>
      </c>
      <c r="P30" s="66">
        <v>2.8999999999999998E-3</v>
      </c>
      <c r="Q30" s="66">
        <v>1.1000000000000001E-3</v>
      </c>
    </row>
    <row r="31" spans="1:17">
      <c r="A31" t="s">
        <v>281</v>
      </c>
      <c r="B31" t="s">
        <v>282</v>
      </c>
      <c r="C31" t="s">
        <v>99</v>
      </c>
      <c r="D31" t="s">
        <v>237</v>
      </c>
      <c r="F31" t="s">
        <v>283</v>
      </c>
      <c r="G31" s="65">
        <v>1.08</v>
      </c>
      <c r="H31" t="s">
        <v>101</v>
      </c>
      <c r="I31" s="66">
        <v>7.4999999999999997E-3</v>
      </c>
      <c r="J31" s="66">
        <v>2.0000000000000001E-4</v>
      </c>
      <c r="K31" s="65">
        <v>17497009</v>
      </c>
      <c r="L31" s="65">
        <v>101.48</v>
      </c>
      <c r="M31" s="65">
        <v>0</v>
      </c>
      <c r="N31" s="65">
        <v>17755.964733199999</v>
      </c>
      <c r="O31" s="66">
        <v>1.1000000000000001E-3</v>
      </c>
      <c r="P31" s="66">
        <v>2.7300000000000001E-2</v>
      </c>
      <c r="Q31" s="66">
        <v>1.01E-2</v>
      </c>
    </row>
    <row r="32" spans="1:17">
      <c r="A32" t="s">
        <v>284</v>
      </c>
      <c r="B32" t="s">
        <v>285</v>
      </c>
      <c r="C32" t="s">
        <v>99</v>
      </c>
      <c r="D32" t="s">
        <v>237</v>
      </c>
      <c r="F32" t="s">
        <v>286</v>
      </c>
      <c r="G32" s="65">
        <v>6.7</v>
      </c>
      <c r="H32" t="s">
        <v>101</v>
      </c>
      <c r="I32" s="66">
        <v>2.2499999999999999E-2</v>
      </c>
      <c r="J32" s="66">
        <v>8.5000000000000006E-3</v>
      </c>
      <c r="K32" s="65">
        <v>22180000</v>
      </c>
      <c r="L32" s="65">
        <v>111.45</v>
      </c>
      <c r="M32" s="65">
        <v>0</v>
      </c>
      <c r="N32" s="65">
        <v>24719.61</v>
      </c>
      <c r="O32" s="66">
        <v>1.1999999999999999E-3</v>
      </c>
      <c r="P32" s="66">
        <v>3.7999999999999999E-2</v>
      </c>
      <c r="Q32" s="66">
        <v>1.4E-2</v>
      </c>
    </row>
    <row r="33" spans="1:17">
      <c r="A33" t="s">
        <v>287</v>
      </c>
      <c r="B33" t="s">
        <v>288</v>
      </c>
      <c r="C33" t="s">
        <v>99</v>
      </c>
      <c r="D33" t="s">
        <v>237</v>
      </c>
      <c r="F33" t="s">
        <v>289</v>
      </c>
      <c r="G33" s="65">
        <v>1.41</v>
      </c>
      <c r="H33" t="s">
        <v>101</v>
      </c>
      <c r="I33" s="66">
        <v>1.2500000000000001E-2</v>
      </c>
      <c r="J33" s="66">
        <v>5.9999999999999995E-4</v>
      </c>
      <c r="K33" s="65">
        <v>7473576</v>
      </c>
      <c r="L33" s="65">
        <v>102.42</v>
      </c>
      <c r="M33" s="65">
        <v>0</v>
      </c>
      <c r="N33" s="65">
        <v>7654.4365392</v>
      </c>
      <c r="O33" s="66">
        <v>5.0000000000000001E-4</v>
      </c>
      <c r="P33" s="66">
        <v>1.18E-2</v>
      </c>
      <c r="Q33" s="66">
        <v>4.3E-3</v>
      </c>
    </row>
    <row r="34" spans="1:17">
      <c r="A34" t="s">
        <v>290</v>
      </c>
      <c r="B34" t="s">
        <v>291</v>
      </c>
      <c r="C34" t="s">
        <v>99</v>
      </c>
      <c r="D34" t="s">
        <v>237</v>
      </c>
      <c r="F34" t="s">
        <v>292</v>
      </c>
      <c r="G34" s="65">
        <v>2.38</v>
      </c>
      <c r="H34" t="s">
        <v>101</v>
      </c>
      <c r="I34" s="66">
        <v>1.3899999999999999E-2</v>
      </c>
      <c r="J34" s="66">
        <v>4.0000000000000002E-4</v>
      </c>
      <c r="K34" s="65">
        <v>19016000</v>
      </c>
      <c r="L34" s="65">
        <v>104.07</v>
      </c>
      <c r="M34" s="65">
        <v>0</v>
      </c>
      <c r="N34" s="65">
        <v>19789.9512</v>
      </c>
      <c r="O34" s="66">
        <v>1.1000000000000001E-3</v>
      </c>
      <c r="P34" s="66">
        <v>3.04E-2</v>
      </c>
      <c r="Q34" s="66">
        <v>1.12E-2</v>
      </c>
    </row>
    <row r="35" spans="1:17">
      <c r="A35" t="s">
        <v>293</v>
      </c>
      <c r="B35" t="s">
        <v>294</v>
      </c>
      <c r="C35" t="s">
        <v>99</v>
      </c>
      <c r="D35" t="s">
        <v>237</v>
      </c>
      <c r="F35" t="s">
        <v>295</v>
      </c>
      <c r="G35" s="65">
        <v>1.71</v>
      </c>
      <c r="H35" t="s">
        <v>101</v>
      </c>
      <c r="I35" s="66">
        <v>4.2500000000000003E-2</v>
      </c>
      <c r="J35" s="66">
        <v>8.9999999999999998E-4</v>
      </c>
      <c r="K35" s="65">
        <v>18342992</v>
      </c>
      <c r="L35" s="65">
        <v>108.33</v>
      </c>
      <c r="M35" s="65">
        <v>0</v>
      </c>
      <c r="N35" s="65">
        <v>19870.9632336</v>
      </c>
      <c r="O35" s="66">
        <v>1E-3</v>
      </c>
      <c r="P35" s="66">
        <v>3.0499999999999999E-2</v>
      </c>
      <c r="Q35" s="66">
        <v>1.1299999999999999E-2</v>
      </c>
    </row>
    <row r="36" spans="1:17">
      <c r="A36" t="s">
        <v>296</v>
      </c>
      <c r="B36" t="s">
        <v>297</v>
      </c>
      <c r="C36" t="s">
        <v>99</v>
      </c>
      <c r="D36" t="s">
        <v>237</v>
      </c>
      <c r="F36" t="s">
        <v>298</v>
      </c>
      <c r="G36" s="65">
        <v>2.65</v>
      </c>
      <c r="H36" t="s">
        <v>101</v>
      </c>
      <c r="I36" s="66">
        <v>3.7499999999999999E-2</v>
      </c>
      <c r="J36" s="66">
        <v>1.9E-3</v>
      </c>
      <c r="K36" s="65">
        <v>18743300</v>
      </c>
      <c r="L36" s="65">
        <v>110.69</v>
      </c>
      <c r="M36" s="65">
        <v>0</v>
      </c>
      <c r="N36" s="65">
        <v>20746.958770000001</v>
      </c>
      <c r="O36" s="66">
        <v>8.9999999999999998E-4</v>
      </c>
      <c r="P36" s="66">
        <v>3.1899999999999998E-2</v>
      </c>
      <c r="Q36" s="66">
        <v>1.18E-2</v>
      </c>
    </row>
    <row r="37" spans="1:17">
      <c r="A37" t="s">
        <v>299</v>
      </c>
      <c r="B37" t="s">
        <v>300</v>
      </c>
      <c r="C37" t="s">
        <v>99</v>
      </c>
      <c r="D37" t="s">
        <v>237</v>
      </c>
      <c r="F37" t="s">
        <v>301</v>
      </c>
      <c r="G37" s="65">
        <v>4.01</v>
      </c>
      <c r="H37" t="s">
        <v>101</v>
      </c>
      <c r="I37" s="66">
        <v>1.7500000000000002E-2</v>
      </c>
      <c r="J37" s="66">
        <v>3.5000000000000001E-3</v>
      </c>
      <c r="K37" s="65">
        <v>31343000</v>
      </c>
      <c r="L37" s="65">
        <v>107.19</v>
      </c>
      <c r="M37" s="65">
        <v>0</v>
      </c>
      <c r="N37" s="65">
        <v>33596.561699999998</v>
      </c>
      <c r="O37" s="66">
        <v>1.6000000000000001E-3</v>
      </c>
      <c r="P37" s="66">
        <v>5.16E-2</v>
      </c>
      <c r="Q37" s="66">
        <v>1.9E-2</v>
      </c>
    </row>
    <row r="38" spans="1:17">
      <c r="A38" t="s">
        <v>302</v>
      </c>
      <c r="B38" t="s">
        <v>303</v>
      </c>
      <c r="C38" t="s">
        <v>99</v>
      </c>
      <c r="D38" t="s">
        <v>237</v>
      </c>
      <c r="F38" t="s">
        <v>274</v>
      </c>
      <c r="G38" s="65">
        <v>3.81</v>
      </c>
      <c r="H38" t="s">
        <v>101</v>
      </c>
      <c r="I38" s="66">
        <v>5.0000000000000001E-3</v>
      </c>
      <c r="J38" s="66">
        <v>3.2000000000000002E-3</v>
      </c>
      <c r="K38" s="65">
        <v>60275745</v>
      </c>
      <c r="L38" s="65">
        <v>100.75</v>
      </c>
      <c r="M38" s="65">
        <v>0</v>
      </c>
      <c r="N38" s="65">
        <v>60727.813087499999</v>
      </c>
      <c r="O38" s="66">
        <v>2.8999999999999998E-3</v>
      </c>
      <c r="P38" s="66">
        <v>9.3299999999999994E-2</v>
      </c>
      <c r="Q38" s="66">
        <v>3.44E-2</v>
      </c>
    </row>
    <row r="39" spans="1:17">
      <c r="A39" t="s">
        <v>304</v>
      </c>
      <c r="B39" t="s">
        <v>305</v>
      </c>
      <c r="C39" t="s">
        <v>99</v>
      </c>
      <c r="D39" t="s">
        <v>237</v>
      </c>
      <c r="F39" t="s">
        <v>306</v>
      </c>
      <c r="G39" s="65">
        <v>2.08</v>
      </c>
      <c r="H39" t="s">
        <v>101</v>
      </c>
      <c r="I39" s="66">
        <v>1.5E-3</v>
      </c>
      <c r="J39" s="66">
        <v>1.1000000000000001E-3</v>
      </c>
      <c r="K39" s="65">
        <v>15597000</v>
      </c>
      <c r="L39" s="65">
        <v>100.21</v>
      </c>
      <c r="M39" s="65">
        <v>0</v>
      </c>
      <c r="N39" s="65">
        <v>15629.753699999999</v>
      </c>
      <c r="O39" s="66">
        <v>8.0000000000000004E-4</v>
      </c>
      <c r="P39" s="66">
        <v>2.4E-2</v>
      </c>
      <c r="Q39" s="66">
        <v>8.8999999999999999E-3</v>
      </c>
    </row>
    <row r="40" spans="1:17">
      <c r="A40" t="s">
        <v>307</v>
      </c>
      <c r="B40" t="s">
        <v>308</v>
      </c>
      <c r="C40" t="s">
        <v>99</v>
      </c>
      <c r="D40" t="s">
        <v>237</v>
      </c>
      <c r="F40" t="s">
        <v>309</v>
      </c>
      <c r="G40" s="65">
        <v>14.31</v>
      </c>
      <c r="H40" t="s">
        <v>101</v>
      </c>
      <c r="I40" s="66">
        <v>5.5E-2</v>
      </c>
      <c r="J40" s="66">
        <v>0.02</v>
      </c>
      <c r="K40" s="65">
        <v>11308150</v>
      </c>
      <c r="L40" s="65">
        <v>160.85</v>
      </c>
      <c r="M40" s="65">
        <v>0</v>
      </c>
      <c r="N40" s="65">
        <v>18189.159275000002</v>
      </c>
      <c r="O40" s="66">
        <v>5.9999999999999995E-4</v>
      </c>
      <c r="P40" s="66">
        <v>2.8000000000000001E-2</v>
      </c>
      <c r="Q40" s="66">
        <v>1.03E-2</v>
      </c>
    </row>
    <row r="41" spans="1:17">
      <c r="A41" s="67" t="s">
        <v>310</v>
      </c>
      <c r="B41" s="14"/>
      <c r="C41" s="14"/>
      <c r="G41" s="69">
        <v>0</v>
      </c>
      <c r="J41" s="68">
        <v>0</v>
      </c>
      <c r="K41" s="69">
        <v>0</v>
      </c>
      <c r="M41" s="69">
        <v>0</v>
      </c>
      <c r="N41" s="69">
        <v>0</v>
      </c>
      <c r="P41" s="68">
        <v>0</v>
      </c>
      <c r="Q41" s="68">
        <v>0</v>
      </c>
    </row>
    <row r="42" spans="1:17">
      <c r="A42" t="s">
        <v>225</v>
      </c>
      <c r="B42" t="s">
        <v>225</v>
      </c>
      <c r="C42" s="14"/>
      <c r="D42" t="s">
        <v>225</v>
      </c>
      <c r="G42" s="65">
        <v>0</v>
      </c>
      <c r="H42" t="s">
        <v>225</v>
      </c>
      <c r="I42" s="66">
        <v>0</v>
      </c>
      <c r="J42" s="66">
        <v>0</v>
      </c>
      <c r="K42" s="65">
        <v>0</v>
      </c>
      <c r="L42" s="65">
        <v>0</v>
      </c>
      <c r="N42" s="65">
        <v>0</v>
      </c>
      <c r="O42" s="66">
        <v>0</v>
      </c>
      <c r="P42" s="66">
        <v>0</v>
      </c>
      <c r="Q42" s="66">
        <v>0</v>
      </c>
    </row>
    <row r="43" spans="1:17">
      <c r="A43" s="67" t="s">
        <v>311</v>
      </c>
      <c r="B43" s="14"/>
      <c r="C43" s="14"/>
      <c r="G43" s="69">
        <v>0</v>
      </c>
      <c r="J43" s="68">
        <v>0</v>
      </c>
      <c r="K43" s="69">
        <v>0</v>
      </c>
      <c r="M43" s="69">
        <v>0</v>
      </c>
      <c r="N43" s="69">
        <v>0</v>
      </c>
      <c r="P43" s="68">
        <v>0</v>
      </c>
      <c r="Q43" s="68">
        <v>0</v>
      </c>
    </row>
    <row r="44" spans="1:17">
      <c r="A44" t="s">
        <v>225</v>
      </c>
      <c r="B44" t="s">
        <v>225</v>
      </c>
      <c r="C44" s="14"/>
      <c r="D44" t="s">
        <v>225</v>
      </c>
      <c r="G44" s="65">
        <v>0</v>
      </c>
      <c r="H44" t="s">
        <v>225</v>
      </c>
      <c r="I44" s="66">
        <v>0</v>
      </c>
      <c r="J44" s="66">
        <v>0</v>
      </c>
      <c r="K44" s="65">
        <v>0</v>
      </c>
      <c r="L44" s="65">
        <v>0</v>
      </c>
      <c r="N44" s="65">
        <v>0</v>
      </c>
      <c r="O44" s="66">
        <v>0</v>
      </c>
      <c r="P44" s="66">
        <v>0</v>
      </c>
      <c r="Q44" s="66">
        <v>0</v>
      </c>
    </row>
    <row r="45" spans="1:17">
      <c r="A45" s="67" t="s">
        <v>230</v>
      </c>
      <c r="B45" s="14"/>
      <c r="C45" s="14"/>
      <c r="G45" s="69">
        <v>0</v>
      </c>
      <c r="J45" s="68">
        <v>0</v>
      </c>
      <c r="K45" s="69">
        <v>0</v>
      </c>
      <c r="M45" s="69">
        <v>0</v>
      </c>
      <c r="N45" s="69">
        <v>0</v>
      </c>
      <c r="P45" s="68">
        <v>0</v>
      </c>
      <c r="Q45" s="68">
        <v>0</v>
      </c>
    </row>
    <row r="46" spans="1:17">
      <c r="A46" s="67" t="s">
        <v>312</v>
      </c>
      <c r="B46" s="14"/>
      <c r="C46" s="14"/>
      <c r="G46" s="69">
        <v>0</v>
      </c>
      <c r="J46" s="68">
        <v>0</v>
      </c>
      <c r="K46" s="69">
        <v>0</v>
      </c>
      <c r="M46" s="69">
        <v>0</v>
      </c>
      <c r="N46" s="69">
        <v>0</v>
      </c>
      <c r="P46" s="68">
        <v>0</v>
      </c>
      <c r="Q46" s="68">
        <v>0</v>
      </c>
    </row>
    <row r="47" spans="1:17">
      <c r="A47" t="s">
        <v>225</v>
      </c>
      <c r="B47" t="s">
        <v>225</v>
      </c>
      <c r="C47" s="14"/>
      <c r="D47" t="s">
        <v>225</v>
      </c>
      <c r="G47" s="65">
        <v>0</v>
      </c>
      <c r="H47" t="s">
        <v>225</v>
      </c>
      <c r="I47" s="66">
        <v>0</v>
      </c>
      <c r="J47" s="66">
        <v>0</v>
      </c>
      <c r="K47" s="65">
        <v>0</v>
      </c>
      <c r="L47" s="65">
        <v>0</v>
      </c>
      <c r="N47" s="65">
        <v>0</v>
      </c>
      <c r="O47" s="66">
        <v>0</v>
      </c>
      <c r="P47" s="66">
        <v>0</v>
      </c>
      <c r="Q47" s="66">
        <v>0</v>
      </c>
    </row>
    <row r="48" spans="1:17">
      <c r="A48" s="67" t="s">
        <v>313</v>
      </c>
      <c r="B48" s="14"/>
      <c r="C48" s="14"/>
      <c r="G48" s="69">
        <v>0</v>
      </c>
      <c r="J48" s="68">
        <v>0</v>
      </c>
      <c r="K48" s="69">
        <v>0</v>
      </c>
      <c r="M48" s="69">
        <v>0</v>
      </c>
      <c r="N48" s="69">
        <v>0</v>
      </c>
      <c r="P48" s="68">
        <v>0</v>
      </c>
      <c r="Q48" s="68">
        <v>0</v>
      </c>
    </row>
    <row r="49" spans="1:17">
      <c r="A49" t="s">
        <v>225</v>
      </c>
      <c r="B49" t="s">
        <v>225</v>
      </c>
      <c r="C49" s="14"/>
      <c r="D49" t="s">
        <v>225</v>
      </c>
      <c r="G49" s="65">
        <v>0</v>
      </c>
      <c r="H49" t="s">
        <v>225</v>
      </c>
      <c r="I49" s="66">
        <v>0</v>
      </c>
      <c r="J49" s="66">
        <v>0</v>
      </c>
      <c r="K49" s="65">
        <v>0</v>
      </c>
      <c r="L49" s="65">
        <v>0</v>
      </c>
      <c r="N49" s="65">
        <v>0</v>
      </c>
      <c r="O49" s="66">
        <v>0</v>
      </c>
      <c r="P49" s="66">
        <v>0</v>
      </c>
      <c r="Q49" s="66">
        <v>0</v>
      </c>
    </row>
    <row r="50" spans="1:17">
      <c r="A50" s="89" t="s">
        <v>314</v>
      </c>
      <c r="B50" s="14"/>
      <c r="C50" s="14"/>
    </row>
    <row r="51" spans="1:17">
      <c r="A51" s="89" t="s">
        <v>315</v>
      </c>
      <c r="B51" s="14"/>
      <c r="C51" s="14"/>
    </row>
    <row r="52" spans="1:17">
      <c r="A52" s="89" t="s">
        <v>316</v>
      </c>
      <c r="B52" s="14"/>
      <c r="C52" s="14"/>
    </row>
    <row r="53" spans="1:17">
      <c r="A53" s="89" t="s">
        <v>317</v>
      </c>
      <c r="B53" s="14"/>
      <c r="C53" s="14"/>
    </row>
    <row r="54" spans="1:17" hidden="1">
      <c r="B54" s="14"/>
      <c r="C54" s="14"/>
    </row>
    <row r="55" spans="1:17" hidden="1">
      <c r="B55" s="14"/>
      <c r="C55" s="14"/>
    </row>
    <row r="56" spans="1:17" hidden="1">
      <c r="B56" s="14"/>
      <c r="C56" s="14"/>
    </row>
    <row r="57" spans="1:17" hidden="1">
      <c r="B57" s="14"/>
      <c r="C57" s="14"/>
    </row>
    <row r="58" spans="1:17" hidden="1">
      <c r="B58" s="14"/>
      <c r="C58" s="14"/>
    </row>
    <row r="59" spans="1:17" hidden="1">
      <c r="B59" s="14"/>
      <c r="C59" s="14"/>
    </row>
    <row r="60" spans="1:17" hidden="1">
      <c r="B60" s="14"/>
      <c r="C60" s="14"/>
    </row>
    <row r="61" spans="1:17" hidden="1">
      <c r="B61" s="14"/>
      <c r="C61" s="14"/>
    </row>
    <row r="62" spans="1:17" hidden="1">
      <c r="B62" s="14"/>
      <c r="C62" s="14"/>
    </row>
    <row r="63" spans="1:17" hidden="1">
      <c r="B63" s="14"/>
      <c r="C63" s="14"/>
    </row>
    <row r="64" spans="1:17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topLeftCell="A3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103" t="s">
        <v>178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201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1374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225</v>
      </c>
      <c r="B12" t="s">
        <v>225</v>
      </c>
      <c r="C12" t="s">
        <v>225</v>
      </c>
      <c r="D12" t="s">
        <v>225</v>
      </c>
      <c r="E12" s="13"/>
      <c r="F12" s="13"/>
      <c r="G12" s="65">
        <v>0</v>
      </c>
      <c r="H12" t="s">
        <v>225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1375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225</v>
      </c>
      <c r="B14" t="s">
        <v>225</v>
      </c>
      <c r="C14" t="s">
        <v>225</v>
      </c>
      <c r="D14" t="s">
        <v>225</v>
      </c>
      <c r="E14" s="13"/>
      <c r="F14" s="13"/>
      <c r="G14" s="65">
        <v>0</v>
      </c>
      <c r="H14" t="s">
        <v>225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319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225</v>
      </c>
      <c r="B16" t="s">
        <v>225</v>
      </c>
      <c r="C16" t="s">
        <v>225</v>
      </c>
      <c r="D16" t="s">
        <v>225</v>
      </c>
      <c r="E16" s="13"/>
      <c r="F16" s="13"/>
      <c r="G16" s="65">
        <v>0</v>
      </c>
      <c r="H16" t="s">
        <v>225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724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225</v>
      </c>
      <c r="B18" t="s">
        <v>225</v>
      </c>
      <c r="C18" t="s">
        <v>225</v>
      </c>
      <c r="D18" t="s">
        <v>225</v>
      </c>
      <c r="E18" s="13"/>
      <c r="F18" s="13"/>
      <c r="G18" s="65">
        <v>0</v>
      </c>
      <c r="H18" t="s">
        <v>225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230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320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225</v>
      </c>
      <c r="B21" t="s">
        <v>225</v>
      </c>
      <c r="C21" t="s">
        <v>225</v>
      </c>
      <c r="D21" t="s">
        <v>225</v>
      </c>
      <c r="G21" s="65">
        <v>0</v>
      </c>
      <c r="H21" t="s">
        <v>225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321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225</v>
      </c>
      <c r="B23" t="s">
        <v>225</v>
      </c>
      <c r="C23" t="s">
        <v>225</v>
      </c>
      <c r="D23" t="s">
        <v>225</v>
      </c>
      <c r="G23" s="65">
        <v>0</v>
      </c>
      <c r="H23" t="s">
        <v>225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9" t="s">
        <v>232</v>
      </c>
      <c r="C24" s="14"/>
    </row>
    <row r="25" spans="1:22">
      <c r="A25" s="89" t="s">
        <v>314</v>
      </c>
      <c r="C25" s="14"/>
    </row>
    <row r="26" spans="1:22">
      <c r="A26" s="89" t="s">
        <v>315</v>
      </c>
      <c r="C26" s="14"/>
    </row>
    <row r="27" spans="1:22">
      <c r="A27" s="89" t="s">
        <v>316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topLeftCell="A10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90" t="s">
        <v>67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100"/>
      <c r="BO5" s="16"/>
    </row>
    <row r="6" spans="1:67" ht="26.25" customHeight="1">
      <c r="A6" s="90" t="s">
        <v>81</v>
      </c>
      <c r="B6" s="99"/>
      <c r="C6" s="99"/>
      <c r="D6" s="99"/>
      <c r="E6" s="99"/>
      <c r="F6" s="99"/>
      <c r="G6" s="99"/>
      <c r="H6" s="99"/>
      <c r="I6" s="99"/>
      <c r="J6" s="99"/>
      <c r="K6" s="99"/>
      <c r="L6" s="99"/>
      <c r="M6" s="99"/>
      <c r="N6" s="99"/>
      <c r="O6" s="99"/>
      <c r="P6" s="99"/>
      <c r="Q6" s="99"/>
      <c r="R6" s="99"/>
      <c r="S6" s="99"/>
      <c r="T6" s="100"/>
      <c r="BJ6" s="16"/>
      <c r="BO6" s="16"/>
    </row>
    <row r="7" spans="1:67" s="16" customFormat="1" ht="20.25">
      <c r="A7" s="10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97" t="s">
        <v>191</v>
      </c>
      <c r="Q7" s="43" t="s">
        <v>55</v>
      </c>
      <c r="R7" s="43" t="s">
        <v>72</v>
      </c>
      <c r="S7" s="43" t="s">
        <v>56</v>
      </c>
      <c r="T7" s="10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201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318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225</v>
      </c>
      <c r="B13" t="s">
        <v>225</v>
      </c>
      <c r="C13" s="14"/>
      <c r="D13" s="14"/>
      <c r="E13" s="14"/>
      <c r="F13" t="s">
        <v>225</v>
      </c>
      <c r="G13" t="s">
        <v>225</v>
      </c>
      <c r="J13" s="65">
        <v>0</v>
      </c>
      <c r="K13" t="s">
        <v>225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260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225</v>
      </c>
      <c r="B15" t="s">
        <v>225</v>
      </c>
      <c r="C15" s="14"/>
      <c r="D15" s="14"/>
      <c r="E15" s="14"/>
      <c r="F15" t="s">
        <v>225</v>
      </c>
      <c r="G15" t="s">
        <v>225</v>
      </c>
      <c r="J15" s="65">
        <v>0</v>
      </c>
      <c r="K15" t="s">
        <v>225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319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225</v>
      </c>
      <c r="B17" t="s">
        <v>225</v>
      </c>
      <c r="C17" s="14"/>
      <c r="D17" s="14"/>
      <c r="E17" s="14"/>
      <c r="F17" t="s">
        <v>225</v>
      </c>
      <c r="G17" t="s">
        <v>225</v>
      </c>
      <c r="J17" s="65">
        <v>0</v>
      </c>
      <c r="K17" t="s">
        <v>225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230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320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225</v>
      </c>
      <c r="B20" t="s">
        <v>225</v>
      </c>
      <c r="C20" s="14"/>
      <c r="D20" s="14"/>
      <c r="E20" s="14"/>
      <c r="F20" t="s">
        <v>225</v>
      </c>
      <c r="G20" t="s">
        <v>225</v>
      </c>
      <c r="J20" s="65">
        <v>0</v>
      </c>
      <c r="K20" t="s">
        <v>225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321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225</v>
      </c>
      <c r="B22" t="s">
        <v>225</v>
      </c>
      <c r="C22" s="14"/>
      <c r="D22" s="14"/>
      <c r="E22" s="14"/>
      <c r="F22" t="s">
        <v>225</v>
      </c>
      <c r="G22" t="s">
        <v>225</v>
      </c>
      <c r="J22" s="65">
        <v>0</v>
      </c>
      <c r="K22" t="s">
        <v>225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9" t="s">
        <v>232</v>
      </c>
      <c r="B23" s="14"/>
      <c r="C23" s="14"/>
      <c r="D23" s="14"/>
      <c r="E23" s="14"/>
      <c r="F23" s="14"/>
    </row>
    <row r="24" spans="1:20">
      <c r="A24" s="89" t="s">
        <v>314</v>
      </c>
      <c r="B24" s="14"/>
      <c r="C24" s="14"/>
      <c r="D24" s="14"/>
      <c r="E24" s="14"/>
      <c r="F24" s="14"/>
    </row>
    <row r="25" spans="1:20">
      <c r="A25" s="89" t="s">
        <v>315</v>
      </c>
      <c r="B25" s="14"/>
      <c r="C25" s="14"/>
      <c r="D25" s="14"/>
      <c r="E25" s="14"/>
      <c r="F25" s="14"/>
    </row>
    <row r="26" spans="1:20">
      <c r="A26" s="89" t="s">
        <v>316</v>
      </c>
      <c r="B26" s="14"/>
      <c r="C26" s="14"/>
      <c r="D26" s="14"/>
      <c r="E26" s="14"/>
      <c r="F26" s="14"/>
    </row>
    <row r="27" spans="1:20">
      <c r="A27" s="89" t="s">
        <v>317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4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  <c r="O5" s="104"/>
      <c r="P5" s="104"/>
      <c r="Q5" s="104"/>
      <c r="R5" s="104"/>
      <c r="S5" s="104"/>
      <c r="T5" s="105"/>
    </row>
    <row r="6" spans="1:65" ht="26.25" customHeight="1">
      <c r="A6" s="103" t="s">
        <v>88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104"/>
      <c r="T6" s="105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9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3.68</v>
      </c>
      <c r="K10" s="7"/>
      <c r="L10" s="7"/>
      <c r="M10" s="64">
        <v>2.3599999999999999E-2</v>
      </c>
      <c r="N10" s="63">
        <v>305441875.39999998</v>
      </c>
      <c r="O10" s="28"/>
      <c r="P10" s="63">
        <v>2343.4412900000002</v>
      </c>
      <c r="Q10" s="63">
        <v>367165.64490977826</v>
      </c>
      <c r="R10" s="7"/>
      <c r="S10" s="64">
        <v>1</v>
      </c>
      <c r="T10" s="64">
        <v>0.2082</v>
      </c>
      <c r="U10" s="30"/>
      <c r="BH10" s="14"/>
      <c r="BI10" s="16"/>
      <c r="BJ10" s="14"/>
      <c r="BM10" s="14"/>
    </row>
    <row r="11" spans="1:65">
      <c r="A11" s="67" t="s">
        <v>201</v>
      </c>
      <c r="B11" s="14"/>
      <c r="C11" s="14"/>
      <c r="D11" s="14"/>
      <c r="E11" s="14"/>
      <c r="J11" s="69">
        <v>3.31</v>
      </c>
      <c r="M11" s="68">
        <v>2.4500000000000001E-2</v>
      </c>
      <c r="N11" s="69">
        <v>289842875.39999998</v>
      </c>
      <c r="P11" s="69">
        <v>2343.4412900000002</v>
      </c>
      <c r="Q11" s="69">
        <v>313504.74156829831</v>
      </c>
      <c r="S11" s="68">
        <v>0.85389999999999999</v>
      </c>
      <c r="T11" s="68">
        <v>0.1777</v>
      </c>
    </row>
    <row r="12" spans="1:65">
      <c r="A12" s="67" t="s">
        <v>318</v>
      </c>
      <c r="B12" s="14"/>
      <c r="C12" s="14"/>
      <c r="D12" s="14"/>
      <c r="E12" s="14"/>
      <c r="J12" s="69">
        <v>3.68</v>
      </c>
      <c r="M12" s="68">
        <v>3.0099999999999998E-2</v>
      </c>
      <c r="N12" s="69">
        <v>149762646.88999999</v>
      </c>
      <c r="P12" s="69">
        <v>2062.1367399999999</v>
      </c>
      <c r="Q12" s="69">
        <v>165654.105507147</v>
      </c>
      <c r="S12" s="68">
        <v>0.45119999999999999</v>
      </c>
      <c r="T12" s="68">
        <v>9.3899999999999997E-2</v>
      </c>
    </row>
    <row r="13" spans="1:65">
      <c r="A13" t="s">
        <v>322</v>
      </c>
      <c r="B13" t="s">
        <v>323</v>
      </c>
      <c r="C13" t="s">
        <v>99</v>
      </c>
      <c r="D13" t="s">
        <v>122</v>
      </c>
      <c r="E13" t="s">
        <v>324</v>
      </c>
      <c r="F13" t="s">
        <v>325</v>
      </c>
      <c r="G13" t="s">
        <v>206</v>
      </c>
      <c r="H13" t="s">
        <v>207</v>
      </c>
      <c r="I13" t="s">
        <v>326</v>
      </c>
      <c r="J13" s="65">
        <v>1.33</v>
      </c>
      <c r="K13" t="s">
        <v>101</v>
      </c>
      <c r="L13" s="66">
        <v>6.1999999999999998E-3</v>
      </c>
      <c r="M13" s="66">
        <v>-2.8799999999999999E-2</v>
      </c>
      <c r="N13" s="65">
        <v>3975113</v>
      </c>
      <c r="O13" s="65">
        <v>105.26</v>
      </c>
      <c r="P13" s="65">
        <v>0</v>
      </c>
      <c r="Q13" s="65">
        <v>4184.2039438000002</v>
      </c>
      <c r="R13" s="66">
        <v>8.0000000000000004E-4</v>
      </c>
      <c r="S13" s="66">
        <v>1.14E-2</v>
      </c>
      <c r="T13" s="66">
        <v>2.3999999999999998E-3</v>
      </c>
    </row>
    <row r="14" spans="1:65">
      <c r="A14" t="s">
        <v>327</v>
      </c>
      <c r="B14" t="s">
        <v>328</v>
      </c>
      <c r="C14" t="s">
        <v>99</v>
      </c>
      <c r="D14" t="s">
        <v>122</v>
      </c>
      <c r="E14" t="s">
        <v>324</v>
      </c>
      <c r="F14" t="s">
        <v>325</v>
      </c>
      <c r="G14" t="s">
        <v>206</v>
      </c>
      <c r="H14" t="s">
        <v>207</v>
      </c>
      <c r="I14" t="s">
        <v>329</v>
      </c>
      <c r="J14" s="65">
        <v>5.15</v>
      </c>
      <c r="K14" t="s">
        <v>101</v>
      </c>
      <c r="L14" s="66">
        <v>5.0000000000000001E-4</v>
      </c>
      <c r="M14" s="66">
        <v>-4.7999999999999996E-3</v>
      </c>
      <c r="N14" s="65">
        <v>1818182</v>
      </c>
      <c r="O14" s="65">
        <v>103.61</v>
      </c>
      <c r="P14" s="65">
        <v>0</v>
      </c>
      <c r="Q14" s="65">
        <v>1883.8183701999999</v>
      </c>
      <c r="R14" s="66">
        <v>2.5000000000000001E-3</v>
      </c>
      <c r="S14" s="66">
        <v>5.1000000000000004E-3</v>
      </c>
      <c r="T14" s="66">
        <v>1.1000000000000001E-3</v>
      </c>
    </row>
    <row r="15" spans="1:65">
      <c r="A15" t="s">
        <v>330</v>
      </c>
      <c r="B15" t="s">
        <v>331</v>
      </c>
      <c r="C15" t="s">
        <v>99</v>
      </c>
      <c r="D15" t="s">
        <v>122</v>
      </c>
      <c r="E15" t="s">
        <v>332</v>
      </c>
      <c r="F15" t="s">
        <v>333</v>
      </c>
      <c r="G15" t="s">
        <v>334</v>
      </c>
      <c r="H15" t="s">
        <v>149</v>
      </c>
      <c r="I15" t="s">
        <v>335</v>
      </c>
      <c r="J15" s="65">
        <v>1.99</v>
      </c>
      <c r="K15" t="s">
        <v>101</v>
      </c>
      <c r="L15" s="66">
        <v>5.0000000000000001E-3</v>
      </c>
      <c r="M15" s="66">
        <v>-1.44E-2</v>
      </c>
      <c r="N15" s="65">
        <v>2588000</v>
      </c>
      <c r="O15" s="65">
        <v>105.5</v>
      </c>
      <c r="P15" s="65">
        <v>0</v>
      </c>
      <c r="Q15" s="65">
        <v>2730.34</v>
      </c>
      <c r="R15" s="66">
        <v>7.6E-3</v>
      </c>
      <c r="S15" s="66">
        <v>7.4000000000000003E-3</v>
      </c>
      <c r="T15" s="66">
        <v>1.5E-3</v>
      </c>
    </row>
    <row r="16" spans="1:65">
      <c r="A16" t="s">
        <v>336</v>
      </c>
      <c r="B16" t="s">
        <v>337</v>
      </c>
      <c r="C16" t="s">
        <v>99</v>
      </c>
      <c r="D16" t="s">
        <v>122</v>
      </c>
      <c r="E16" t="s">
        <v>338</v>
      </c>
      <c r="F16" t="s">
        <v>333</v>
      </c>
      <c r="G16" t="s">
        <v>334</v>
      </c>
      <c r="H16" t="s">
        <v>149</v>
      </c>
      <c r="I16" t="s">
        <v>339</v>
      </c>
      <c r="J16" s="65">
        <v>2.16</v>
      </c>
      <c r="K16" t="s">
        <v>101</v>
      </c>
      <c r="L16" s="66">
        <v>0.01</v>
      </c>
      <c r="M16" s="66">
        <v>-1.23E-2</v>
      </c>
      <c r="N16" s="65">
        <v>7761800</v>
      </c>
      <c r="O16" s="65">
        <v>107.05</v>
      </c>
      <c r="P16" s="65">
        <v>0</v>
      </c>
      <c r="Q16" s="65">
        <v>8309.0069000000003</v>
      </c>
      <c r="R16" s="66">
        <v>3.3E-3</v>
      </c>
      <c r="S16" s="66">
        <v>2.2599999999999999E-2</v>
      </c>
      <c r="T16" s="66">
        <v>4.7000000000000002E-3</v>
      </c>
    </row>
    <row r="17" spans="1:20">
      <c r="A17" t="s">
        <v>340</v>
      </c>
      <c r="B17" t="s">
        <v>341</v>
      </c>
      <c r="C17" t="s">
        <v>99</v>
      </c>
      <c r="D17" t="s">
        <v>122</v>
      </c>
      <c r="E17" t="s">
        <v>342</v>
      </c>
      <c r="F17" t="s">
        <v>333</v>
      </c>
      <c r="G17" t="s">
        <v>334</v>
      </c>
      <c r="H17" t="s">
        <v>149</v>
      </c>
      <c r="I17" t="s">
        <v>343</v>
      </c>
      <c r="J17" s="65">
        <v>6.02</v>
      </c>
      <c r="K17" t="s">
        <v>101</v>
      </c>
      <c r="L17" s="66">
        <v>1.2200000000000001E-2</v>
      </c>
      <c r="M17" s="66">
        <v>-6.1999999999999998E-3</v>
      </c>
      <c r="N17" s="65">
        <v>2500000</v>
      </c>
      <c r="O17" s="65">
        <v>115.4</v>
      </c>
      <c r="P17" s="65">
        <v>0</v>
      </c>
      <c r="Q17" s="65">
        <v>2885</v>
      </c>
      <c r="R17" s="66">
        <v>1.2999999999999999E-3</v>
      </c>
      <c r="S17" s="66">
        <v>7.9000000000000008E-3</v>
      </c>
      <c r="T17" s="66">
        <v>1.6000000000000001E-3</v>
      </c>
    </row>
    <row r="18" spans="1:20">
      <c r="A18" t="s">
        <v>344</v>
      </c>
      <c r="B18" t="s">
        <v>345</v>
      </c>
      <c r="C18" t="s">
        <v>99</v>
      </c>
      <c r="D18" t="s">
        <v>122</v>
      </c>
      <c r="E18" t="s">
        <v>342</v>
      </c>
      <c r="F18" t="s">
        <v>333</v>
      </c>
      <c r="G18" t="s">
        <v>334</v>
      </c>
      <c r="H18" t="s">
        <v>149</v>
      </c>
      <c r="I18" t="s">
        <v>326</v>
      </c>
      <c r="J18" s="65">
        <v>2.33</v>
      </c>
      <c r="K18" t="s">
        <v>101</v>
      </c>
      <c r="L18" s="66">
        <v>1E-3</v>
      </c>
      <c r="M18" s="66">
        <v>-1.23E-2</v>
      </c>
      <c r="N18" s="65">
        <v>7097968</v>
      </c>
      <c r="O18" s="65">
        <v>104.05</v>
      </c>
      <c r="P18" s="65">
        <v>0</v>
      </c>
      <c r="Q18" s="65">
        <v>7385.4357040000004</v>
      </c>
      <c r="R18" s="66">
        <v>2.8E-3</v>
      </c>
      <c r="S18" s="66">
        <v>2.01E-2</v>
      </c>
      <c r="T18" s="66">
        <v>4.1999999999999997E-3</v>
      </c>
    </row>
    <row r="19" spans="1:20">
      <c r="A19" t="s">
        <v>346</v>
      </c>
      <c r="B19" t="s">
        <v>347</v>
      </c>
      <c r="C19" t="s">
        <v>99</v>
      </c>
      <c r="D19" t="s">
        <v>122</v>
      </c>
      <c r="E19" t="s">
        <v>342</v>
      </c>
      <c r="F19" t="s">
        <v>333</v>
      </c>
      <c r="G19" t="s">
        <v>334</v>
      </c>
      <c r="H19" t="s">
        <v>149</v>
      </c>
      <c r="I19" t="s">
        <v>348</v>
      </c>
      <c r="J19" s="65">
        <v>1.23</v>
      </c>
      <c r="K19" t="s">
        <v>101</v>
      </c>
      <c r="L19" s="66">
        <v>9.9000000000000008E-3</v>
      </c>
      <c r="M19" s="66">
        <v>-1.4E-2</v>
      </c>
      <c r="N19" s="65">
        <v>11401329</v>
      </c>
      <c r="O19" s="65">
        <v>106.16</v>
      </c>
      <c r="P19" s="65">
        <v>0</v>
      </c>
      <c r="Q19" s="65">
        <v>12103.650866399999</v>
      </c>
      <c r="R19" s="66">
        <v>3.8E-3</v>
      </c>
      <c r="S19" s="66">
        <v>3.3000000000000002E-2</v>
      </c>
      <c r="T19" s="66">
        <v>6.8999999999999999E-3</v>
      </c>
    </row>
    <row r="20" spans="1:20">
      <c r="A20" t="s">
        <v>349</v>
      </c>
      <c r="B20" t="s">
        <v>350</v>
      </c>
      <c r="C20" t="s">
        <v>99</v>
      </c>
      <c r="D20" t="s">
        <v>122</v>
      </c>
      <c r="E20" t="s">
        <v>351</v>
      </c>
      <c r="F20" t="s">
        <v>333</v>
      </c>
      <c r="G20" t="s">
        <v>334</v>
      </c>
      <c r="H20" t="s">
        <v>149</v>
      </c>
      <c r="I20" t="s">
        <v>352</v>
      </c>
      <c r="J20" s="65">
        <v>1.24</v>
      </c>
      <c r="K20" t="s">
        <v>101</v>
      </c>
      <c r="L20" s="66">
        <v>7.0000000000000001E-3</v>
      </c>
      <c r="M20" s="66">
        <v>-1.29E-2</v>
      </c>
      <c r="N20" s="65">
        <v>1744548.57</v>
      </c>
      <c r="O20" s="65">
        <v>105.8</v>
      </c>
      <c r="P20" s="65">
        <v>0</v>
      </c>
      <c r="Q20" s="65">
        <v>1845.7323870600001</v>
      </c>
      <c r="R20" s="66">
        <v>1.1999999999999999E-3</v>
      </c>
      <c r="S20" s="66">
        <v>5.0000000000000001E-3</v>
      </c>
      <c r="T20" s="66">
        <v>1E-3</v>
      </c>
    </row>
    <row r="21" spans="1:20">
      <c r="A21" t="s">
        <v>353</v>
      </c>
      <c r="B21" t="s">
        <v>354</v>
      </c>
      <c r="C21" t="s">
        <v>99</v>
      </c>
      <c r="D21" t="s">
        <v>122</v>
      </c>
      <c r="E21" t="s">
        <v>351</v>
      </c>
      <c r="F21" t="s">
        <v>333</v>
      </c>
      <c r="G21" t="s">
        <v>334</v>
      </c>
      <c r="H21" t="s">
        <v>149</v>
      </c>
      <c r="I21" t="s">
        <v>355</v>
      </c>
      <c r="J21" s="65">
        <v>3.85</v>
      </c>
      <c r="K21" t="s">
        <v>101</v>
      </c>
      <c r="L21" s="66">
        <v>6.0000000000000001E-3</v>
      </c>
      <c r="M21" s="66">
        <v>-9.4000000000000004E-3</v>
      </c>
      <c r="N21" s="65">
        <v>1312500</v>
      </c>
      <c r="O21" s="65">
        <v>108.62</v>
      </c>
      <c r="P21" s="65">
        <v>0</v>
      </c>
      <c r="Q21" s="65">
        <v>1425.6375</v>
      </c>
      <c r="R21" s="66">
        <v>8.0000000000000004E-4</v>
      </c>
      <c r="S21" s="66">
        <v>3.8999999999999998E-3</v>
      </c>
      <c r="T21" s="66">
        <v>8.0000000000000004E-4</v>
      </c>
    </row>
    <row r="22" spans="1:20">
      <c r="A22" t="s">
        <v>356</v>
      </c>
      <c r="B22" t="s">
        <v>357</v>
      </c>
      <c r="C22" t="s">
        <v>99</v>
      </c>
      <c r="D22" t="s">
        <v>122</v>
      </c>
      <c r="E22" t="s">
        <v>351</v>
      </c>
      <c r="F22" t="s">
        <v>333</v>
      </c>
      <c r="G22" t="s">
        <v>334</v>
      </c>
      <c r="H22" t="s">
        <v>149</v>
      </c>
      <c r="I22" t="s">
        <v>358</v>
      </c>
      <c r="J22" s="65">
        <v>1.0900000000000001</v>
      </c>
      <c r="K22" t="s">
        <v>101</v>
      </c>
      <c r="L22" s="66">
        <v>0.05</v>
      </c>
      <c r="M22" s="66">
        <v>-1.12E-2</v>
      </c>
      <c r="N22" s="65">
        <v>7262509</v>
      </c>
      <c r="O22" s="65">
        <v>113.96</v>
      </c>
      <c r="P22" s="65">
        <v>0</v>
      </c>
      <c r="Q22" s="65">
        <v>8276.3552564000001</v>
      </c>
      <c r="R22" s="66">
        <v>2.3E-3</v>
      </c>
      <c r="S22" s="66">
        <v>2.2499999999999999E-2</v>
      </c>
      <c r="T22" s="66">
        <v>4.7000000000000002E-3</v>
      </c>
    </row>
    <row r="23" spans="1:20">
      <c r="A23" t="s">
        <v>359</v>
      </c>
      <c r="B23" t="s">
        <v>360</v>
      </c>
      <c r="C23" t="s">
        <v>99</v>
      </c>
      <c r="D23" t="s">
        <v>122</v>
      </c>
      <c r="E23" t="s">
        <v>351</v>
      </c>
      <c r="F23" t="s">
        <v>333</v>
      </c>
      <c r="G23" t="s">
        <v>206</v>
      </c>
      <c r="H23" t="s">
        <v>207</v>
      </c>
      <c r="I23" t="s">
        <v>361</v>
      </c>
      <c r="J23" s="65">
        <v>4.88</v>
      </c>
      <c r="K23" t="s">
        <v>101</v>
      </c>
      <c r="L23" s="66">
        <v>1.7500000000000002E-2</v>
      </c>
      <c r="M23" s="66">
        <v>-9.7000000000000003E-3</v>
      </c>
      <c r="N23" s="65">
        <v>2423551.48</v>
      </c>
      <c r="O23" s="65">
        <v>114.9</v>
      </c>
      <c r="P23" s="65">
        <v>0</v>
      </c>
      <c r="Q23" s="65">
        <v>2784.6606505200002</v>
      </c>
      <c r="R23" s="66">
        <v>5.9999999999999995E-4</v>
      </c>
      <c r="S23" s="66">
        <v>7.6E-3</v>
      </c>
      <c r="T23" s="66">
        <v>1.6000000000000001E-3</v>
      </c>
    </row>
    <row r="24" spans="1:20">
      <c r="A24" t="s">
        <v>362</v>
      </c>
      <c r="B24" t="s">
        <v>363</v>
      </c>
      <c r="C24" t="s">
        <v>99</v>
      </c>
      <c r="D24" t="s">
        <v>364</v>
      </c>
      <c r="E24" t="s">
        <v>342</v>
      </c>
      <c r="F24" t="s">
        <v>333</v>
      </c>
      <c r="G24" t="s">
        <v>365</v>
      </c>
      <c r="H24" t="s">
        <v>149</v>
      </c>
      <c r="I24" t="s">
        <v>366</v>
      </c>
      <c r="J24" s="65">
        <v>2.1800000000000002</v>
      </c>
      <c r="K24" t="s">
        <v>101</v>
      </c>
      <c r="L24" s="66">
        <v>9.4999999999999998E-3</v>
      </c>
      <c r="M24" s="66">
        <v>-1.11E-2</v>
      </c>
      <c r="N24" s="65">
        <v>60000</v>
      </c>
      <c r="O24" s="65">
        <v>107.11</v>
      </c>
      <c r="P24" s="65">
        <v>0</v>
      </c>
      <c r="Q24" s="65">
        <v>64.266000000000005</v>
      </c>
      <c r="R24" s="66">
        <v>1E-4</v>
      </c>
      <c r="S24" s="66">
        <v>2.0000000000000001E-4</v>
      </c>
      <c r="T24" s="66">
        <v>0</v>
      </c>
    </row>
    <row r="25" spans="1:20">
      <c r="A25" t="s">
        <v>367</v>
      </c>
      <c r="B25" t="s">
        <v>368</v>
      </c>
      <c r="C25" t="s">
        <v>99</v>
      </c>
      <c r="D25" t="s">
        <v>122</v>
      </c>
      <c r="E25" t="s">
        <v>342</v>
      </c>
      <c r="F25" t="s">
        <v>333</v>
      </c>
      <c r="G25" t="s">
        <v>365</v>
      </c>
      <c r="H25" t="s">
        <v>149</v>
      </c>
      <c r="I25" t="s">
        <v>366</v>
      </c>
      <c r="J25" s="65">
        <v>1.21</v>
      </c>
      <c r="K25" t="s">
        <v>101</v>
      </c>
      <c r="L25" s="66">
        <v>2.8E-3</v>
      </c>
      <c r="M25" s="66">
        <v>-5.0000000000000001E-4</v>
      </c>
      <c r="N25" s="65">
        <v>984513</v>
      </c>
      <c r="O25" s="65">
        <v>103.04</v>
      </c>
      <c r="P25" s="65">
        <v>0</v>
      </c>
      <c r="Q25" s="65">
        <v>1014.4421952</v>
      </c>
      <c r="R25" s="66">
        <v>2.3E-3</v>
      </c>
      <c r="S25" s="66">
        <v>2.8E-3</v>
      </c>
      <c r="T25" s="66">
        <v>5.9999999999999995E-4</v>
      </c>
    </row>
    <row r="26" spans="1:20">
      <c r="A26" t="s">
        <v>369</v>
      </c>
      <c r="B26" t="s">
        <v>370</v>
      </c>
      <c r="C26" t="s">
        <v>99</v>
      </c>
      <c r="D26" t="s">
        <v>122</v>
      </c>
      <c r="E26" t="s">
        <v>371</v>
      </c>
      <c r="F26" t="s">
        <v>372</v>
      </c>
      <c r="G26" t="s">
        <v>365</v>
      </c>
      <c r="H26" t="s">
        <v>149</v>
      </c>
      <c r="I26" t="s">
        <v>373</v>
      </c>
      <c r="J26" s="65">
        <v>8.0399999999999991</v>
      </c>
      <c r="K26" t="s">
        <v>101</v>
      </c>
      <c r="L26" s="66">
        <v>1.6500000000000001E-2</v>
      </c>
      <c r="M26" s="66">
        <v>-1.1999999999999999E-3</v>
      </c>
      <c r="N26" s="65">
        <v>2384528</v>
      </c>
      <c r="O26" s="65">
        <v>117.82</v>
      </c>
      <c r="P26" s="65">
        <v>0</v>
      </c>
      <c r="Q26" s="65">
        <v>2809.4508896000002</v>
      </c>
      <c r="R26" s="66">
        <v>1.1000000000000001E-3</v>
      </c>
      <c r="S26" s="66">
        <v>7.7000000000000002E-3</v>
      </c>
      <c r="T26" s="66">
        <v>1.6000000000000001E-3</v>
      </c>
    </row>
    <row r="27" spans="1:20">
      <c r="A27" t="s">
        <v>374</v>
      </c>
      <c r="B27" t="s">
        <v>375</v>
      </c>
      <c r="C27" t="s">
        <v>99</v>
      </c>
      <c r="D27" t="s">
        <v>122</v>
      </c>
      <c r="E27" t="s">
        <v>376</v>
      </c>
      <c r="F27" t="s">
        <v>372</v>
      </c>
      <c r="G27" t="s">
        <v>365</v>
      </c>
      <c r="H27" t="s">
        <v>149</v>
      </c>
      <c r="I27" t="s">
        <v>377</v>
      </c>
      <c r="J27" s="65">
        <v>4.93</v>
      </c>
      <c r="K27" t="s">
        <v>101</v>
      </c>
      <c r="L27" s="66">
        <v>1.77E-2</v>
      </c>
      <c r="M27" s="66">
        <v>-3.3E-3</v>
      </c>
      <c r="N27" s="65">
        <v>3680000</v>
      </c>
      <c r="O27" s="65">
        <v>112.29</v>
      </c>
      <c r="P27" s="65">
        <v>0</v>
      </c>
      <c r="Q27" s="65">
        <v>4132.2719999999999</v>
      </c>
      <c r="R27" s="66">
        <v>1.1000000000000001E-3</v>
      </c>
      <c r="S27" s="66">
        <v>1.1299999999999999E-2</v>
      </c>
      <c r="T27" s="66">
        <v>2.3E-3</v>
      </c>
    </row>
    <row r="28" spans="1:20">
      <c r="A28" t="s">
        <v>378</v>
      </c>
      <c r="B28" t="s">
        <v>379</v>
      </c>
      <c r="C28" t="s">
        <v>99</v>
      </c>
      <c r="D28" t="s">
        <v>122</v>
      </c>
      <c r="E28" t="s">
        <v>376</v>
      </c>
      <c r="F28" t="s">
        <v>372</v>
      </c>
      <c r="G28" t="s">
        <v>380</v>
      </c>
      <c r="H28" t="s">
        <v>207</v>
      </c>
      <c r="I28" t="s">
        <v>381</v>
      </c>
      <c r="J28" s="65">
        <v>2.2599999999999998</v>
      </c>
      <c r="K28" t="s">
        <v>101</v>
      </c>
      <c r="L28" s="66">
        <v>6.4999999999999997E-3</v>
      </c>
      <c r="M28" s="66">
        <v>-1.2500000000000001E-2</v>
      </c>
      <c r="N28" s="65">
        <v>5264400.26</v>
      </c>
      <c r="O28" s="65">
        <v>105.99</v>
      </c>
      <c r="P28" s="65">
        <v>0</v>
      </c>
      <c r="Q28" s="65">
        <v>5579.7378355740002</v>
      </c>
      <c r="R28" s="66">
        <v>8.6999999999999994E-3</v>
      </c>
      <c r="S28" s="66">
        <v>1.52E-2</v>
      </c>
      <c r="T28" s="66">
        <v>3.2000000000000002E-3</v>
      </c>
    </row>
    <row r="29" spans="1:20">
      <c r="A29" t="s">
        <v>382</v>
      </c>
      <c r="B29" t="s">
        <v>383</v>
      </c>
      <c r="C29" t="s">
        <v>99</v>
      </c>
      <c r="D29" t="s">
        <v>122</v>
      </c>
      <c r="E29" t="s">
        <v>351</v>
      </c>
      <c r="F29" t="s">
        <v>333</v>
      </c>
      <c r="G29" t="s">
        <v>365</v>
      </c>
      <c r="H29" t="s">
        <v>149</v>
      </c>
      <c r="I29" t="s">
        <v>384</v>
      </c>
      <c r="J29" s="65">
        <v>1.41</v>
      </c>
      <c r="K29" t="s">
        <v>101</v>
      </c>
      <c r="L29" s="66">
        <v>4.2000000000000003E-2</v>
      </c>
      <c r="M29" s="66">
        <v>-1.46E-2</v>
      </c>
      <c r="N29" s="65">
        <v>2515061.92</v>
      </c>
      <c r="O29" s="65">
        <v>112.23</v>
      </c>
      <c r="P29" s="65">
        <v>0</v>
      </c>
      <c r="Q29" s="65">
        <v>2822.653992816</v>
      </c>
      <c r="R29" s="66">
        <v>3.8E-3</v>
      </c>
      <c r="S29" s="66">
        <v>7.7000000000000002E-3</v>
      </c>
      <c r="T29" s="66">
        <v>1.6000000000000001E-3</v>
      </c>
    </row>
    <row r="30" spans="1:20">
      <c r="A30" t="s">
        <v>385</v>
      </c>
      <c r="B30" t="s">
        <v>386</v>
      </c>
      <c r="C30" t="s">
        <v>99</v>
      </c>
      <c r="D30" t="s">
        <v>122</v>
      </c>
      <c r="E30" t="s">
        <v>387</v>
      </c>
      <c r="F30" t="s">
        <v>372</v>
      </c>
      <c r="G30" t="s">
        <v>388</v>
      </c>
      <c r="H30" t="s">
        <v>149</v>
      </c>
      <c r="I30" t="s">
        <v>389</v>
      </c>
      <c r="J30" s="65">
        <v>0.49</v>
      </c>
      <c r="K30" t="s">
        <v>101</v>
      </c>
      <c r="L30" s="66">
        <v>4.8000000000000001E-2</v>
      </c>
      <c r="M30" s="66">
        <v>1.6500000000000001E-2</v>
      </c>
      <c r="N30" s="65">
        <v>1490000.33</v>
      </c>
      <c r="O30" s="65">
        <v>109.98</v>
      </c>
      <c r="P30" s="65">
        <v>1688.9332999999999</v>
      </c>
      <c r="Q30" s="65">
        <v>3327.6356629339998</v>
      </c>
      <c r="R30" s="66">
        <v>3.7000000000000002E-3</v>
      </c>
      <c r="S30" s="66">
        <v>9.1000000000000004E-3</v>
      </c>
      <c r="T30" s="66">
        <v>1.9E-3</v>
      </c>
    </row>
    <row r="31" spans="1:20">
      <c r="A31" t="s">
        <v>390</v>
      </c>
      <c r="B31" t="s">
        <v>391</v>
      </c>
      <c r="C31" t="s">
        <v>99</v>
      </c>
      <c r="D31" t="s">
        <v>122</v>
      </c>
      <c r="E31" t="s">
        <v>392</v>
      </c>
      <c r="F31" t="s">
        <v>372</v>
      </c>
      <c r="G31" t="s">
        <v>393</v>
      </c>
      <c r="H31" t="s">
        <v>207</v>
      </c>
      <c r="I31" t="s">
        <v>394</v>
      </c>
      <c r="J31" s="65">
        <v>6.29</v>
      </c>
      <c r="K31" t="s">
        <v>101</v>
      </c>
      <c r="L31" s="66">
        <v>7.7999999999999996E-3</v>
      </c>
      <c r="M31" s="66">
        <v>2E-3</v>
      </c>
      <c r="N31" s="65">
        <v>370333.56</v>
      </c>
      <c r="O31" s="65">
        <v>104.46</v>
      </c>
      <c r="P31" s="65">
        <v>0</v>
      </c>
      <c r="Q31" s="65">
        <v>386.85043677599998</v>
      </c>
      <c r="R31" s="66">
        <v>8.0000000000000004E-4</v>
      </c>
      <c r="S31" s="66">
        <v>1.1000000000000001E-3</v>
      </c>
      <c r="T31" s="66">
        <v>2.0000000000000001E-4</v>
      </c>
    </row>
    <row r="32" spans="1:20">
      <c r="A32" t="s">
        <v>395</v>
      </c>
      <c r="B32" t="s">
        <v>396</v>
      </c>
      <c r="C32" t="s">
        <v>99</v>
      </c>
      <c r="D32" t="s">
        <v>122</v>
      </c>
      <c r="E32" t="s">
        <v>392</v>
      </c>
      <c r="F32" t="s">
        <v>372</v>
      </c>
      <c r="G32" t="s">
        <v>393</v>
      </c>
      <c r="H32" t="s">
        <v>207</v>
      </c>
      <c r="I32" t="s">
        <v>397</v>
      </c>
      <c r="J32" s="65">
        <v>5.21</v>
      </c>
      <c r="K32" t="s">
        <v>101</v>
      </c>
      <c r="L32" s="66">
        <v>1.8200000000000001E-2</v>
      </c>
      <c r="M32" s="66">
        <v>-5.9999999999999995E-4</v>
      </c>
      <c r="N32" s="65">
        <v>584090.68000000005</v>
      </c>
      <c r="O32" s="65">
        <v>112</v>
      </c>
      <c r="P32" s="65">
        <v>0</v>
      </c>
      <c r="Q32" s="65">
        <v>654.18156160000001</v>
      </c>
      <c r="R32" s="66">
        <v>1.4E-3</v>
      </c>
      <c r="S32" s="66">
        <v>1.8E-3</v>
      </c>
      <c r="T32" s="66">
        <v>4.0000000000000002E-4</v>
      </c>
    </row>
    <row r="33" spans="1:20">
      <c r="A33" t="s">
        <v>398</v>
      </c>
      <c r="B33" t="s">
        <v>399</v>
      </c>
      <c r="C33" t="s">
        <v>99</v>
      </c>
      <c r="D33" t="s">
        <v>122</v>
      </c>
      <c r="E33" t="s">
        <v>392</v>
      </c>
      <c r="F33" t="s">
        <v>372</v>
      </c>
      <c r="G33" t="s">
        <v>393</v>
      </c>
      <c r="H33" t="s">
        <v>207</v>
      </c>
      <c r="I33" t="s">
        <v>400</v>
      </c>
      <c r="J33" s="65">
        <v>5.92</v>
      </c>
      <c r="K33" t="s">
        <v>101</v>
      </c>
      <c r="L33" s="66">
        <v>6.8999999999999999E-3</v>
      </c>
      <c r="M33" s="66">
        <v>-8.9999999999999998E-4</v>
      </c>
      <c r="N33" s="65">
        <v>4467000</v>
      </c>
      <c r="O33" s="65">
        <v>106.4</v>
      </c>
      <c r="P33" s="65">
        <v>0</v>
      </c>
      <c r="Q33" s="65">
        <v>4752.8879999999999</v>
      </c>
      <c r="R33" s="66">
        <v>2.2800000000000001E-2</v>
      </c>
      <c r="S33" s="66">
        <v>1.29E-2</v>
      </c>
      <c r="T33" s="66">
        <v>2.7000000000000001E-3</v>
      </c>
    </row>
    <row r="34" spans="1:20">
      <c r="A34" t="s">
        <v>401</v>
      </c>
      <c r="B34" t="s">
        <v>402</v>
      </c>
      <c r="C34" t="s">
        <v>99</v>
      </c>
      <c r="D34" t="s">
        <v>122</v>
      </c>
      <c r="E34" t="s">
        <v>392</v>
      </c>
      <c r="F34" t="s">
        <v>372</v>
      </c>
      <c r="G34" t="s">
        <v>393</v>
      </c>
      <c r="H34" t="s">
        <v>207</v>
      </c>
      <c r="I34" t="s">
        <v>403</v>
      </c>
      <c r="J34" s="65">
        <v>5.86</v>
      </c>
      <c r="K34" t="s">
        <v>101</v>
      </c>
      <c r="L34" s="66">
        <v>6.8999999999999999E-3</v>
      </c>
      <c r="M34" s="66">
        <v>6.9999999999999999E-4</v>
      </c>
      <c r="N34" s="65">
        <v>4513234</v>
      </c>
      <c r="O34" s="65">
        <v>105.35</v>
      </c>
      <c r="P34" s="65">
        <v>0</v>
      </c>
      <c r="Q34" s="65">
        <v>4754.6920190000001</v>
      </c>
      <c r="R34" s="66">
        <v>2.0500000000000001E-2</v>
      </c>
      <c r="S34" s="66">
        <v>1.29E-2</v>
      </c>
      <c r="T34" s="66">
        <v>2.7000000000000001E-3</v>
      </c>
    </row>
    <row r="35" spans="1:20">
      <c r="A35" t="s">
        <v>404</v>
      </c>
      <c r="B35" t="s">
        <v>405</v>
      </c>
      <c r="C35" t="s">
        <v>99</v>
      </c>
      <c r="D35" t="s">
        <v>122</v>
      </c>
      <c r="E35" t="s">
        <v>406</v>
      </c>
      <c r="F35" t="s">
        <v>372</v>
      </c>
      <c r="G35" t="s">
        <v>388</v>
      </c>
      <c r="H35" t="s">
        <v>149</v>
      </c>
      <c r="I35" t="s">
        <v>407</v>
      </c>
      <c r="J35" s="65">
        <v>2.66</v>
      </c>
      <c r="K35" t="s">
        <v>101</v>
      </c>
      <c r="L35" s="66">
        <v>4.7500000000000001E-2</v>
      </c>
      <c r="M35" s="66">
        <v>-8.6999999999999994E-3</v>
      </c>
      <c r="N35" s="65">
        <v>3160329.42</v>
      </c>
      <c r="O35" s="65">
        <v>143.85</v>
      </c>
      <c r="P35" s="65">
        <v>0</v>
      </c>
      <c r="Q35" s="65">
        <v>4546.1338706699999</v>
      </c>
      <c r="R35" s="66">
        <v>2E-3</v>
      </c>
      <c r="S35" s="66">
        <v>1.24E-2</v>
      </c>
      <c r="T35" s="66">
        <v>2.5999999999999999E-3</v>
      </c>
    </row>
    <row r="36" spans="1:20">
      <c r="A36" t="s">
        <v>408</v>
      </c>
      <c r="B36" t="s">
        <v>409</v>
      </c>
      <c r="C36" t="s">
        <v>99</v>
      </c>
      <c r="D36" t="s">
        <v>122</v>
      </c>
      <c r="E36" t="s">
        <v>410</v>
      </c>
      <c r="F36" t="s">
        <v>411</v>
      </c>
      <c r="G36" t="s">
        <v>388</v>
      </c>
      <c r="H36" t="s">
        <v>149</v>
      </c>
      <c r="I36" t="s">
        <v>412</v>
      </c>
      <c r="J36" s="65">
        <v>5.53</v>
      </c>
      <c r="K36" t="s">
        <v>101</v>
      </c>
      <c r="L36" s="66">
        <v>1.0800000000000001E-2</v>
      </c>
      <c r="M36" s="66">
        <v>-5.9999999999999995E-4</v>
      </c>
      <c r="N36" s="65">
        <v>1490000</v>
      </c>
      <c r="O36" s="65">
        <v>108.38</v>
      </c>
      <c r="P36" s="65">
        <v>0</v>
      </c>
      <c r="Q36" s="65">
        <v>1614.8620000000001</v>
      </c>
      <c r="R36" s="66">
        <v>4.4999999999999997E-3</v>
      </c>
      <c r="S36" s="66">
        <v>4.4000000000000003E-3</v>
      </c>
      <c r="T36" s="66">
        <v>8.9999999999999998E-4</v>
      </c>
    </row>
    <row r="37" spans="1:20">
      <c r="A37" t="s">
        <v>413</v>
      </c>
      <c r="B37" t="s">
        <v>414</v>
      </c>
      <c r="C37" t="s">
        <v>99</v>
      </c>
      <c r="D37" t="s">
        <v>122</v>
      </c>
      <c r="E37" t="s">
        <v>415</v>
      </c>
      <c r="F37" t="s">
        <v>372</v>
      </c>
      <c r="G37" t="s">
        <v>388</v>
      </c>
      <c r="H37" t="s">
        <v>149</v>
      </c>
      <c r="I37" t="s">
        <v>244</v>
      </c>
      <c r="J37" s="65">
        <v>7.31</v>
      </c>
      <c r="K37" t="s">
        <v>101</v>
      </c>
      <c r="L37" s="66">
        <v>8.3999999999999995E-3</v>
      </c>
      <c r="M37" s="66">
        <v>3.3E-3</v>
      </c>
      <c r="N37" s="65">
        <v>2545437</v>
      </c>
      <c r="O37" s="65">
        <v>104.62</v>
      </c>
      <c r="P37" s="65">
        <v>0</v>
      </c>
      <c r="Q37" s="65">
        <v>2663.0361893999998</v>
      </c>
      <c r="R37" s="66">
        <v>5.4000000000000003E-3</v>
      </c>
      <c r="S37" s="66">
        <v>7.3000000000000001E-3</v>
      </c>
      <c r="T37" s="66">
        <v>1.5E-3</v>
      </c>
    </row>
    <row r="38" spans="1:20">
      <c r="A38" t="s">
        <v>416</v>
      </c>
      <c r="B38" t="s">
        <v>417</v>
      </c>
      <c r="C38" t="s">
        <v>99</v>
      </c>
      <c r="D38" t="s">
        <v>122</v>
      </c>
      <c r="E38" t="s">
        <v>418</v>
      </c>
      <c r="F38" t="s">
        <v>372</v>
      </c>
      <c r="G38" t="s">
        <v>393</v>
      </c>
      <c r="H38" t="s">
        <v>207</v>
      </c>
      <c r="I38" t="s">
        <v>400</v>
      </c>
      <c r="J38" s="65">
        <v>2.46</v>
      </c>
      <c r="K38" t="s">
        <v>101</v>
      </c>
      <c r="L38" s="66">
        <v>2.8500000000000001E-2</v>
      </c>
      <c r="M38" s="66">
        <v>-7.4999999999999997E-3</v>
      </c>
      <c r="N38" s="65">
        <v>2993798</v>
      </c>
      <c r="O38" s="65">
        <v>113.62</v>
      </c>
      <c r="P38" s="65">
        <v>0</v>
      </c>
      <c r="Q38" s="65">
        <v>3401.5532876000002</v>
      </c>
      <c r="R38" s="66">
        <v>3.8E-3</v>
      </c>
      <c r="S38" s="66">
        <v>9.2999999999999992E-3</v>
      </c>
      <c r="T38" s="66">
        <v>1.9E-3</v>
      </c>
    </row>
    <row r="39" spans="1:20">
      <c r="A39" t="s">
        <v>419</v>
      </c>
      <c r="B39" t="s">
        <v>420</v>
      </c>
      <c r="C39" t="s">
        <v>99</v>
      </c>
      <c r="D39" t="s">
        <v>122</v>
      </c>
      <c r="E39" t="s">
        <v>418</v>
      </c>
      <c r="F39" t="s">
        <v>372</v>
      </c>
      <c r="G39" t="s">
        <v>393</v>
      </c>
      <c r="H39" t="s">
        <v>207</v>
      </c>
      <c r="I39" t="s">
        <v>421</v>
      </c>
      <c r="J39" s="65">
        <v>4.82</v>
      </c>
      <c r="K39" t="s">
        <v>101</v>
      </c>
      <c r="L39" s="66">
        <v>2.5999999999999999E-2</v>
      </c>
      <c r="M39" s="66">
        <v>-2.8E-3</v>
      </c>
      <c r="N39" s="65">
        <v>2057629.82</v>
      </c>
      <c r="O39" s="65">
        <v>118.06</v>
      </c>
      <c r="P39" s="65">
        <v>0</v>
      </c>
      <c r="Q39" s="65">
        <v>2429.2377654920001</v>
      </c>
      <c r="R39" s="66">
        <v>5.1000000000000004E-3</v>
      </c>
      <c r="S39" s="66">
        <v>6.6E-3</v>
      </c>
      <c r="T39" s="66">
        <v>1.4E-3</v>
      </c>
    </row>
    <row r="40" spans="1:20">
      <c r="A40" t="s">
        <v>422</v>
      </c>
      <c r="B40" t="s">
        <v>423</v>
      </c>
      <c r="C40" t="s">
        <v>99</v>
      </c>
      <c r="D40" t="s">
        <v>122</v>
      </c>
      <c r="E40" t="s">
        <v>418</v>
      </c>
      <c r="F40" t="s">
        <v>372</v>
      </c>
      <c r="G40" t="s">
        <v>393</v>
      </c>
      <c r="H40" t="s">
        <v>207</v>
      </c>
      <c r="I40" t="s">
        <v>424</v>
      </c>
      <c r="J40" s="65">
        <v>4.2300000000000004</v>
      </c>
      <c r="K40" t="s">
        <v>101</v>
      </c>
      <c r="L40" s="66">
        <v>2.4E-2</v>
      </c>
      <c r="M40" s="66">
        <v>-5.1999999999999998E-3</v>
      </c>
      <c r="N40" s="65">
        <v>2159727.23</v>
      </c>
      <c r="O40" s="65">
        <v>115.79</v>
      </c>
      <c r="P40" s="65">
        <v>0</v>
      </c>
      <c r="Q40" s="65">
        <v>2500.7481596170001</v>
      </c>
      <c r="R40" s="66">
        <v>3.8E-3</v>
      </c>
      <c r="S40" s="66">
        <v>6.7999999999999996E-3</v>
      </c>
      <c r="T40" s="66">
        <v>1.4E-3</v>
      </c>
    </row>
    <row r="41" spans="1:20">
      <c r="A41" t="s">
        <v>425</v>
      </c>
      <c r="B41" t="s">
        <v>426</v>
      </c>
      <c r="C41" t="s">
        <v>99</v>
      </c>
      <c r="D41" t="s">
        <v>122</v>
      </c>
      <c r="E41" t="s">
        <v>342</v>
      </c>
      <c r="F41" t="s">
        <v>333</v>
      </c>
      <c r="G41" t="s">
        <v>388</v>
      </c>
      <c r="H41" t="s">
        <v>149</v>
      </c>
      <c r="I41" t="s">
        <v>366</v>
      </c>
      <c r="J41" s="65">
        <v>0.01</v>
      </c>
      <c r="K41" t="s">
        <v>101</v>
      </c>
      <c r="L41" s="66">
        <v>4.1500000000000002E-2</v>
      </c>
      <c r="M41" s="66">
        <v>23.618600000000001</v>
      </c>
      <c r="N41" s="65">
        <v>224437.34</v>
      </c>
      <c r="O41" s="65">
        <v>109.36</v>
      </c>
      <c r="P41" s="65">
        <v>0</v>
      </c>
      <c r="Q41" s="65">
        <v>245.44467502399999</v>
      </c>
      <c r="R41" s="66">
        <v>2.2000000000000001E-3</v>
      </c>
      <c r="S41" s="66">
        <v>6.9999999999999999E-4</v>
      </c>
      <c r="T41" s="66">
        <v>1E-4</v>
      </c>
    </row>
    <row r="42" spans="1:20">
      <c r="A42" t="s">
        <v>427</v>
      </c>
      <c r="B42" t="s">
        <v>428</v>
      </c>
      <c r="C42" t="s">
        <v>99</v>
      </c>
      <c r="D42" t="s">
        <v>122</v>
      </c>
      <c r="E42" t="s">
        <v>429</v>
      </c>
      <c r="F42" t="s">
        <v>372</v>
      </c>
      <c r="G42" t="s">
        <v>393</v>
      </c>
      <c r="H42" t="s">
        <v>207</v>
      </c>
      <c r="I42" t="s">
        <v>355</v>
      </c>
      <c r="J42" s="65">
        <v>4.3899999999999997</v>
      </c>
      <c r="K42" t="s">
        <v>101</v>
      </c>
      <c r="L42" s="66">
        <v>2.1499999999999998E-2</v>
      </c>
      <c r="M42" s="66">
        <v>-2.8E-3</v>
      </c>
      <c r="N42" s="65">
        <v>3622620.33</v>
      </c>
      <c r="O42" s="65">
        <v>115.19</v>
      </c>
      <c r="P42" s="65">
        <v>0</v>
      </c>
      <c r="Q42" s="65">
        <v>4172.896358127</v>
      </c>
      <c r="R42" s="66">
        <v>2.8E-3</v>
      </c>
      <c r="S42" s="66">
        <v>1.14E-2</v>
      </c>
      <c r="T42" s="66">
        <v>2.3999999999999998E-3</v>
      </c>
    </row>
    <row r="43" spans="1:20">
      <c r="A43" t="s">
        <v>430</v>
      </c>
      <c r="B43" t="s">
        <v>431</v>
      </c>
      <c r="C43" t="s">
        <v>99</v>
      </c>
      <c r="D43" t="s">
        <v>122</v>
      </c>
      <c r="E43" t="s">
        <v>429</v>
      </c>
      <c r="F43" t="s">
        <v>372</v>
      </c>
      <c r="G43" t="s">
        <v>393</v>
      </c>
      <c r="H43" t="s">
        <v>207</v>
      </c>
      <c r="I43" t="s">
        <v>432</v>
      </c>
      <c r="J43" s="65">
        <v>7.07</v>
      </c>
      <c r="K43" t="s">
        <v>101</v>
      </c>
      <c r="L43" s="66">
        <v>1.43E-2</v>
      </c>
      <c r="M43" s="66">
        <v>4.3E-3</v>
      </c>
      <c r="N43" s="65">
        <v>2415819.7400000002</v>
      </c>
      <c r="O43" s="65">
        <v>108.7</v>
      </c>
      <c r="P43" s="65">
        <v>51.526060000000001</v>
      </c>
      <c r="Q43" s="65">
        <v>2677.5221173800001</v>
      </c>
      <c r="R43" s="66">
        <v>5.7999999999999996E-3</v>
      </c>
      <c r="S43" s="66">
        <v>7.3000000000000001E-3</v>
      </c>
      <c r="T43" s="66">
        <v>1.5E-3</v>
      </c>
    </row>
    <row r="44" spans="1:20">
      <c r="A44" t="s">
        <v>433</v>
      </c>
      <c r="B44" t="s">
        <v>434</v>
      </c>
      <c r="C44" t="s">
        <v>99</v>
      </c>
      <c r="D44" t="s">
        <v>122</v>
      </c>
      <c r="E44" t="s">
        <v>429</v>
      </c>
      <c r="F44" t="s">
        <v>372</v>
      </c>
      <c r="G44" t="s">
        <v>393</v>
      </c>
      <c r="H44" t="s">
        <v>207</v>
      </c>
      <c r="I44" t="s">
        <v>435</v>
      </c>
      <c r="J44" s="65">
        <v>5.1100000000000003</v>
      </c>
      <c r="K44" t="s">
        <v>101</v>
      </c>
      <c r="L44" s="66">
        <v>2.35E-2</v>
      </c>
      <c r="M44" s="66">
        <v>-1.4E-3</v>
      </c>
      <c r="N44" s="65">
        <v>1645863.18</v>
      </c>
      <c r="O44" s="65">
        <v>117.05</v>
      </c>
      <c r="P44" s="65">
        <v>0</v>
      </c>
      <c r="Q44" s="65">
        <v>1926.4828521899999</v>
      </c>
      <c r="R44" s="66">
        <v>2.0999999999999999E-3</v>
      </c>
      <c r="S44" s="66">
        <v>5.1999999999999998E-3</v>
      </c>
      <c r="T44" s="66">
        <v>1.1000000000000001E-3</v>
      </c>
    </row>
    <row r="45" spans="1:20">
      <c r="A45" t="s">
        <v>436</v>
      </c>
      <c r="B45" t="s">
        <v>437</v>
      </c>
      <c r="C45" t="s">
        <v>99</v>
      </c>
      <c r="D45" t="s">
        <v>122</v>
      </c>
      <c r="E45" t="s">
        <v>429</v>
      </c>
      <c r="F45" t="s">
        <v>372</v>
      </c>
      <c r="G45" t="s">
        <v>393</v>
      </c>
      <c r="H45" t="s">
        <v>207</v>
      </c>
      <c r="I45" t="s">
        <v>438</v>
      </c>
      <c r="J45" s="65">
        <v>3.77</v>
      </c>
      <c r="K45" t="s">
        <v>101</v>
      </c>
      <c r="L45" s="66">
        <v>1.7600000000000001E-2</v>
      </c>
      <c r="M45" s="66">
        <v>-3.8999999999999998E-3</v>
      </c>
      <c r="N45" s="65">
        <v>1222222.22</v>
      </c>
      <c r="O45" s="65">
        <v>111.63</v>
      </c>
      <c r="P45" s="65">
        <v>25.518750000000001</v>
      </c>
      <c r="Q45" s="65">
        <v>1389.8854141859999</v>
      </c>
      <c r="R45" s="66">
        <v>8.9999999999999998E-4</v>
      </c>
      <c r="S45" s="66">
        <v>3.8E-3</v>
      </c>
      <c r="T45" s="66">
        <v>8.0000000000000004E-4</v>
      </c>
    </row>
    <row r="46" spans="1:20">
      <c r="A46" t="s">
        <v>439</v>
      </c>
      <c r="B46" t="s">
        <v>440</v>
      </c>
      <c r="C46" t="s">
        <v>99</v>
      </c>
      <c r="D46" t="s">
        <v>122</v>
      </c>
      <c r="E46" t="s">
        <v>429</v>
      </c>
      <c r="F46" t="s">
        <v>372</v>
      </c>
      <c r="G46" t="s">
        <v>393</v>
      </c>
      <c r="H46" t="s">
        <v>207</v>
      </c>
      <c r="I46" t="s">
        <v>306</v>
      </c>
      <c r="J46" s="65">
        <v>0.51</v>
      </c>
      <c r="K46" t="s">
        <v>101</v>
      </c>
      <c r="L46" s="66">
        <v>2.5499999999999998E-2</v>
      </c>
      <c r="M46" s="66">
        <v>5.0000000000000001E-4</v>
      </c>
      <c r="N46" s="65">
        <v>1857892.24</v>
      </c>
      <c r="O46" s="65">
        <v>103.88</v>
      </c>
      <c r="P46" s="65">
        <v>47.285049999999998</v>
      </c>
      <c r="Q46" s="65">
        <v>1977.2635089119999</v>
      </c>
      <c r="R46" s="66">
        <v>1.6999999999999999E-3</v>
      </c>
      <c r="S46" s="66">
        <v>5.4000000000000003E-3</v>
      </c>
      <c r="T46" s="66">
        <v>1.1000000000000001E-3</v>
      </c>
    </row>
    <row r="47" spans="1:20">
      <c r="A47" t="s">
        <v>441</v>
      </c>
      <c r="B47" t="s">
        <v>442</v>
      </c>
      <c r="C47" t="s">
        <v>99</v>
      </c>
      <c r="D47" t="s">
        <v>122</v>
      </c>
      <c r="E47" t="s">
        <v>443</v>
      </c>
      <c r="F47" t="s">
        <v>372</v>
      </c>
      <c r="G47" t="s">
        <v>393</v>
      </c>
      <c r="H47" t="s">
        <v>207</v>
      </c>
      <c r="I47" t="s">
        <v>444</v>
      </c>
      <c r="J47" s="65">
        <v>6.1</v>
      </c>
      <c r="K47" t="s">
        <v>101</v>
      </c>
      <c r="L47" s="66">
        <v>3.5000000000000003E-2</v>
      </c>
      <c r="M47" s="66">
        <v>-4.0000000000000002E-4</v>
      </c>
      <c r="N47" s="65">
        <v>527438</v>
      </c>
      <c r="O47" s="65">
        <v>128.28</v>
      </c>
      <c r="P47" s="65">
        <v>0</v>
      </c>
      <c r="Q47" s="65">
        <v>676.59746640000003</v>
      </c>
      <c r="R47" s="66">
        <v>6.9999999999999999E-4</v>
      </c>
      <c r="S47" s="66">
        <v>1.8E-3</v>
      </c>
      <c r="T47" s="66">
        <v>4.0000000000000002E-4</v>
      </c>
    </row>
    <row r="48" spans="1:20">
      <c r="A48" t="s">
        <v>445</v>
      </c>
      <c r="B48" t="s">
        <v>446</v>
      </c>
      <c r="C48" t="s">
        <v>99</v>
      </c>
      <c r="D48" t="s">
        <v>122</v>
      </c>
      <c r="E48" t="s">
        <v>443</v>
      </c>
      <c r="F48" t="s">
        <v>372</v>
      </c>
      <c r="G48" t="s">
        <v>393</v>
      </c>
      <c r="H48" t="s">
        <v>207</v>
      </c>
      <c r="I48" t="s">
        <v>447</v>
      </c>
      <c r="J48" s="65">
        <v>1.8</v>
      </c>
      <c r="K48" t="s">
        <v>101</v>
      </c>
      <c r="L48" s="66">
        <v>0.04</v>
      </c>
      <c r="M48" s="66">
        <v>-1.38E-2</v>
      </c>
      <c r="N48" s="65">
        <v>1951935.09</v>
      </c>
      <c r="O48" s="65">
        <v>112.47</v>
      </c>
      <c r="P48" s="65">
        <v>0</v>
      </c>
      <c r="Q48" s="65">
        <v>2195.341395723</v>
      </c>
      <c r="R48" s="66">
        <v>6.4000000000000003E-3</v>
      </c>
      <c r="S48" s="66">
        <v>6.0000000000000001E-3</v>
      </c>
      <c r="T48" s="66">
        <v>1.1999999999999999E-3</v>
      </c>
    </row>
    <row r="49" spans="1:20">
      <c r="A49" t="s">
        <v>448</v>
      </c>
      <c r="B49" t="s">
        <v>449</v>
      </c>
      <c r="C49" t="s">
        <v>99</v>
      </c>
      <c r="D49" t="s">
        <v>122</v>
      </c>
      <c r="E49" t="s">
        <v>450</v>
      </c>
      <c r="F49" t="s">
        <v>372</v>
      </c>
      <c r="G49" t="s">
        <v>451</v>
      </c>
      <c r="H49" t="s">
        <v>149</v>
      </c>
      <c r="I49" t="s">
        <v>381</v>
      </c>
      <c r="J49" s="65">
        <v>1.1499999999999999</v>
      </c>
      <c r="K49" t="s">
        <v>101</v>
      </c>
      <c r="L49" s="66">
        <v>4.4499999999999998E-2</v>
      </c>
      <c r="M49" s="66">
        <v>-7.0000000000000001E-3</v>
      </c>
      <c r="N49" s="65">
        <v>1799094.67</v>
      </c>
      <c r="O49" s="65">
        <v>112.61</v>
      </c>
      <c r="P49" s="65">
        <v>0</v>
      </c>
      <c r="Q49" s="65">
        <v>2025.9605078869999</v>
      </c>
      <c r="R49" s="66">
        <v>4.3E-3</v>
      </c>
      <c r="S49" s="66">
        <v>5.4999999999999997E-3</v>
      </c>
      <c r="T49" s="66">
        <v>1.1000000000000001E-3</v>
      </c>
    </row>
    <row r="50" spans="1:20">
      <c r="A50" t="s">
        <v>452</v>
      </c>
      <c r="B50" t="s">
        <v>453</v>
      </c>
      <c r="C50" t="s">
        <v>99</v>
      </c>
      <c r="D50" t="s">
        <v>122</v>
      </c>
      <c r="E50" t="s">
        <v>392</v>
      </c>
      <c r="F50" t="s">
        <v>372</v>
      </c>
      <c r="G50" t="s">
        <v>451</v>
      </c>
      <c r="H50" t="s">
        <v>149</v>
      </c>
      <c r="I50" t="s">
        <v>454</v>
      </c>
      <c r="J50" s="65">
        <v>0.61</v>
      </c>
      <c r="K50" t="s">
        <v>101</v>
      </c>
      <c r="L50" s="66">
        <v>2.8500000000000001E-2</v>
      </c>
      <c r="M50" s="66">
        <v>4.0000000000000002E-4</v>
      </c>
      <c r="N50" s="65">
        <v>1300756.79</v>
      </c>
      <c r="O50" s="65">
        <v>105.39</v>
      </c>
      <c r="P50" s="65">
        <v>0</v>
      </c>
      <c r="Q50" s="65">
        <v>1370.8675809809999</v>
      </c>
      <c r="R50" s="66">
        <v>3.3E-3</v>
      </c>
      <c r="S50" s="66">
        <v>3.7000000000000002E-3</v>
      </c>
      <c r="T50" s="66">
        <v>8.0000000000000004E-4</v>
      </c>
    </row>
    <row r="51" spans="1:20">
      <c r="A51" t="s">
        <v>455</v>
      </c>
      <c r="B51" t="s">
        <v>456</v>
      </c>
      <c r="C51" t="s">
        <v>99</v>
      </c>
      <c r="D51" t="s">
        <v>122</v>
      </c>
      <c r="E51" t="s">
        <v>457</v>
      </c>
      <c r="F51" t="s">
        <v>333</v>
      </c>
      <c r="G51" t="s">
        <v>458</v>
      </c>
      <c r="H51" t="s">
        <v>207</v>
      </c>
      <c r="I51" t="s">
        <v>459</v>
      </c>
      <c r="J51" s="65">
        <v>0.51</v>
      </c>
      <c r="K51" t="s">
        <v>101</v>
      </c>
      <c r="L51" s="66">
        <v>0.02</v>
      </c>
      <c r="M51" s="66">
        <v>-3.7000000000000002E-3</v>
      </c>
      <c r="N51" s="65">
        <v>313437.5</v>
      </c>
      <c r="O51" s="65">
        <v>105.49</v>
      </c>
      <c r="P51" s="65">
        <v>0</v>
      </c>
      <c r="Q51" s="65">
        <v>330.64521875000003</v>
      </c>
      <c r="R51" s="66">
        <v>2.2000000000000001E-3</v>
      </c>
      <c r="S51" s="66">
        <v>8.9999999999999998E-4</v>
      </c>
      <c r="T51" s="66">
        <v>2.0000000000000001E-4</v>
      </c>
    </row>
    <row r="52" spans="1:20">
      <c r="A52" t="s">
        <v>460</v>
      </c>
      <c r="B52" t="s">
        <v>461</v>
      </c>
      <c r="C52" t="s">
        <v>99</v>
      </c>
      <c r="D52" t="s">
        <v>122</v>
      </c>
      <c r="E52" t="s">
        <v>462</v>
      </c>
      <c r="F52" t="s">
        <v>333</v>
      </c>
      <c r="G52" t="s">
        <v>458</v>
      </c>
      <c r="H52" t="s">
        <v>207</v>
      </c>
      <c r="I52" t="s">
        <v>463</v>
      </c>
      <c r="J52" s="65">
        <v>0.5</v>
      </c>
      <c r="K52" t="s">
        <v>101</v>
      </c>
      <c r="L52" s="66">
        <v>4.4999999999999998E-2</v>
      </c>
      <c r="M52" s="66">
        <v>1.1999999999999999E-3</v>
      </c>
      <c r="N52" s="65">
        <v>413129</v>
      </c>
      <c r="O52" s="65">
        <v>124.96</v>
      </c>
      <c r="P52" s="65">
        <v>5.6824899999999996</v>
      </c>
      <c r="Q52" s="65">
        <v>521.92848839999999</v>
      </c>
      <c r="R52" s="66">
        <v>2.0000000000000001E-4</v>
      </c>
      <c r="S52" s="66">
        <v>1.4E-3</v>
      </c>
      <c r="T52" s="66">
        <v>2.9999999999999997E-4</v>
      </c>
    </row>
    <row r="53" spans="1:20">
      <c r="A53" t="s">
        <v>464</v>
      </c>
      <c r="B53" t="s">
        <v>465</v>
      </c>
      <c r="C53" t="s">
        <v>99</v>
      </c>
      <c r="D53" t="s">
        <v>122</v>
      </c>
      <c r="E53" t="s">
        <v>429</v>
      </c>
      <c r="F53" t="s">
        <v>372</v>
      </c>
      <c r="G53" t="s">
        <v>458</v>
      </c>
      <c r="H53" t="s">
        <v>207</v>
      </c>
      <c r="I53" t="s">
        <v>466</v>
      </c>
      <c r="J53" s="65">
        <v>1.1499999999999999</v>
      </c>
      <c r="K53" t="s">
        <v>101</v>
      </c>
      <c r="L53" s="66">
        <v>5.8500000000000003E-2</v>
      </c>
      <c r="M53" s="66">
        <v>-9.1999999999999998E-3</v>
      </c>
      <c r="N53" s="65">
        <v>485529.61</v>
      </c>
      <c r="O53" s="65">
        <v>119.13</v>
      </c>
      <c r="P53" s="65">
        <v>0</v>
      </c>
      <c r="Q53" s="65">
        <v>578.41142439299995</v>
      </c>
      <c r="R53" s="66">
        <v>1E-3</v>
      </c>
      <c r="S53" s="66">
        <v>1.6000000000000001E-3</v>
      </c>
      <c r="T53" s="66">
        <v>2.9999999999999997E-4</v>
      </c>
    </row>
    <row r="54" spans="1:20">
      <c r="A54" t="s">
        <v>467</v>
      </c>
      <c r="B54" t="s">
        <v>468</v>
      </c>
      <c r="C54" t="s">
        <v>99</v>
      </c>
      <c r="D54" t="s">
        <v>122</v>
      </c>
      <c r="E54" t="s">
        <v>469</v>
      </c>
      <c r="F54" t="s">
        <v>372</v>
      </c>
      <c r="G54" t="s">
        <v>451</v>
      </c>
      <c r="H54" t="s">
        <v>149</v>
      </c>
      <c r="I54" t="s">
        <v>400</v>
      </c>
      <c r="J54" s="65">
        <v>7.24</v>
      </c>
      <c r="K54" t="s">
        <v>101</v>
      </c>
      <c r="L54" s="66">
        <v>1.5800000000000002E-2</v>
      </c>
      <c r="M54" s="66">
        <v>2.8E-3</v>
      </c>
      <c r="N54" s="65">
        <v>913432</v>
      </c>
      <c r="O54" s="65">
        <v>111.75</v>
      </c>
      <c r="P54" s="65">
        <v>0</v>
      </c>
      <c r="Q54" s="65">
        <v>1020.76026</v>
      </c>
      <c r="R54" s="66">
        <v>3.2000000000000002E-3</v>
      </c>
      <c r="S54" s="66">
        <v>2.8E-3</v>
      </c>
      <c r="T54" s="66">
        <v>5.9999999999999995E-4</v>
      </c>
    </row>
    <row r="55" spans="1:20">
      <c r="A55" t="s">
        <v>470</v>
      </c>
      <c r="B55" t="s">
        <v>471</v>
      </c>
      <c r="C55" t="s">
        <v>99</v>
      </c>
      <c r="D55" t="s">
        <v>122</v>
      </c>
      <c r="E55" t="s">
        <v>472</v>
      </c>
      <c r="F55" t="s">
        <v>372</v>
      </c>
      <c r="G55" t="s">
        <v>451</v>
      </c>
      <c r="H55" t="s">
        <v>149</v>
      </c>
      <c r="I55" t="s">
        <v>473</v>
      </c>
      <c r="J55" s="65">
        <v>3.14</v>
      </c>
      <c r="K55" t="s">
        <v>101</v>
      </c>
      <c r="L55" s="66">
        <v>1.6E-2</v>
      </c>
      <c r="M55" s="66">
        <v>-5.0000000000000001E-3</v>
      </c>
      <c r="N55" s="65">
        <v>1701245.47</v>
      </c>
      <c r="O55" s="65">
        <v>109.86</v>
      </c>
      <c r="P55" s="65">
        <v>0</v>
      </c>
      <c r="Q55" s="65">
        <v>1868.988273342</v>
      </c>
      <c r="R55" s="66">
        <v>3.0000000000000001E-3</v>
      </c>
      <c r="S55" s="66">
        <v>5.1000000000000004E-3</v>
      </c>
      <c r="T55" s="66">
        <v>1.1000000000000001E-3</v>
      </c>
    </row>
    <row r="56" spans="1:20">
      <c r="A56" t="s">
        <v>474</v>
      </c>
      <c r="B56" t="s">
        <v>475</v>
      </c>
      <c r="C56" t="s">
        <v>99</v>
      </c>
      <c r="D56" t="s">
        <v>122</v>
      </c>
      <c r="E56" t="s">
        <v>472</v>
      </c>
      <c r="F56" t="s">
        <v>372</v>
      </c>
      <c r="G56" t="s">
        <v>458</v>
      </c>
      <c r="H56" t="s">
        <v>207</v>
      </c>
      <c r="I56" t="s">
        <v>476</v>
      </c>
      <c r="J56" s="65">
        <v>4.97</v>
      </c>
      <c r="K56" t="s">
        <v>101</v>
      </c>
      <c r="L56" s="66">
        <v>1.4200000000000001E-2</v>
      </c>
      <c r="M56" s="66">
        <v>-3.5999999999999999E-3</v>
      </c>
      <c r="N56" s="65">
        <v>1598969.07</v>
      </c>
      <c r="O56" s="65">
        <v>110.38</v>
      </c>
      <c r="P56" s="65">
        <v>0</v>
      </c>
      <c r="Q56" s="65">
        <v>1764.942059466</v>
      </c>
      <c r="R56" s="66">
        <v>2.0999999999999999E-3</v>
      </c>
      <c r="S56" s="66">
        <v>4.7999999999999996E-3</v>
      </c>
      <c r="T56" s="66">
        <v>1E-3</v>
      </c>
    </row>
    <row r="57" spans="1:20">
      <c r="A57" t="s">
        <v>477</v>
      </c>
      <c r="B57" t="s">
        <v>478</v>
      </c>
      <c r="C57" t="s">
        <v>99</v>
      </c>
      <c r="D57" t="s">
        <v>122</v>
      </c>
      <c r="E57" t="s">
        <v>479</v>
      </c>
      <c r="F57" t="s">
        <v>372</v>
      </c>
      <c r="G57" t="s">
        <v>480</v>
      </c>
      <c r="H57" t="s">
        <v>207</v>
      </c>
      <c r="I57" t="s">
        <v>343</v>
      </c>
      <c r="J57" s="65">
        <v>6.5</v>
      </c>
      <c r="K57" t="s">
        <v>101</v>
      </c>
      <c r="L57" s="66">
        <v>1.5299999999999999E-2</v>
      </c>
      <c r="M57" s="66">
        <v>-2.0000000000000001E-4</v>
      </c>
      <c r="N57" s="65">
        <v>1476090</v>
      </c>
      <c r="O57" s="65">
        <v>112.17</v>
      </c>
      <c r="P57" s="65">
        <v>26.71153</v>
      </c>
      <c r="Q57" s="65">
        <v>1682.441683</v>
      </c>
      <c r="R57" s="66">
        <v>4.3E-3</v>
      </c>
      <c r="S57" s="66">
        <v>4.5999999999999999E-3</v>
      </c>
      <c r="T57" s="66">
        <v>1E-3</v>
      </c>
    </row>
    <row r="58" spans="1:20">
      <c r="A58" t="s">
        <v>481</v>
      </c>
      <c r="B58" t="s">
        <v>482</v>
      </c>
      <c r="C58" t="s">
        <v>99</v>
      </c>
      <c r="D58" t="s">
        <v>122</v>
      </c>
      <c r="E58" t="s">
        <v>483</v>
      </c>
      <c r="F58" t="s">
        <v>484</v>
      </c>
      <c r="G58" t="s">
        <v>480</v>
      </c>
      <c r="H58" t="s">
        <v>207</v>
      </c>
      <c r="I58" t="s">
        <v>268</v>
      </c>
      <c r="J58" s="65">
        <v>6.42</v>
      </c>
      <c r="K58" t="s">
        <v>101</v>
      </c>
      <c r="L58" s="66">
        <v>7.4999999999999997E-3</v>
      </c>
      <c r="M58" s="66">
        <v>5.7999999999999996E-3</v>
      </c>
      <c r="N58" s="65">
        <v>500000</v>
      </c>
      <c r="O58" s="65">
        <v>101.09</v>
      </c>
      <c r="P58" s="65">
        <v>0</v>
      </c>
      <c r="Q58" s="65">
        <v>505.45</v>
      </c>
      <c r="R58" s="66">
        <v>1.1000000000000001E-3</v>
      </c>
      <c r="S58" s="66">
        <v>1.4E-3</v>
      </c>
      <c r="T58" s="66">
        <v>2.9999999999999997E-4</v>
      </c>
    </row>
    <row r="59" spans="1:20">
      <c r="A59" t="s">
        <v>485</v>
      </c>
      <c r="B59" t="s">
        <v>486</v>
      </c>
      <c r="C59" t="s">
        <v>99</v>
      </c>
      <c r="D59" t="s">
        <v>122</v>
      </c>
      <c r="E59" t="s">
        <v>487</v>
      </c>
      <c r="F59" t="s">
        <v>411</v>
      </c>
      <c r="G59" t="s">
        <v>488</v>
      </c>
      <c r="H59" t="s">
        <v>149</v>
      </c>
      <c r="I59" t="s">
        <v>373</v>
      </c>
      <c r="J59" s="65">
        <v>4.51</v>
      </c>
      <c r="K59" t="s">
        <v>101</v>
      </c>
      <c r="L59" s="66">
        <v>2.5700000000000001E-2</v>
      </c>
      <c r="M59" s="66">
        <v>4.3E-3</v>
      </c>
      <c r="N59" s="65">
        <v>3550000</v>
      </c>
      <c r="O59" s="65">
        <v>113.18</v>
      </c>
      <c r="P59" s="65">
        <v>0</v>
      </c>
      <c r="Q59" s="65">
        <v>4017.89</v>
      </c>
      <c r="R59" s="66">
        <v>3.0000000000000001E-3</v>
      </c>
      <c r="S59" s="66">
        <v>1.09E-2</v>
      </c>
      <c r="T59" s="66">
        <v>2.3E-3</v>
      </c>
    </row>
    <row r="60" spans="1:20">
      <c r="A60" t="s">
        <v>489</v>
      </c>
      <c r="B60" t="s">
        <v>490</v>
      </c>
      <c r="C60" t="s">
        <v>99</v>
      </c>
      <c r="D60" t="s">
        <v>122</v>
      </c>
      <c r="E60" t="s">
        <v>491</v>
      </c>
      <c r="F60" t="s">
        <v>492</v>
      </c>
      <c r="G60" t="s">
        <v>488</v>
      </c>
      <c r="H60" t="s">
        <v>149</v>
      </c>
      <c r="I60" t="s">
        <v>381</v>
      </c>
      <c r="J60" s="65">
        <v>1.1399999999999999</v>
      </c>
      <c r="K60" t="s">
        <v>101</v>
      </c>
      <c r="L60" s="66">
        <v>1.35E-2</v>
      </c>
      <c r="M60" s="66">
        <v>-5.0000000000000001E-3</v>
      </c>
      <c r="N60" s="65">
        <v>2252687.16</v>
      </c>
      <c r="O60" s="65">
        <v>103.51</v>
      </c>
      <c r="P60" s="65">
        <v>0</v>
      </c>
      <c r="Q60" s="65">
        <v>2331.756479316</v>
      </c>
      <c r="R60" s="66">
        <v>4.0000000000000001E-3</v>
      </c>
      <c r="S60" s="66">
        <v>6.4000000000000003E-3</v>
      </c>
      <c r="T60" s="66">
        <v>1.2999999999999999E-3</v>
      </c>
    </row>
    <row r="61" spans="1:20">
      <c r="A61" t="s">
        <v>493</v>
      </c>
      <c r="B61" t="s">
        <v>494</v>
      </c>
      <c r="C61" t="s">
        <v>99</v>
      </c>
      <c r="D61" t="s">
        <v>122</v>
      </c>
      <c r="E61" t="s">
        <v>495</v>
      </c>
      <c r="F61" t="s">
        <v>372</v>
      </c>
      <c r="G61" t="s">
        <v>496</v>
      </c>
      <c r="H61" t="s">
        <v>207</v>
      </c>
      <c r="I61" t="s">
        <v>497</v>
      </c>
      <c r="J61" s="65">
        <v>5.97</v>
      </c>
      <c r="K61" t="s">
        <v>101</v>
      </c>
      <c r="L61" s="66">
        <v>1.0800000000000001E-2</v>
      </c>
      <c r="M61" s="66">
        <v>1.4E-3</v>
      </c>
      <c r="N61" s="65">
        <v>4054000</v>
      </c>
      <c r="O61" s="65">
        <v>107.41</v>
      </c>
      <c r="P61" s="65">
        <v>0</v>
      </c>
      <c r="Q61" s="65">
        <v>4354.4013999999997</v>
      </c>
      <c r="R61" s="66">
        <v>1.6299999999999999E-2</v>
      </c>
      <c r="S61" s="66">
        <v>1.1900000000000001E-2</v>
      </c>
      <c r="T61" s="66">
        <v>2.5000000000000001E-3</v>
      </c>
    </row>
    <row r="62" spans="1:20">
      <c r="A62" t="s">
        <v>498</v>
      </c>
      <c r="B62" t="s">
        <v>499</v>
      </c>
      <c r="C62" t="s">
        <v>99</v>
      </c>
      <c r="D62" t="s">
        <v>122</v>
      </c>
      <c r="E62" t="s">
        <v>495</v>
      </c>
      <c r="F62" t="s">
        <v>372</v>
      </c>
      <c r="G62" t="s">
        <v>500</v>
      </c>
      <c r="H62" t="s">
        <v>149</v>
      </c>
      <c r="I62" t="s">
        <v>501</v>
      </c>
      <c r="J62" s="65">
        <v>2.37</v>
      </c>
      <c r="K62" t="s">
        <v>101</v>
      </c>
      <c r="L62" s="66">
        <v>2.6499999999999999E-2</v>
      </c>
      <c r="M62" s="66">
        <v>-2.5000000000000001E-3</v>
      </c>
      <c r="N62" s="65">
        <v>3068169.16</v>
      </c>
      <c r="O62" s="65">
        <v>107.91</v>
      </c>
      <c r="P62" s="65">
        <v>216.47955999999999</v>
      </c>
      <c r="Q62" s="65">
        <v>3527.3409005560002</v>
      </c>
      <c r="R62" s="66">
        <v>1.7999999999999999E-2</v>
      </c>
      <c r="S62" s="66">
        <v>9.5999999999999992E-3</v>
      </c>
      <c r="T62" s="66">
        <v>2E-3</v>
      </c>
    </row>
    <row r="63" spans="1:20">
      <c r="A63" t="s">
        <v>502</v>
      </c>
      <c r="B63" t="s">
        <v>503</v>
      </c>
      <c r="C63" t="s">
        <v>99</v>
      </c>
      <c r="D63" t="s">
        <v>122</v>
      </c>
      <c r="E63" t="s">
        <v>504</v>
      </c>
      <c r="F63" t="s">
        <v>505</v>
      </c>
      <c r="G63" t="s">
        <v>506</v>
      </c>
      <c r="H63" t="s">
        <v>207</v>
      </c>
      <c r="I63" t="s">
        <v>507</v>
      </c>
      <c r="J63" s="65">
        <v>2.41</v>
      </c>
      <c r="K63" t="s">
        <v>101</v>
      </c>
      <c r="L63" s="66">
        <v>4.9500000000000002E-2</v>
      </c>
      <c r="M63" s="66">
        <v>5.3E-3</v>
      </c>
      <c r="N63" s="65">
        <v>1775000.05</v>
      </c>
      <c r="O63" s="65">
        <v>138.91</v>
      </c>
      <c r="P63" s="65">
        <v>0</v>
      </c>
      <c r="Q63" s="65">
        <v>2465.652569455</v>
      </c>
      <c r="R63" s="66">
        <v>1.6000000000000001E-3</v>
      </c>
      <c r="S63" s="66">
        <v>6.7000000000000002E-3</v>
      </c>
      <c r="T63" s="66">
        <v>1.4E-3</v>
      </c>
    </row>
    <row r="64" spans="1:20">
      <c r="A64" t="s">
        <v>508</v>
      </c>
      <c r="B64" t="s">
        <v>509</v>
      </c>
      <c r="C64" t="s">
        <v>99</v>
      </c>
      <c r="D64" t="s">
        <v>122</v>
      </c>
      <c r="E64" t="s">
        <v>510</v>
      </c>
      <c r="F64" t="s">
        <v>372</v>
      </c>
      <c r="G64" t="s">
        <v>225</v>
      </c>
      <c r="H64" t="s">
        <v>511</v>
      </c>
      <c r="I64" t="s">
        <v>397</v>
      </c>
      <c r="J64" s="65">
        <v>4.5</v>
      </c>
      <c r="K64" t="s">
        <v>101</v>
      </c>
      <c r="L64" s="66">
        <v>1E-3</v>
      </c>
      <c r="M64" s="66">
        <v>2E-3</v>
      </c>
      <c r="N64" s="65">
        <v>4100000</v>
      </c>
      <c r="O64" s="65">
        <v>100.94</v>
      </c>
      <c r="P64" s="65">
        <v>0</v>
      </c>
      <c r="Q64" s="65">
        <v>4138.54</v>
      </c>
      <c r="R64" s="66">
        <v>7.9000000000000008E-3</v>
      </c>
      <c r="S64" s="66">
        <v>1.1299999999999999E-2</v>
      </c>
      <c r="T64" s="66">
        <v>2.3E-3</v>
      </c>
    </row>
    <row r="65" spans="1:20">
      <c r="A65" t="s">
        <v>512</v>
      </c>
      <c r="B65" t="s">
        <v>513</v>
      </c>
      <c r="C65" t="s">
        <v>99</v>
      </c>
      <c r="D65" t="s">
        <v>122</v>
      </c>
      <c r="E65" t="s">
        <v>510</v>
      </c>
      <c r="F65" t="s">
        <v>372</v>
      </c>
      <c r="G65" t="s">
        <v>225</v>
      </c>
      <c r="H65" t="s">
        <v>511</v>
      </c>
      <c r="I65" t="s">
        <v>514</v>
      </c>
      <c r="J65" s="65">
        <v>7.18</v>
      </c>
      <c r="K65" t="s">
        <v>101</v>
      </c>
      <c r="L65" s="66">
        <v>3.0000000000000001E-3</v>
      </c>
      <c r="M65" s="66">
        <v>9.1999999999999998E-3</v>
      </c>
      <c r="N65" s="65">
        <v>4100000</v>
      </c>
      <c r="O65" s="65">
        <v>96.1</v>
      </c>
      <c r="P65" s="65">
        <v>0</v>
      </c>
      <c r="Q65" s="65">
        <v>3940.1</v>
      </c>
      <c r="R65" s="66">
        <v>3.1600000000000003E-2</v>
      </c>
      <c r="S65" s="66">
        <v>1.0699999999999999E-2</v>
      </c>
      <c r="T65" s="66">
        <v>2.2000000000000001E-3</v>
      </c>
    </row>
    <row r="66" spans="1:20">
      <c r="A66" t="s">
        <v>515</v>
      </c>
      <c r="B66" t="s">
        <v>516</v>
      </c>
      <c r="C66" t="s">
        <v>99</v>
      </c>
      <c r="D66" t="s">
        <v>122</v>
      </c>
      <c r="E66" t="s">
        <v>517</v>
      </c>
      <c r="F66" t="s">
        <v>372</v>
      </c>
      <c r="G66" t="s">
        <v>225</v>
      </c>
      <c r="H66" t="s">
        <v>511</v>
      </c>
      <c r="I66" t="s">
        <v>518</v>
      </c>
      <c r="J66" s="65">
        <v>7.39</v>
      </c>
      <c r="K66" t="s">
        <v>101</v>
      </c>
      <c r="L66" s="66">
        <v>8.5000000000000006E-3</v>
      </c>
      <c r="M66" s="66">
        <v>6.8999999999999999E-3</v>
      </c>
      <c r="N66" s="65">
        <v>5990000</v>
      </c>
      <c r="O66" s="65">
        <v>101.2</v>
      </c>
      <c r="P66" s="65">
        <v>0</v>
      </c>
      <c r="Q66" s="65">
        <v>6061.88</v>
      </c>
      <c r="R66" s="66">
        <v>2.7199999999999998E-2</v>
      </c>
      <c r="S66" s="66">
        <v>1.6500000000000001E-2</v>
      </c>
      <c r="T66" s="66">
        <v>3.3999999999999998E-3</v>
      </c>
    </row>
    <row r="67" spans="1:20">
      <c r="A67" t="s">
        <v>519</v>
      </c>
      <c r="B67" t="s">
        <v>520</v>
      </c>
      <c r="C67" t="s">
        <v>99</v>
      </c>
      <c r="D67" t="s">
        <v>122</v>
      </c>
      <c r="E67" t="s">
        <v>521</v>
      </c>
      <c r="F67" t="s">
        <v>522</v>
      </c>
      <c r="G67" t="s">
        <v>225</v>
      </c>
      <c r="H67" t="s">
        <v>511</v>
      </c>
      <c r="I67" t="s">
        <v>238</v>
      </c>
      <c r="J67" s="65">
        <v>4.28</v>
      </c>
      <c r="K67" t="s">
        <v>101</v>
      </c>
      <c r="L67" s="66">
        <v>1.6400000000000001E-2</v>
      </c>
      <c r="M67" s="66">
        <v>-6.9999999999999999E-4</v>
      </c>
      <c r="N67" s="65">
        <v>3112294</v>
      </c>
      <c r="O67" s="65">
        <v>110.35</v>
      </c>
      <c r="P67" s="65">
        <v>0</v>
      </c>
      <c r="Q67" s="65">
        <v>3434.4164289999999</v>
      </c>
      <c r="R67" s="66">
        <v>1.41E-2</v>
      </c>
      <c r="S67" s="66">
        <v>9.4000000000000004E-3</v>
      </c>
      <c r="T67" s="66">
        <v>1.9E-3</v>
      </c>
    </row>
    <row r="68" spans="1:20">
      <c r="A68" t="s">
        <v>523</v>
      </c>
      <c r="B68" t="s">
        <v>524</v>
      </c>
      <c r="C68" t="s">
        <v>99</v>
      </c>
      <c r="D68" t="s">
        <v>122</v>
      </c>
      <c r="E68" t="s">
        <v>525</v>
      </c>
      <c r="F68" t="s">
        <v>372</v>
      </c>
      <c r="G68" t="s">
        <v>225</v>
      </c>
      <c r="H68" t="s">
        <v>511</v>
      </c>
      <c r="I68" t="s">
        <v>526</v>
      </c>
      <c r="J68" s="65">
        <v>8.18</v>
      </c>
      <c r="K68" t="s">
        <v>101</v>
      </c>
      <c r="L68" s="66">
        <v>6.4000000000000003E-3</v>
      </c>
      <c r="M68" s="66">
        <v>7.1000000000000004E-3</v>
      </c>
      <c r="N68" s="65">
        <v>3185000</v>
      </c>
      <c r="O68" s="65">
        <v>99.9</v>
      </c>
      <c r="P68" s="65">
        <v>0</v>
      </c>
      <c r="Q68" s="65">
        <v>3181.8150000000001</v>
      </c>
      <c r="R68" s="66">
        <v>2.1000000000000001E-2</v>
      </c>
      <c r="S68" s="66">
        <v>8.6999999999999994E-3</v>
      </c>
      <c r="T68" s="66">
        <v>1.8E-3</v>
      </c>
    </row>
    <row r="69" spans="1:20">
      <c r="A69" s="67" t="s">
        <v>260</v>
      </c>
      <c r="B69" s="14"/>
      <c r="C69" s="14"/>
      <c r="D69" s="14"/>
      <c r="E69" s="14"/>
      <c r="J69" s="69">
        <v>2.91</v>
      </c>
      <c r="M69" s="68">
        <v>1.7999999999999999E-2</v>
      </c>
      <c r="N69" s="69">
        <v>138346909.37</v>
      </c>
      <c r="P69" s="69">
        <v>281.30455000000001</v>
      </c>
      <c r="Q69" s="69">
        <v>146250.54485249528</v>
      </c>
      <c r="S69" s="68">
        <v>0.39829999999999999</v>
      </c>
      <c r="T69" s="68">
        <v>8.2900000000000001E-2</v>
      </c>
    </row>
    <row r="70" spans="1:20">
      <c r="A70" t="s">
        <v>527</v>
      </c>
      <c r="B70" t="s">
        <v>528</v>
      </c>
      <c r="C70" t="s">
        <v>99</v>
      </c>
      <c r="D70" t="s">
        <v>122</v>
      </c>
      <c r="E70" t="s">
        <v>529</v>
      </c>
      <c r="F70" t="s">
        <v>333</v>
      </c>
      <c r="G70" t="s">
        <v>334</v>
      </c>
      <c r="H70" t="s">
        <v>149</v>
      </c>
      <c r="I70" t="s">
        <v>400</v>
      </c>
      <c r="J70" s="65">
        <v>1.91</v>
      </c>
      <c r="K70" t="s">
        <v>101</v>
      </c>
      <c r="L70" s="66">
        <v>1.8700000000000001E-2</v>
      </c>
      <c r="M70" s="66">
        <v>4.7000000000000002E-3</v>
      </c>
      <c r="N70" s="65">
        <v>8390818.9100000001</v>
      </c>
      <c r="O70" s="65">
        <v>103.74</v>
      </c>
      <c r="P70" s="65">
        <v>0</v>
      </c>
      <c r="Q70" s="65">
        <v>8704.6355372340004</v>
      </c>
      <c r="R70" s="66">
        <v>7.6E-3</v>
      </c>
      <c r="S70" s="66">
        <v>2.3699999999999999E-2</v>
      </c>
      <c r="T70" s="66">
        <v>4.8999999999999998E-3</v>
      </c>
    </row>
    <row r="71" spans="1:20">
      <c r="A71" t="s">
        <v>530</v>
      </c>
      <c r="B71" t="s">
        <v>531</v>
      </c>
      <c r="C71" t="s">
        <v>99</v>
      </c>
      <c r="D71" t="s">
        <v>122</v>
      </c>
      <c r="E71" t="s">
        <v>529</v>
      </c>
      <c r="F71" t="s">
        <v>333</v>
      </c>
      <c r="G71" t="s">
        <v>334</v>
      </c>
      <c r="H71" t="s">
        <v>149</v>
      </c>
      <c r="I71" t="s">
        <v>532</v>
      </c>
      <c r="J71" s="65">
        <v>4.67</v>
      </c>
      <c r="K71" t="s">
        <v>101</v>
      </c>
      <c r="L71" s="66">
        <v>2.6800000000000001E-2</v>
      </c>
      <c r="M71" s="66">
        <v>9.7000000000000003E-3</v>
      </c>
      <c r="N71" s="65">
        <v>818217.52</v>
      </c>
      <c r="O71" s="65">
        <v>109.65</v>
      </c>
      <c r="P71" s="65">
        <v>0</v>
      </c>
      <c r="Q71" s="65">
        <v>897.17551068</v>
      </c>
      <c r="R71" s="66">
        <v>4.0000000000000002E-4</v>
      </c>
      <c r="S71" s="66">
        <v>2.3999999999999998E-3</v>
      </c>
      <c r="T71" s="66">
        <v>5.0000000000000001E-4</v>
      </c>
    </row>
    <row r="72" spans="1:20">
      <c r="A72" t="s">
        <v>533</v>
      </c>
      <c r="B72" t="s">
        <v>534</v>
      </c>
      <c r="C72" t="s">
        <v>99</v>
      </c>
      <c r="D72" t="s">
        <v>122</v>
      </c>
      <c r="E72" t="s">
        <v>338</v>
      </c>
      <c r="F72" t="s">
        <v>333</v>
      </c>
      <c r="G72" t="s">
        <v>334</v>
      </c>
      <c r="H72" t="s">
        <v>149</v>
      </c>
      <c r="I72" t="s">
        <v>381</v>
      </c>
      <c r="J72" s="65">
        <v>2.65</v>
      </c>
      <c r="K72" t="s">
        <v>101</v>
      </c>
      <c r="L72" s="66">
        <v>3.0099999999999998E-2</v>
      </c>
      <c r="M72" s="66">
        <v>5.8999999999999999E-3</v>
      </c>
      <c r="N72" s="65">
        <v>3532720</v>
      </c>
      <c r="O72" s="65">
        <v>107.33</v>
      </c>
      <c r="P72" s="65">
        <v>0</v>
      </c>
      <c r="Q72" s="65">
        <v>3791.6683760000001</v>
      </c>
      <c r="R72" s="66">
        <v>3.0999999999999999E-3</v>
      </c>
      <c r="S72" s="66">
        <v>1.03E-2</v>
      </c>
      <c r="T72" s="66">
        <v>2.0999999999999999E-3</v>
      </c>
    </row>
    <row r="73" spans="1:20">
      <c r="A73" t="s">
        <v>535</v>
      </c>
      <c r="B73" t="s">
        <v>536</v>
      </c>
      <c r="C73" t="s">
        <v>99</v>
      </c>
      <c r="D73" t="s">
        <v>122</v>
      </c>
      <c r="E73" t="s">
        <v>338</v>
      </c>
      <c r="F73" t="s">
        <v>333</v>
      </c>
      <c r="G73" t="s">
        <v>206</v>
      </c>
      <c r="H73" t="s">
        <v>207</v>
      </c>
      <c r="I73" t="s">
        <v>389</v>
      </c>
      <c r="J73" s="65">
        <v>2.61</v>
      </c>
      <c r="K73" t="s">
        <v>101</v>
      </c>
      <c r="L73" s="66">
        <v>2.0199999999999999E-2</v>
      </c>
      <c r="M73" s="66">
        <v>5.4999999999999997E-3</v>
      </c>
      <c r="N73" s="65">
        <v>800000</v>
      </c>
      <c r="O73" s="65">
        <v>104.55</v>
      </c>
      <c r="P73" s="65">
        <v>0</v>
      </c>
      <c r="Q73" s="65">
        <v>836.4</v>
      </c>
      <c r="R73" s="66">
        <v>5.0000000000000001E-4</v>
      </c>
      <c r="S73" s="66">
        <v>2.3E-3</v>
      </c>
      <c r="T73" s="66">
        <v>5.0000000000000001E-4</v>
      </c>
    </row>
    <row r="74" spans="1:20">
      <c r="A74" t="s">
        <v>537</v>
      </c>
      <c r="B74" t="s">
        <v>538</v>
      </c>
      <c r="C74" t="s">
        <v>99</v>
      </c>
      <c r="D74" t="s">
        <v>122</v>
      </c>
      <c r="E74" t="s">
        <v>342</v>
      </c>
      <c r="F74" t="s">
        <v>333</v>
      </c>
      <c r="G74" t="s">
        <v>334</v>
      </c>
      <c r="H74" t="s">
        <v>149</v>
      </c>
      <c r="I74" t="s">
        <v>381</v>
      </c>
      <c r="J74" s="65">
        <v>3.78</v>
      </c>
      <c r="K74" t="s">
        <v>101</v>
      </c>
      <c r="L74" s="66">
        <v>2.98E-2</v>
      </c>
      <c r="M74" s="66">
        <v>7.3000000000000001E-3</v>
      </c>
      <c r="N74" s="65">
        <v>4548052</v>
      </c>
      <c r="O74" s="65">
        <v>108.89</v>
      </c>
      <c r="P74" s="65">
        <v>0</v>
      </c>
      <c r="Q74" s="65">
        <v>4952.3738228000002</v>
      </c>
      <c r="R74" s="66">
        <v>1.8E-3</v>
      </c>
      <c r="S74" s="66">
        <v>1.35E-2</v>
      </c>
      <c r="T74" s="66">
        <v>2.8E-3</v>
      </c>
    </row>
    <row r="75" spans="1:20">
      <c r="A75" t="s">
        <v>539</v>
      </c>
      <c r="B75" t="s">
        <v>540</v>
      </c>
      <c r="C75" t="s">
        <v>99</v>
      </c>
      <c r="D75" t="s">
        <v>122</v>
      </c>
      <c r="E75" t="s">
        <v>342</v>
      </c>
      <c r="F75" t="s">
        <v>333</v>
      </c>
      <c r="G75" t="s">
        <v>334</v>
      </c>
      <c r="H75" t="s">
        <v>149</v>
      </c>
      <c r="I75" t="s">
        <v>326</v>
      </c>
      <c r="J75" s="65">
        <v>0.94</v>
      </c>
      <c r="K75" t="s">
        <v>101</v>
      </c>
      <c r="L75" s="66">
        <v>2.47E-2</v>
      </c>
      <c r="M75" s="66">
        <v>1.4E-3</v>
      </c>
      <c r="N75" s="65">
        <v>5764349</v>
      </c>
      <c r="O75" s="65">
        <v>102.34</v>
      </c>
      <c r="P75" s="65">
        <v>0</v>
      </c>
      <c r="Q75" s="65">
        <v>5899.2347665999996</v>
      </c>
      <c r="R75" s="66">
        <v>1.6999999999999999E-3</v>
      </c>
      <c r="S75" s="66">
        <v>1.61E-2</v>
      </c>
      <c r="T75" s="66">
        <v>3.3E-3</v>
      </c>
    </row>
    <row r="76" spans="1:20">
      <c r="A76" t="s">
        <v>541</v>
      </c>
      <c r="B76" t="s">
        <v>542</v>
      </c>
      <c r="C76" t="s">
        <v>99</v>
      </c>
      <c r="D76" t="s">
        <v>122</v>
      </c>
      <c r="E76" t="s">
        <v>543</v>
      </c>
      <c r="F76" t="s">
        <v>333</v>
      </c>
      <c r="G76" t="s">
        <v>206</v>
      </c>
      <c r="H76" t="s">
        <v>207</v>
      </c>
      <c r="I76" t="s">
        <v>381</v>
      </c>
      <c r="J76" s="65">
        <v>0.75</v>
      </c>
      <c r="K76" t="s">
        <v>101</v>
      </c>
      <c r="L76" s="66">
        <v>2.07E-2</v>
      </c>
      <c r="M76" s="66">
        <v>1.1999999999999999E-3</v>
      </c>
      <c r="N76" s="65">
        <v>2528350</v>
      </c>
      <c r="O76" s="65">
        <v>101.98</v>
      </c>
      <c r="P76" s="65">
        <v>0</v>
      </c>
      <c r="Q76" s="65">
        <v>2578.4113299999999</v>
      </c>
      <c r="R76" s="66">
        <v>0.01</v>
      </c>
      <c r="S76" s="66">
        <v>7.0000000000000001E-3</v>
      </c>
      <c r="T76" s="66">
        <v>1.5E-3</v>
      </c>
    </row>
    <row r="77" spans="1:20">
      <c r="A77" t="s">
        <v>544</v>
      </c>
      <c r="B77" t="s">
        <v>545</v>
      </c>
      <c r="C77" t="s">
        <v>99</v>
      </c>
      <c r="D77" t="s">
        <v>122</v>
      </c>
      <c r="E77" t="s">
        <v>546</v>
      </c>
      <c r="F77" t="s">
        <v>372</v>
      </c>
      <c r="G77" t="s">
        <v>334</v>
      </c>
      <c r="H77" t="s">
        <v>149</v>
      </c>
      <c r="I77" t="s">
        <v>256</v>
      </c>
      <c r="J77" s="65">
        <v>3.42</v>
      </c>
      <c r="K77" t="s">
        <v>101</v>
      </c>
      <c r="L77" s="66">
        <v>1.44E-2</v>
      </c>
      <c r="M77" s="66">
        <v>7.4000000000000003E-3</v>
      </c>
      <c r="N77" s="65">
        <v>2500000</v>
      </c>
      <c r="O77" s="65">
        <v>102.77</v>
      </c>
      <c r="P77" s="65">
        <v>0</v>
      </c>
      <c r="Q77" s="65">
        <v>2569.25</v>
      </c>
      <c r="R77" s="66">
        <v>3.5999999999999999E-3</v>
      </c>
      <c r="S77" s="66">
        <v>7.0000000000000001E-3</v>
      </c>
      <c r="T77" s="66">
        <v>1.5E-3</v>
      </c>
    </row>
    <row r="78" spans="1:20">
      <c r="A78" t="s">
        <v>547</v>
      </c>
      <c r="B78" t="s">
        <v>548</v>
      </c>
      <c r="C78" t="s">
        <v>99</v>
      </c>
      <c r="D78" t="s">
        <v>122</v>
      </c>
      <c r="E78" t="s">
        <v>549</v>
      </c>
      <c r="F78" t="s">
        <v>333</v>
      </c>
      <c r="G78" t="s">
        <v>365</v>
      </c>
      <c r="H78" t="s">
        <v>149</v>
      </c>
      <c r="I78" t="s">
        <v>381</v>
      </c>
      <c r="J78" s="65">
        <v>0.93</v>
      </c>
      <c r="K78" t="s">
        <v>101</v>
      </c>
      <c r="L78" s="66">
        <v>6.4000000000000001E-2</v>
      </c>
      <c r="M78" s="66">
        <v>1.6000000000000001E-3</v>
      </c>
      <c r="N78" s="65">
        <v>1473529.16</v>
      </c>
      <c r="O78" s="65">
        <v>106.24</v>
      </c>
      <c r="P78" s="65">
        <v>0</v>
      </c>
      <c r="Q78" s="65">
        <v>1565.4773795839999</v>
      </c>
      <c r="R78" s="66">
        <v>1.8100000000000002E-2</v>
      </c>
      <c r="S78" s="66">
        <v>4.3E-3</v>
      </c>
      <c r="T78" s="66">
        <v>8.9999999999999998E-4</v>
      </c>
    </row>
    <row r="79" spans="1:20">
      <c r="A79" t="s">
        <v>550</v>
      </c>
      <c r="B79" t="s">
        <v>551</v>
      </c>
      <c r="C79" t="s">
        <v>99</v>
      </c>
      <c r="D79" t="s">
        <v>122</v>
      </c>
      <c r="E79" t="s">
        <v>552</v>
      </c>
      <c r="F79" t="s">
        <v>484</v>
      </c>
      <c r="G79" t="s">
        <v>365</v>
      </c>
      <c r="H79" t="s">
        <v>149</v>
      </c>
      <c r="I79" t="s">
        <v>381</v>
      </c>
      <c r="J79" s="65">
        <v>1.32</v>
      </c>
      <c r="K79" t="s">
        <v>101</v>
      </c>
      <c r="L79" s="66">
        <v>4.8000000000000001E-2</v>
      </c>
      <c r="M79" s="66">
        <v>2.3E-3</v>
      </c>
      <c r="N79" s="65">
        <v>3599146.55</v>
      </c>
      <c r="O79" s="65">
        <v>107.15</v>
      </c>
      <c r="P79" s="65">
        <v>0</v>
      </c>
      <c r="Q79" s="65">
        <v>3856.4855283249999</v>
      </c>
      <c r="R79" s="66">
        <v>1.9E-3</v>
      </c>
      <c r="S79" s="66">
        <v>1.0500000000000001E-2</v>
      </c>
      <c r="T79" s="66">
        <v>2.2000000000000001E-3</v>
      </c>
    </row>
    <row r="80" spans="1:20">
      <c r="A80" t="s">
        <v>553</v>
      </c>
      <c r="B80" t="s">
        <v>554</v>
      </c>
      <c r="C80" t="s">
        <v>99</v>
      </c>
      <c r="D80" t="s">
        <v>122</v>
      </c>
      <c r="E80" t="s">
        <v>371</v>
      </c>
      <c r="F80" t="s">
        <v>372</v>
      </c>
      <c r="G80" t="s">
        <v>365</v>
      </c>
      <c r="H80" t="s">
        <v>149</v>
      </c>
      <c r="I80" t="s">
        <v>555</v>
      </c>
      <c r="J80" s="65">
        <v>1.99</v>
      </c>
      <c r="K80" t="s">
        <v>101</v>
      </c>
      <c r="L80" s="66">
        <v>1.6299999999999999E-2</v>
      </c>
      <c r="M80" s="66">
        <v>4.7999999999999996E-3</v>
      </c>
      <c r="N80" s="65">
        <v>809215</v>
      </c>
      <c r="O80" s="65">
        <v>102.27</v>
      </c>
      <c r="P80" s="65">
        <v>0</v>
      </c>
      <c r="Q80" s="65">
        <v>827.5841805</v>
      </c>
      <c r="R80" s="66">
        <v>1.9E-3</v>
      </c>
      <c r="S80" s="66">
        <v>2.3E-3</v>
      </c>
      <c r="T80" s="66">
        <v>5.0000000000000001E-4</v>
      </c>
    </row>
    <row r="81" spans="1:20">
      <c r="A81" t="s">
        <v>556</v>
      </c>
      <c r="B81" t="s">
        <v>557</v>
      </c>
      <c r="C81" t="s">
        <v>99</v>
      </c>
      <c r="D81" t="s">
        <v>122</v>
      </c>
      <c r="E81" t="s">
        <v>351</v>
      </c>
      <c r="F81" t="s">
        <v>333</v>
      </c>
      <c r="G81" t="s">
        <v>365</v>
      </c>
      <c r="H81" t="s">
        <v>149</v>
      </c>
      <c r="I81" t="s">
        <v>558</v>
      </c>
      <c r="J81" s="65">
        <v>1.4</v>
      </c>
      <c r="K81" t="s">
        <v>101</v>
      </c>
      <c r="L81" s="66">
        <v>6.5000000000000002E-2</v>
      </c>
      <c r="M81" s="66">
        <v>1.8E-3</v>
      </c>
      <c r="N81" s="65">
        <v>661535.66</v>
      </c>
      <c r="O81" s="65">
        <v>109.48</v>
      </c>
      <c r="P81" s="65">
        <v>0</v>
      </c>
      <c r="Q81" s="65">
        <v>724.249240568</v>
      </c>
      <c r="R81" s="66">
        <v>4.4000000000000003E-3</v>
      </c>
      <c r="S81" s="66">
        <v>2E-3</v>
      </c>
      <c r="T81" s="66">
        <v>4.0000000000000002E-4</v>
      </c>
    </row>
    <row r="82" spans="1:20">
      <c r="A82" t="s">
        <v>559</v>
      </c>
      <c r="B82" t="s">
        <v>560</v>
      </c>
      <c r="C82" t="s">
        <v>99</v>
      </c>
      <c r="D82" t="s">
        <v>122</v>
      </c>
      <c r="E82" t="s">
        <v>561</v>
      </c>
      <c r="F82" t="s">
        <v>562</v>
      </c>
      <c r="G82" t="s">
        <v>365</v>
      </c>
      <c r="H82" t="s">
        <v>149</v>
      </c>
      <c r="I82" t="s">
        <v>563</v>
      </c>
      <c r="J82" s="65">
        <v>4</v>
      </c>
      <c r="K82" t="s">
        <v>101</v>
      </c>
      <c r="L82" s="66">
        <v>2.6100000000000002E-2</v>
      </c>
      <c r="M82" s="66">
        <v>7.6E-3</v>
      </c>
      <c r="N82" s="65">
        <v>2557895.36</v>
      </c>
      <c r="O82" s="65">
        <v>107.55</v>
      </c>
      <c r="P82" s="65">
        <v>0</v>
      </c>
      <c r="Q82" s="65">
        <v>2751.01645968</v>
      </c>
      <c r="R82" s="66">
        <v>4.7000000000000002E-3</v>
      </c>
      <c r="S82" s="66">
        <v>7.4999999999999997E-3</v>
      </c>
      <c r="T82" s="66">
        <v>1.6000000000000001E-3</v>
      </c>
    </row>
    <row r="83" spans="1:20">
      <c r="A83" t="s">
        <v>564</v>
      </c>
      <c r="B83" t="s">
        <v>565</v>
      </c>
      <c r="C83" t="s">
        <v>99</v>
      </c>
      <c r="D83" t="s">
        <v>122</v>
      </c>
      <c r="E83" t="s">
        <v>566</v>
      </c>
      <c r="F83" t="s">
        <v>505</v>
      </c>
      <c r="G83" t="s">
        <v>393</v>
      </c>
      <c r="H83" t="s">
        <v>207</v>
      </c>
      <c r="I83" t="s">
        <v>567</v>
      </c>
      <c r="J83" s="65">
        <v>4.79</v>
      </c>
      <c r="K83" t="s">
        <v>101</v>
      </c>
      <c r="L83" s="66">
        <v>1.6400000000000001E-2</v>
      </c>
      <c r="M83" s="66">
        <v>1.17E-2</v>
      </c>
      <c r="N83" s="65">
        <v>4335695</v>
      </c>
      <c r="O83" s="65">
        <v>102.97</v>
      </c>
      <c r="P83" s="65">
        <v>0</v>
      </c>
      <c r="Q83" s="65">
        <v>4464.4651414999998</v>
      </c>
      <c r="R83" s="66">
        <v>1.9099999999999999E-2</v>
      </c>
      <c r="S83" s="66">
        <v>1.2200000000000001E-2</v>
      </c>
      <c r="T83" s="66">
        <v>2.5000000000000001E-3</v>
      </c>
    </row>
    <row r="84" spans="1:20">
      <c r="A84" t="s">
        <v>568</v>
      </c>
      <c r="B84" t="s">
        <v>569</v>
      </c>
      <c r="C84" t="s">
        <v>99</v>
      </c>
      <c r="D84" t="s">
        <v>122</v>
      </c>
      <c r="E84" t="s">
        <v>570</v>
      </c>
      <c r="F84" t="s">
        <v>372</v>
      </c>
      <c r="G84" t="s">
        <v>393</v>
      </c>
      <c r="H84" t="s">
        <v>207</v>
      </c>
      <c r="I84" t="s">
        <v>283</v>
      </c>
      <c r="J84" s="65">
        <v>1.48</v>
      </c>
      <c r="K84" t="s">
        <v>101</v>
      </c>
      <c r="L84" s="66">
        <v>4.5999999999999999E-2</v>
      </c>
      <c r="M84" s="66">
        <v>3.5000000000000001E-3</v>
      </c>
      <c r="N84" s="65">
        <v>2441912.25</v>
      </c>
      <c r="O84" s="65">
        <v>106.35</v>
      </c>
      <c r="P84" s="65">
        <v>0</v>
      </c>
      <c r="Q84" s="65">
        <v>2596.9736778749998</v>
      </c>
      <c r="R84" s="66">
        <v>1.5800000000000002E-2</v>
      </c>
      <c r="S84" s="66">
        <v>7.1000000000000004E-3</v>
      </c>
      <c r="T84" s="66">
        <v>1.5E-3</v>
      </c>
    </row>
    <row r="85" spans="1:20">
      <c r="A85" t="s">
        <v>571</v>
      </c>
      <c r="B85" t="s">
        <v>572</v>
      </c>
      <c r="C85" t="s">
        <v>99</v>
      </c>
      <c r="D85" t="s">
        <v>122</v>
      </c>
      <c r="E85" t="s">
        <v>573</v>
      </c>
      <c r="F85" t="s">
        <v>574</v>
      </c>
      <c r="G85" t="s">
        <v>393</v>
      </c>
      <c r="H85" t="s">
        <v>207</v>
      </c>
      <c r="I85" t="s">
        <v>575</v>
      </c>
      <c r="J85" s="65">
        <v>1.72</v>
      </c>
      <c r="K85" t="s">
        <v>101</v>
      </c>
      <c r="L85" s="66">
        <v>2.4500000000000001E-2</v>
      </c>
      <c r="M85" s="66">
        <v>4.7000000000000002E-3</v>
      </c>
      <c r="N85" s="65">
        <v>2750745</v>
      </c>
      <c r="O85" s="65">
        <v>104.06</v>
      </c>
      <c r="P85" s="65">
        <v>0</v>
      </c>
      <c r="Q85" s="65">
        <v>2862.4252470000001</v>
      </c>
      <c r="R85" s="66">
        <v>2.3E-3</v>
      </c>
      <c r="S85" s="66">
        <v>7.7999999999999996E-3</v>
      </c>
      <c r="T85" s="66">
        <v>1.6000000000000001E-3</v>
      </c>
    </row>
    <row r="86" spans="1:20">
      <c r="A86" t="s">
        <v>576</v>
      </c>
      <c r="B86" t="s">
        <v>577</v>
      </c>
      <c r="C86" t="s">
        <v>99</v>
      </c>
      <c r="D86" t="s">
        <v>122</v>
      </c>
      <c r="E86" t="s">
        <v>578</v>
      </c>
      <c r="F86" t="s">
        <v>579</v>
      </c>
      <c r="G86" t="s">
        <v>393</v>
      </c>
      <c r="H86" t="s">
        <v>207</v>
      </c>
      <c r="I86" t="s">
        <v>355</v>
      </c>
      <c r="J86" s="65">
        <v>3.94</v>
      </c>
      <c r="K86" t="s">
        <v>101</v>
      </c>
      <c r="L86" s="66">
        <v>5.0900000000000001E-2</v>
      </c>
      <c r="M86" s="66">
        <v>1.01E-2</v>
      </c>
      <c r="N86" s="65">
        <v>2656529.1</v>
      </c>
      <c r="O86" s="65">
        <v>120.49</v>
      </c>
      <c r="P86" s="65">
        <v>0</v>
      </c>
      <c r="Q86" s="65">
        <v>3200.8519125900002</v>
      </c>
      <c r="R86" s="66">
        <v>2.8999999999999998E-3</v>
      </c>
      <c r="S86" s="66">
        <v>8.6999999999999994E-3</v>
      </c>
      <c r="T86" s="66">
        <v>1.8E-3</v>
      </c>
    </row>
    <row r="87" spans="1:20">
      <c r="A87" t="s">
        <v>580</v>
      </c>
      <c r="B87" t="s">
        <v>581</v>
      </c>
      <c r="C87" t="s">
        <v>99</v>
      </c>
      <c r="D87" t="s">
        <v>122</v>
      </c>
      <c r="E87" t="s">
        <v>582</v>
      </c>
      <c r="F87" t="s">
        <v>583</v>
      </c>
      <c r="G87" t="s">
        <v>393</v>
      </c>
      <c r="H87" t="s">
        <v>207</v>
      </c>
      <c r="I87" t="s">
        <v>584</v>
      </c>
      <c r="J87" s="65">
        <v>1.42</v>
      </c>
      <c r="K87" t="s">
        <v>101</v>
      </c>
      <c r="L87" s="66">
        <v>1.0500000000000001E-2</v>
      </c>
      <c r="M87" s="66">
        <v>2.8999999999999998E-3</v>
      </c>
      <c r="N87" s="65">
        <v>602822</v>
      </c>
      <c r="O87" s="65">
        <v>101.16</v>
      </c>
      <c r="P87" s="65">
        <v>0</v>
      </c>
      <c r="Q87" s="65">
        <v>609.81473519999997</v>
      </c>
      <c r="R87" s="66">
        <v>1.2999999999999999E-3</v>
      </c>
      <c r="S87" s="66">
        <v>1.6999999999999999E-3</v>
      </c>
      <c r="T87" s="66">
        <v>2.9999999999999997E-4</v>
      </c>
    </row>
    <row r="88" spans="1:20">
      <c r="A88" t="s">
        <v>585</v>
      </c>
      <c r="B88" t="s">
        <v>586</v>
      </c>
      <c r="C88" t="s">
        <v>99</v>
      </c>
      <c r="D88" t="s">
        <v>122</v>
      </c>
      <c r="E88" t="s">
        <v>450</v>
      </c>
      <c r="F88" t="s">
        <v>372</v>
      </c>
      <c r="G88" t="s">
        <v>458</v>
      </c>
      <c r="H88" t="s">
        <v>207</v>
      </c>
      <c r="I88" t="s">
        <v>587</v>
      </c>
      <c r="J88" s="65">
        <v>3.98</v>
      </c>
      <c r="K88" t="s">
        <v>101</v>
      </c>
      <c r="L88" s="66">
        <v>2.3400000000000001E-2</v>
      </c>
      <c r="M88" s="66">
        <v>1.14E-2</v>
      </c>
      <c r="N88" s="65">
        <v>1188429</v>
      </c>
      <c r="O88" s="65">
        <v>105.07</v>
      </c>
      <c r="P88" s="65">
        <v>0</v>
      </c>
      <c r="Q88" s="65">
        <v>1248.6823503000001</v>
      </c>
      <c r="R88" s="66">
        <v>8.9999999999999998E-4</v>
      </c>
      <c r="S88" s="66">
        <v>3.3999999999999998E-3</v>
      </c>
      <c r="T88" s="66">
        <v>6.9999999999999999E-4</v>
      </c>
    </row>
    <row r="89" spans="1:20">
      <c r="A89" t="s">
        <v>588</v>
      </c>
      <c r="B89" t="s">
        <v>589</v>
      </c>
      <c r="C89" t="s">
        <v>99</v>
      </c>
      <c r="D89" t="s">
        <v>122</v>
      </c>
      <c r="E89" t="s">
        <v>590</v>
      </c>
      <c r="F89" t="s">
        <v>411</v>
      </c>
      <c r="G89" t="s">
        <v>458</v>
      </c>
      <c r="H89" t="s">
        <v>207</v>
      </c>
      <c r="I89" t="s">
        <v>591</v>
      </c>
      <c r="J89" s="65">
        <v>3.28</v>
      </c>
      <c r="K89" t="s">
        <v>101</v>
      </c>
      <c r="L89" s="66">
        <v>4.8000000000000001E-2</v>
      </c>
      <c r="M89" s="66">
        <v>2.7099999999999999E-2</v>
      </c>
      <c r="N89" s="65">
        <v>161093</v>
      </c>
      <c r="O89" s="65">
        <v>107.8</v>
      </c>
      <c r="P89" s="65">
        <v>0</v>
      </c>
      <c r="Q89" s="65">
        <v>173.658254</v>
      </c>
      <c r="R89" s="66">
        <v>2.9999999999999997E-4</v>
      </c>
      <c r="S89" s="66">
        <v>5.0000000000000001E-4</v>
      </c>
      <c r="T89" s="66">
        <v>1E-4</v>
      </c>
    </row>
    <row r="90" spans="1:20">
      <c r="A90" t="s">
        <v>592</v>
      </c>
      <c r="B90" t="s">
        <v>593</v>
      </c>
      <c r="C90" t="s">
        <v>99</v>
      </c>
      <c r="D90" t="s">
        <v>122</v>
      </c>
      <c r="E90" t="s">
        <v>429</v>
      </c>
      <c r="F90" t="s">
        <v>372</v>
      </c>
      <c r="G90" t="s">
        <v>458</v>
      </c>
      <c r="H90" t="s">
        <v>207</v>
      </c>
      <c r="I90" t="s">
        <v>335</v>
      </c>
      <c r="J90" s="65">
        <v>3.03</v>
      </c>
      <c r="K90" t="s">
        <v>101</v>
      </c>
      <c r="L90" s="66">
        <v>3.5000000000000003E-2</v>
      </c>
      <c r="M90" s="66">
        <v>1.26E-2</v>
      </c>
      <c r="N90" s="65">
        <v>1843297.93</v>
      </c>
      <c r="O90" s="65">
        <v>106.91</v>
      </c>
      <c r="P90" s="65">
        <v>0</v>
      </c>
      <c r="Q90" s="65">
        <v>1970.6698169629999</v>
      </c>
      <c r="R90" s="66">
        <v>1.9E-3</v>
      </c>
      <c r="S90" s="66">
        <v>5.4000000000000003E-3</v>
      </c>
      <c r="T90" s="66">
        <v>1.1000000000000001E-3</v>
      </c>
    </row>
    <row r="91" spans="1:20">
      <c r="A91" t="s">
        <v>594</v>
      </c>
      <c r="B91" t="s">
        <v>595</v>
      </c>
      <c r="C91" t="s">
        <v>99</v>
      </c>
      <c r="D91" t="s">
        <v>122</v>
      </c>
      <c r="E91" t="s">
        <v>596</v>
      </c>
      <c r="F91" t="s">
        <v>411</v>
      </c>
      <c r="G91" t="s">
        <v>458</v>
      </c>
      <c r="H91" t="s">
        <v>207</v>
      </c>
      <c r="I91" t="s">
        <v>507</v>
      </c>
      <c r="J91" s="65">
        <v>2.2799999999999998</v>
      </c>
      <c r="K91" t="s">
        <v>101</v>
      </c>
      <c r="L91" s="66">
        <v>5.8000000000000003E-2</v>
      </c>
      <c r="M91" s="66">
        <v>3.0700000000000002E-2</v>
      </c>
      <c r="N91" s="65">
        <v>3432817.34</v>
      </c>
      <c r="O91" s="65">
        <v>106.8</v>
      </c>
      <c r="P91" s="65">
        <v>0</v>
      </c>
      <c r="Q91" s="65">
        <v>3666.2489191200002</v>
      </c>
      <c r="R91" s="66">
        <v>6.4999999999999997E-3</v>
      </c>
      <c r="S91" s="66">
        <v>0.01</v>
      </c>
      <c r="T91" s="66">
        <v>2.0999999999999999E-3</v>
      </c>
    </row>
    <row r="92" spans="1:20">
      <c r="A92" t="s">
        <v>597</v>
      </c>
      <c r="B92" t="s">
        <v>598</v>
      </c>
      <c r="C92" t="s">
        <v>99</v>
      </c>
      <c r="D92" t="s">
        <v>122</v>
      </c>
      <c r="E92" t="s">
        <v>599</v>
      </c>
      <c r="F92" t="s">
        <v>600</v>
      </c>
      <c r="G92" t="s">
        <v>451</v>
      </c>
      <c r="H92" t="s">
        <v>149</v>
      </c>
      <c r="I92" t="s">
        <v>355</v>
      </c>
      <c r="J92" s="65">
        <v>1.97</v>
      </c>
      <c r="K92" t="s">
        <v>101</v>
      </c>
      <c r="L92" s="66">
        <v>2.8000000000000001E-2</v>
      </c>
      <c r="M92" s="66">
        <v>4.4999999999999997E-3</v>
      </c>
      <c r="N92" s="65">
        <v>389446.35</v>
      </c>
      <c r="O92" s="65">
        <v>104.67</v>
      </c>
      <c r="P92" s="65">
        <v>137.08511999999999</v>
      </c>
      <c r="Q92" s="65">
        <v>544.71861454500004</v>
      </c>
      <c r="R92" s="66">
        <v>3.8E-3</v>
      </c>
      <c r="S92" s="66">
        <v>1.5E-3</v>
      </c>
      <c r="T92" s="66">
        <v>2.9999999999999997E-4</v>
      </c>
    </row>
    <row r="93" spans="1:20">
      <c r="A93" t="s">
        <v>601</v>
      </c>
      <c r="B93" t="s">
        <v>602</v>
      </c>
      <c r="C93" t="s">
        <v>99</v>
      </c>
      <c r="D93" t="s">
        <v>122</v>
      </c>
      <c r="E93" t="s">
        <v>599</v>
      </c>
      <c r="F93" t="s">
        <v>600</v>
      </c>
      <c r="G93" t="s">
        <v>451</v>
      </c>
      <c r="H93" t="s">
        <v>149</v>
      </c>
      <c r="I93" t="s">
        <v>603</v>
      </c>
      <c r="J93" s="65">
        <v>3.33</v>
      </c>
      <c r="K93" t="s">
        <v>101</v>
      </c>
      <c r="L93" s="66">
        <v>2.29E-2</v>
      </c>
      <c r="M93" s="66">
        <v>9.1000000000000004E-3</v>
      </c>
      <c r="N93" s="65">
        <v>700000</v>
      </c>
      <c r="O93" s="65">
        <v>104.83</v>
      </c>
      <c r="P93" s="65">
        <v>0</v>
      </c>
      <c r="Q93" s="65">
        <v>733.81</v>
      </c>
      <c r="R93" s="66">
        <v>1.6000000000000001E-3</v>
      </c>
      <c r="S93" s="66">
        <v>2E-3</v>
      </c>
      <c r="T93" s="66">
        <v>4.0000000000000002E-4</v>
      </c>
    </row>
    <row r="94" spans="1:20">
      <c r="A94" t="s">
        <v>604</v>
      </c>
      <c r="B94" t="s">
        <v>605</v>
      </c>
      <c r="C94" t="s">
        <v>99</v>
      </c>
      <c r="D94" t="s">
        <v>122</v>
      </c>
      <c r="E94" t="s">
        <v>606</v>
      </c>
      <c r="F94" t="s">
        <v>492</v>
      </c>
      <c r="G94" t="s">
        <v>480</v>
      </c>
      <c r="H94" t="s">
        <v>207</v>
      </c>
      <c r="I94" t="s">
        <v>514</v>
      </c>
      <c r="J94" s="65">
        <v>2.63</v>
      </c>
      <c r="K94" t="s">
        <v>101</v>
      </c>
      <c r="L94" s="66">
        <v>4.7500000000000001E-2</v>
      </c>
      <c r="M94" s="66">
        <v>4.0300000000000002E-2</v>
      </c>
      <c r="N94" s="65">
        <v>4200000</v>
      </c>
      <c r="O94" s="65">
        <v>103.3</v>
      </c>
      <c r="P94" s="65">
        <v>0</v>
      </c>
      <c r="Q94" s="65">
        <v>4338.6000000000004</v>
      </c>
      <c r="R94" s="66">
        <v>5.4999999999999997E-3</v>
      </c>
      <c r="S94" s="66">
        <v>1.18E-2</v>
      </c>
      <c r="T94" s="66">
        <v>2.5000000000000001E-3</v>
      </c>
    </row>
    <row r="95" spans="1:20">
      <c r="A95" t="s">
        <v>607</v>
      </c>
      <c r="B95" t="s">
        <v>608</v>
      </c>
      <c r="C95" t="s">
        <v>99</v>
      </c>
      <c r="D95" t="s">
        <v>122</v>
      </c>
      <c r="E95" t="s">
        <v>609</v>
      </c>
      <c r="F95" t="s">
        <v>411</v>
      </c>
      <c r="G95" t="s">
        <v>480</v>
      </c>
      <c r="H95" t="s">
        <v>207</v>
      </c>
      <c r="I95" t="s">
        <v>610</v>
      </c>
      <c r="J95" s="65">
        <v>1.84</v>
      </c>
      <c r="K95" t="s">
        <v>101</v>
      </c>
      <c r="L95" s="66">
        <v>6.0499999999999998E-2</v>
      </c>
      <c r="M95" s="66">
        <v>2.5000000000000001E-2</v>
      </c>
      <c r="N95" s="65">
        <v>1100036.42</v>
      </c>
      <c r="O95" s="65">
        <v>107.1</v>
      </c>
      <c r="P95" s="65">
        <v>0</v>
      </c>
      <c r="Q95" s="65">
        <v>1178.13900582</v>
      </c>
      <c r="R95" s="66">
        <v>2.8E-3</v>
      </c>
      <c r="S95" s="66">
        <v>3.2000000000000002E-3</v>
      </c>
      <c r="T95" s="66">
        <v>6.9999999999999999E-4</v>
      </c>
    </row>
    <row r="96" spans="1:20">
      <c r="A96" t="s">
        <v>611</v>
      </c>
      <c r="B96" t="s">
        <v>612</v>
      </c>
      <c r="C96" t="s">
        <v>99</v>
      </c>
      <c r="D96" t="s">
        <v>122</v>
      </c>
      <c r="E96" t="s">
        <v>613</v>
      </c>
      <c r="F96" t="s">
        <v>484</v>
      </c>
      <c r="G96" t="s">
        <v>614</v>
      </c>
      <c r="H96" t="s">
        <v>149</v>
      </c>
      <c r="I96" t="s">
        <v>615</v>
      </c>
      <c r="J96" s="65">
        <v>4.9400000000000004</v>
      </c>
      <c r="K96" t="s">
        <v>101</v>
      </c>
      <c r="L96" s="66">
        <v>1.7000000000000001E-2</v>
      </c>
      <c r="M96" s="66">
        <v>1.26E-2</v>
      </c>
      <c r="N96" s="65">
        <v>1338953</v>
      </c>
      <c r="O96" s="65">
        <v>102.35</v>
      </c>
      <c r="P96" s="65">
        <v>0</v>
      </c>
      <c r="Q96" s="65">
        <v>1370.4183955000001</v>
      </c>
      <c r="R96" s="66">
        <v>4.5999999999999999E-3</v>
      </c>
      <c r="S96" s="66">
        <v>3.7000000000000002E-3</v>
      </c>
      <c r="T96" s="66">
        <v>8.0000000000000004E-4</v>
      </c>
    </row>
    <row r="97" spans="1:20">
      <c r="A97" t="s">
        <v>616</v>
      </c>
      <c r="B97" t="s">
        <v>617</v>
      </c>
      <c r="C97" t="s">
        <v>99</v>
      </c>
      <c r="D97" t="s">
        <v>122</v>
      </c>
      <c r="E97" t="s">
        <v>618</v>
      </c>
      <c r="F97" t="s">
        <v>505</v>
      </c>
      <c r="G97" t="s">
        <v>619</v>
      </c>
      <c r="H97" t="s">
        <v>207</v>
      </c>
      <c r="I97" t="s">
        <v>620</v>
      </c>
      <c r="J97" s="65">
        <v>3.04</v>
      </c>
      <c r="K97" t="s">
        <v>101</v>
      </c>
      <c r="L97" s="66">
        <v>3.9E-2</v>
      </c>
      <c r="M97" s="66">
        <v>1.9599999999999999E-2</v>
      </c>
      <c r="N97" s="65">
        <v>7218956</v>
      </c>
      <c r="O97" s="65">
        <v>107</v>
      </c>
      <c r="P97" s="65">
        <v>0</v>
      </c>
      <c r="Q97" s="65">
        <v>7724.2829199999996</v>
      </c>
      <c r="R97" s="66">
        <v>1.12E-2</v>
      </c>
      <c r="S97" s="66">
        <v>2.1000000000000001E-2</v>
      </c>
      <c r="T97" s="66">
        <v>4.4000000000000003E-3</v>
      </c>
    </row>
    <row r="98" spans="1:20">
      <c r="A98" t="s">
        <v>621</v>
      </c>
      <c r="B98" t="s">
        <v>622</v>
      </c>
      <c r="C98" t="s">
        <v>99</v>
      </c>
      <c r="D98" t="s">
        <v>122</v>
      </c>
      <c r="E98" t="s">
        <v>623</v>
      </c>
      <c r="F98" t="s">
        <v>522</v>
      </c>
      <c r="G98" t="s">
        <v>488</v>
      </c>
      <c r="H98" t="s">
        <v>149</v>
      </c>
      <c r="I98" t="s">
        <v>400</v>
      </c>
      <c r="J98" s="65">
        <v>6.04</v>
      </c>
      <c r="K98" t="s">
        <v>101</v>
      </c>
      <c r="L98" s="66">
        <v>2.5000000000000001E-3</v>
      </c>
      <c r="M98" s="66">
        <v>1.6400000000000001E-2</v>
      </c>
      <c r="N98" s="65">
        <v>2583000</v>
      </c>
      <c r="O98" s="65">
        <v>92.1</v>
      </c>
      <c r="P98" s="65">
        <v>0</v>
      </c>
      <c r="Q98" s="65">
        <v>2378.9430000000002</v>
      </c>
      <c r="R98" s="66">
        <v>5.1999999999999998E-3</v>
      </c>
      <c r="S98" s="66">
        <v>6.4999999999999997E-3</v>
      </c>
      <c r="T98" s="66">
        <v>1.2999999999999999E-3</v>
      </c>
    </row>
    <row r="99" spans="1:20">
      <c r="A99" t="s">
        <v>624</v>
      </c>
      <c r="B99" t="s">
        <v>625</v>
      </c>
      <c r="C99" t="s">
        <v>99</v>
      </c>
      <c r="D99" t="s">
        <v>122</v>
      </c>
      <c r="E99" t="s">
        <v>487</v>
      </c>
      <c r="F99" t="s">
        <v>411</v>
      </c>
      <c r="G99" t="s">
        <v>488</v>
      </c>
      <c r="H99" t="s">
        <v>149</v>
      </c>
      <c r="I99" t="s">
        <v>591</v>
      </c>
      <c r="J99" s="65">
        <v>5.29</v>
      </c>
      <c r="K99" t="s">
        <v>101</v>
      </c>
      <c r="L99" s="66">
        <v>3.2500000000000001E-2</v>
      </c>
      <c r="M99" s="66">
        <v>2.35E-2</v>
      </c>
      <c r="N99" s="65">
        <v>1700000</v>
      </c>
      <c r="O99" s="65">
        <v>105.58</v>
      </c>
      <c r="P99" s="65">
        <v>0</v>
      </c>
      <c r="Q99" s="65">
        <v>1794.86</v>
      </c>
      <c r="R99" s="66">
        <v>5.0000000000000001E-3</v>
      </c>
      <c r="S99" s="66">
        <v>4.8999999999999998E-3</v>
      </c>
      <c r="T99" s="66">
        <v>1E-3</v>
      </c>
    </row>
    <row r="100" spans="1:20">
      <c r="A100" t="s">
        <v>626</v>
      </c>
      <c r="B100" t="s">
        <v>627</v>
      </c>
      <c r="C100" t="s">
        <v>99</v>
      </c>
      <c r="D100" t="s">
        <v>122</v>
      </c>
      <c r="E100" t="s">
        <v>487</v>
      </c>
      <c r="F100" t="s">
        <v>411</v>
      </c>
      <c r="G100" t="s">
        <v>488</v>
      </c>
      <c r="H100" t="s">
        <v>149</v>
      </c>
      <c r="I100" t="s">
        <v>628</v>
      </c>
      <c r="J100" s="65">
        <v>5.14</v>
      </c>
      <c r="K100" t="s">
        <v>101</v>
      </c>
      <c r="L100" s="66">
        <v>2.3E-2</v>
      </c>
      <c r="M100" s="66">
        <v>1.9E-2</v>
      </c>
      <c r="N100" s="65">
        <v>7597000</v>
      </c>
      <c r="O100" s="65">
        <v>102.8</v>
      </c>
      <c r="P100" s="65">
        <v>0</v>
      </c>
      <c r="Q100" s="65">
        <v>7809.7160000000003</v>
      </c>
      <c r="R100" s="66">
        <v>1.24E-2</v>
      </c>
      <c r="S100" s="66">
        <v>2.1299999999999999E-2</v>
      </c>
      <c r="T100" s="66">
        <v>4.4000000000000003E-3</v>
      </c>
    </row>
    <row r="101" spans="1:20">
      <c r="A101" t="s">
        <v>629</v>
      </c>
      <c r="B101" t="s">
        <v>630</v>
      </c>
      <c r="C101" t="s">
        <v>99</v>
      </c>
      <c r="D101" t="s">
        <v>122</v>
      </c>
      <c r="E101" t="s">
        <v>483</v>
      </c>
      <c r="F101" t="s">
        <v>484</v>
      </c>
      <c r="G101" t="s">
        <v>619</v>
      </c>
      <c r="H101" t="s">
        <v>207</v>
      </c>
      <c r="I101" t="s">
        <v>463</v>
      </c>
      <c r="J101" s="65">
        <v>2.42</v>
      </c>
      <c r="K101" t="s">
        <v>101</v>
      </c>
      <c r="L101" s="66">
        <v>3.85E-2</v>
      </c>
      <c r="M101" s="66">
        <v>1.23E-2</v>
      </c>
      <c r="N101" s="65">
        <v>2795110</v>
      </c>
      <c r="O101" s="65">
        <v>106.42</v>
      </c>
      <c r="P101" s="65">
        <v>0</v>
      </c>
      <c r="Q101" s="65">
        <v>2974.5560620000001</v>
      </c>
      <c r="R101" s="66">
        <v>2.2499999999999999E-2</v>
      </c>
      <c r="S101" s="66">
        <v>8.0999999999999996E-3</v>
      </c>
      <c r="T101" s="66">
        <v>1.6999999999999999E-3</v>
      </c>
    </row>
    <row r="102" spans="1:20">
      <c r="A102" t="s">
        <v>631</v>
      </c>
      <c r="B102" t="s">
        <v>632</v>
      </c>
      <c r="C102" t="s">
        <v>99</v>
      </c>
      <c r="D102" t="s">
        <v>122</v>
      </c>
      <c r="E102" t="s">
        <v>633</v>
      </c>
      <c r="F102" t="s">
        <v>505</v>
      </c>
      <c r="G102" t="s">
        <v>619</v>
      </c>
      <c r="H102" t="s">
        <v>207</v>
      </c>
      <c r="I102" t="s">
        <v>473</v>
      </c>
      <c r="J102" s="65">
        <v>3.43</v>
      </c>
      <c r="K102" t="s">
        <v>101</v>
      </c>
      <c r="L102" s="66">
        <v>2.63E-2</v>
      </c>
      <c r="M102" s="66">
        <v>1.9800000000000002E-2</v>
      </c>
      <c r="N102" s="65">
        <v>2280000</v>
      </c>
      <c r="O102" s="65">
        <v>102.66</v>
      </c>
      <c r="P102" s="65">
        <v>0</v>
      </c>
      <c r="Q102" s="65">
        <v>2340.6480000000001</v>
      </c>
      <c r="R102" s="66">
        <v>2.3800000000000002E-2</v>
      </c>
      <c r="S102" s="66">
        <v>6.4000000000000003E-3</v>
      </c>
      <c r="T102" s="66">
        <v>1.2999999999999999E-3</v>
      </c>
    </row>
    <row r="103" spans="1:20">
      <c r="A103" t="s">
        <v>634</v>
      </c>
      <c r="B103" t="s">
        <v>635</v>
      </c>
      <c r="C103" t="s">
        <v>99</v>
      </c>
      <c r="D103" t="s">
        <v>122</v>
      </c>
      <c r="E103" t="s">
        <v>636</v>
      </c>
      <c r="F103" t="s">
        <v>411</v>
      </c>
      <c r="G103" t="s">
        <v>619</v>
      </c>
      <c r="H103" t="s">
        <v>207</v>
      </c>
      <c r="I103" t="s">
        <v>637</v>
      </c>
      <c r="J103" s="65">
        <v>3.29</v>
      </c>
      <c r="K103" t="s">
        <v>101</v>
      </c>
      <c r="L103" s="66">
        <v>5.1499999999999997E-2</v>
      </c>
      <c r="M103" s="66">
        <v>6.3500000000000001E-2</v>
      </c>
      <c r="N103" s="65">
        <v>3718019.26</v>
      </c>
      <c r="O103" s="65">
        <v>97.75</v>
      </c>
      <c r="P103" s="65">
        <v>0</v>
      </c>
      <c r="Q103" s="65">
        <v>3634.3638266500002</v>
      </c>
      <c r="R103" s="66">
        <v>7.4000000000000003E-3</v>
      </c>
      <c r="S103" s="66">
        <v>9.9000000000000008E-3</v>
      </c>
      <c r="T103" s="66">
        <v>2.0999999999999999E-3</v>
      </c>
    </row>
    <row r="104" spans="1:20">
      <c r="A104" t="s">
        <v>638</v>
      </c>
      <c r="B104" t="s">
        <v>639</v>
      </c>
      <c r="C104" t="s">
        <v>99</v>
      </c>
      <c r="D104" t="s">
        <v>122</v>
      </c>
      <c r="E104" t="s">
        <v>640</v>
      </c>
      <c r="F104" t="s">
        <v>411</v>
      </c>
      <c r="G104" t="s">
        <v>619</v>
      </c>
      <c r="H104" t="s">
        <v>207</v>
      </c>
      <c r="I104" t="s">
        <v>641</v>
      </c>
      <c r="J104" s="65">
        <v>1.88</v>
      </c>
      <c r="K104" t="s">
        <v>101</v>
      </c>
      <c r="L104" s="66">
        <v>5.5E-2</v>
      </c>
      <c r="M104" s="66">
        <v>3.61E-2</v>
      </c>
      <c r="N104" s="65">
        <v>2580000</v>
      </c>
      <c r="O104" s="65">
        <v>103.54</v>
      </c>
      <c r="P104" s="65">
        <v>70.95</v>
      </c>
      <c r="Q104" s="65">
        <v>2742.2820000000002</v>
      </c>
      <c r="R104" s="66">
        <v>2.69E-2</v>
      </c>
      <c r="S104" s="66">
        <v>7.4999999999999997E-3</v>
      </c>
      <c r="T104" s="66">
        <v>1.6000000000000001E-3</v>
      </c>
    </row>
    <row r="105" spans="1:20">
      <c r="A105" t="s">
        <v>642</v>
      </c>
      <c r="B105" t="s">
        <v>643</v>
      </c>
      <c r="C105" t="s">
        <v>99</v>
      </c>
      <c r="D105" t="s">
        <v>122</v>
      </c>
      <c r="E105" t="s">
        <v>618</v>
      </c>
      <c r="F105" t="s">
        <v>505</v>
      </c>
      <c r="G105" t="s">
        <v>644</v>
      </c>
      <c r="H105" t="s">
        <v>149</v>
      </c>
      <c r="I105" t="s">
        <v>645</v>
      </c>
      <c r="J105" s="65">
        <v>1.85</v>
      </c>
      <c r="K105" t="s">
        <v>101</v>
      </c>
      <c r="L105" s="66">
        <v>4.5999999999999999E-2</v>
      </c>
      <c r="M105" s="66">
        <v>1.3299999999999999E-2</v>
      </c>
      <c r="N105" s="65">
        <v>1412841.41</v>
      </c>
      <c r="O105" s="65">
        <v>106.08</v>
      </c>
      <c r="P105" s="65">
        <v>0</v>
      </c>
      <c r="Q105" s="65">
        <v>1498.7421677279999</v>
      </c>
      <c r="R105" s="66">
        <v>1.9E-3</v>
      </c>
      <c r="S105" s="66">
        <v>4.1000000000000003E-3</v>
      </c>
      <c r="T105" s="66">
        <v>8.0000000000000004E-4</v>
      </c>
    </row>
    <row r="106" spans="1:20">
      <c r="A106" t="s">
        <v>646</v>
      </c>
      <c r="B106" t="s">
        <v>647</v>
      </c>
      <c r="C106" t="s">
        <v>99</v>
      </c>
      <c r="D106" t="s">
        <v>122</v>
      </c>
      <c r="E106" t="s">
        <v>648</v>
      </c>
      <c r="F106" t="s">
        <v>411</v>
      </c>
      <c r="G106" t="s">
        <v>496</v>
      </c>
      <c r="H106" t="s">
        <v>207</v>
      </c>
      <c r="I106" t="s">
        <v>649</v>
      </c>
      <c r="J106" s="65">
        <v>2.6</v>
      </c>
      <c r="K106" t="s">
        <v>101</v>
      </c>
      <c r="L106" s="66">
        <v>6.5000000000000002E-2</v>
      </c>
      <c r="M106" s="66">
        <v>4.5400000000000003E-2</v>
      </c>
      <c r="N106" s="65">
        <v>519068.34</v>
      </c>
      <c r="O106" s="65">
        <v>105.2</v>
      </c>
      <c r="P106" s="65">
        <v>0</v>
      </c>
      <c r="Q106" s="65">
        <v>546.05989367999996</v>
      </c>
      <c r="R106" s="66">
        <v>2.2000000000000001E-3</v>
      </c>
      <c r="S106" s="66">
        <v>1.5E-3</v>
      </c>
      <c r="T106" s="66">
        <v>2.9999999999999997E-4</v>
      </c>
    </row>
    <row r="107" spans="1:20">
      <c r="A107" t="s">
        <v>650</v>
      </c>
      <c r="B107" t="s">
        <v>651</v>
      </c>
      <c r="C107" t="s">
        <v>99</v>
      </c>
      <c r="D107" t="s">
        <v>122</v>
      </c>
      <c r="E107" t="s">
        <v>652</v>
      </c>
      <c r="F107" t="s">
        <v>411</v>
      </c>
      <c r="G107" t="s">
        <v>644</v>
      </c>
      <c r="H107" t="s">
        <v>149</v>
      </c>
      <c r="I107" t="s">
        <v>329</v>
      </c>
      <c r="J107" s="65">
        <v>1.47</v>
      </c>
      <c r="K107" t="s">
        <v>101</v>
      </c>
      <c r="L107" s="66">
        <v>4.8000000000000001E-2</v>
      </c>
      <c r="M107" s="66">
        <v>1.8E-3</v>
      </c>
      <c r="N107" s="65">
        <v>57509.2</v>
      </c>
      <c r="O107" s="65">
        <v>109.3</v>
      </c>
      <c r="P107" s="65">
        <v>21.090160000000001</v>
      </c>
      <c r="Q107" s="65">
        <v>83.947715599999995</v>
      </c>
      <c r="R107" s="66">
        <v>5.9999999999999995E-4</v>
      </c>
      <c r="S107" s="66">
        <v>2.0000000000000001E-4</v>
      </c>
      <c r="T107" s="66">
        <v>0</v>
      </c>
    </row>
    <row r="108" spans="1:20" s="77" customFormat="1">
      <c r="A108" s="74" t="s">
        <v>653</v>
      </c>
      <c r="B108" s="74">
        <v>42203490</v>
      </c>
      <c r="C108" s="74" t="s">
        <v>99</v>
      </c>
      <c r="D108" s="74" t="s">
        <v>122</v>
      </c>
      <c r="E108" s="74" t="s">
        <v>654</v>
      </c>
      <c r="F108" s="74" t="s">
        <v>492</v>
      </c>
      <c r="G108" s="74" t="s">
        <v>644</v>
      </c>
      <c r="H108" s="74" t="s">
        <v>149</v>
      </c>
      <c r="I108" s="74" t="s">
        <v>655</v>
      </c>
      <c r="J108" s="75">
        <v>1.7</v>
      </c>
      <c r="K108" s="74" t="s">
        <v>101</v>
      </c>
      <c r="L108" s="76">
        <v>3.2399999999999998E-2</v>
      </c>
      <c r="M108" s="76">
        <v>2.3300000000000001E-2</v>
      </c>
      <c r="N108" s="75">
        <v>3142156.22</v>
      </c>
      <c r="O108" s="75">
        <v>102.11306010928962</v>
      </c>
      <c r="P108" s="75">
        <v>0</v>
      </c>
      <c r="Q108" s="75">
        <f>3191.802288276-41.5643169398908</f>
        <v>3150.2379713361092</v>
      </c>
      <c r="R108" s="76">
        <v>1.4200000000000001E-2</v>
      </c>
      <c r="S108" s="76">
        <v>8.6999999999999994E-3</v>
      </c>
      <c r="T108" s="76">
        <v>1.8E-3</v>
      </c>
    </row>
    <row r="109" spans="1:20">
      <c r="A109" t="s">
        <v>656</v>
      </c>
      <c r="B109" t="s">
        <v>657</v>
      </c>
      <c r="C109" t="s">
        <v>99</v>
      </c>
      <c r="D109" t="s">
        <v>122</v>
      </c>
      <c r="E109" t="s">
        <v>658</v>
      </c>
      <c r="F109" t="s">
        <v>659</v>
      </c>
      <c r="G109" t="s">
        <v>496</v>
      </c>
      <c r="H109" t="s">
        <v>207</v>
      </c>
      <c r="I109" t="s">
        <v>660</v>
      </c>
      <c r="J109" s="65">
        <v>4.21</v>
      </c>
      <c r="K109" t="s">
        <v>101</v>
      </c>
      <c r="L109" s="66">
        <v>6.5000000000000002E-2</v>
      </c>
      <c r="M109" s="66">
        <v>3.5299999999999998E-2</v>
      </c>
      <c r="N109" s="65">
        <v>3603000</v>
      </c>
      <c r="O109" s="65">
        <v>113.02</v>
      </c>
      <c r="P109" s="65">
        <v>0</v>
      </c>
      <c r="Q109" s="65">
        <v>4072.1106</v>
      </c>
      <c r="R109" s="66">
        <v>8.6E-3</v>
      </c>
      <c r="S109" s="66">
        <v>1.11E-2</v>
      </c>
      <c r="T109" s="66">
        <v>2.3E-3</v>
      </c>
    </row>
    <row r="110" spans="1:20">
      <c r="A110" t="s">
        <v>661</v>
      </c>
      <c r="B110" t="s">
        <v>662</v>
      </c>
      <c r="C110" t="s">
        <v>99</v>
      </c>
      <c r="D110" t="s">
        <v>122</v>
      </c>
      <c r="E110" t="s">
        <v>663</v>
      </c>
      <c r="F110" t="s">
        <v>411</v>
      </c>
      <c r="G110" t="s">
        <v>496</v>
      </c>
      <c r="H110" t="s">
        <v>207</v>
      </c>
      <c r="I110" t="s">
        <v>664</v>
      </c>
      <c r="J110" s="65">
        <v>1.03</v>
      </c>
      <c r="K110" t="s">
        <v>101</v>
      </c>
      <c r="L110" s="66">
        <v>7.2999999999999995E-2</v>
      </c>
      <c r="M110" s="66">
        <v>4.1099999999999998E-2</v>
      </c>
      <c r="N110" s="65">
        <v>1333333.33</v>
      </c>
      <c r="O110" s="65">
        <v>106.37</v>
      </c>
      <c r="P110" s="65">
        <v>0</v>
      </c>
      <c r="Q110" s="65">
        <v>1418.266663121</v>
      </c>
      <c r="R110" s="66">
        <v>5.1999999999999998E-3</v>
      </c>
      <c r="S110" s="66">
        <v>3.8999999999999998E-3</v>
      </c>
      <c r="T110" s="66">
        <v>8.0000000000000004E-4</v>
      </c>
    </row>
    <row r="111" spans="1:20">
      <c r="A111" t="s">
        <v>665</v>
      </c>
      <c r="B111" t="s">
        <v>666</v>
      </c>
      <c r="C111" t="s">
        <v>99</v>
      </c>
      <c r="D111" t="s">
        <v>122</v>
      </c>
      <c r="E111" t="s">
        <v>667</v>
      </c>
      <c r="F111" t="s">
        <v>411</v>
      </c>
      <c r="G111" t="s">
        <v>644</v>
      </c>
      <c r="H111" t="s">
        <v>149</v>
      </c>
      <c r="I111" t="s">
        <v>329</v>
      </c>
      <c r="J111" s="65">
        <v>3.59</v>
      </c>
      <c r="K111" t="s">
        <v>101</v>
      </c>
      <c r="L111" s="66">
        <v>4.99E-2</v>
      </c>
      <c r="M111" s="66">
        <v>1.7500000000000002E-2</v>
      </c>
      <c r="N111" s="65">
        <v>1927000</v>
      </c>
      <c r="O111" s="65">
        <v>113.4</v>
      </c>
      <c r="P111" s="65">
        <v>0</v>
      </c>
      <c r="Q111" s="65">
        <v>2185.2179999999998</v>
      </c>
      <c r="R111" s="66">
        <v>7.7000000000000002E-3</v>
      </c>
      <c r="S111" s="66">
        <v>6.0000000000000001E-3</v>
      </c>
      <c r="T111" s="66">
        <v>1.1999999999999999E-3</v>
      </c>
    </row>
    <row r="112" spans="1:20" s="73" customFormat="1">
      <c r="A112" s="70" t="s">
        <v>668</v>
      </c>
      <c r="B112" s="70">
        <v>11750410</v>
      </c>
      <c r="C112" s="70" t="s">
        <v>99</v>
      </c>
      <c r="D112" s="70" t="s">
        <v>122</v>
      </c>
      <c r="E112" s="70" t="s">
        <v>669</v>
      </c>
      <c r="F112" s="70" t="s">
        <v>670</v>
      </c>
      <c r="G112" s="70" t="s">
        <v>500</v>
      </c>
      <c r="H112" s="70" t="s">
        <v>149</v>
      </c>
      <c r="I112" s="70" t="s">
        <v>671</v>
      </c>
      <c r="J112" s="71">
        <v>3.34</v>
      </c>
      <c r="K112" s="70" t="s">
        <v>101</v>
      </c>
      <c r="L112" s="72">
        <v>7.0000000000000007E-2</v>
      </c>
      <c r="M112" s="72">
        <v>4.5900000000000003E-2</v>
      </c>
      <c r="N112" s="71">
        <v>3700000</v>
      </c>
      <c r="O112" s="71">
        <f>Q112*1000/N112*100</f>
        <v>102.11306010928962</v>
      </c>
      <c r="P112" s="71">
        <v>0</v>
      </c>
      <c r="Q112" s="71">
        <f>4055.2-277.016775956284</f>
        <v>3778.1832240437157</v>
      </c>
      <c r="R112" s="72">
        <v>1.54E-2</v>
      </c>
      <c r="S112" s="72">
        <v>1.0999999999999999E-2</v>
      </c>
      <c r="T112" s="72">
        <v>2.3E-3</v>
      </c>
    </row>
    <row r="113" spans="1:20">
      <c r="A113" t="s">
        <v>672</v>
      </c>
      <c r="B113" t="s">
        <v>673</v>
      </c>
      <c r="C113" t="s">
        <v>99</v>
      </c>
      <c r="D113" t="s">
        <v>122</v>
      </c>
      <c r="E113" t="s">
        <v>674</v>
      </c>
      <c r="F113" t="s">
        <v>670</v>
      </c>
      <c r="G113" t="s">
        <v>675</v>
      </c>
      <c r="H113" t="s">
        <v>207</v>
      </c>
      <c r="I113" t="s">
        <v>676</v>
      </c>
      <c r="J113" s="65">
        <v>3.3</v>
      </c>
      <c r="K113" t="s">
        <v>101</v>
      </c>
      <c r="L113" s="66">
        <v>1.4999999999999999E-2</v>
      </c>
      <c r="M113" s="66">
        <v>-1.9900000000000001E-2</v>
      </c>
      <c r="N113" s="65">
        <v>4428000</v>
      </c>
      <c r="O113" s="65">
        <v>112.2</v>
      </c>
      <c r="P113" s="65">
        <v>0</v>
      </c>
      <c r="Q113" s="65">
        <v>4968.2160000000003</v>
      </c>
      <c r="R113" s="66">
        <v>2.6599999999999999E-2</v>
      </c>
      <c r="S113" s="66">
        <v>1.35E-2</v>
      </c>
      <c r="T113" s="66">
        <v>2.8E-3</v>
      </c>
    </row>
    <row r="114" spans="1:20" s="73" customFormat="1">
      <c r="A114" s="70" t="s">
        <v>679</v>
      </c>
      <c r="B114" s="70">
        <v>1170323</v>
      </c>
      <c r="C114" s="70" t="s">
        <v>99</v>
      </c>
      <c r="D114" s="70" t="s">
        <v>122</v>
      </c>
      <c r="E114" s="70" t="s">
        <v>677</v>
      </c>
      <c r="F114" s="70" t="s">
        <v>492</v>
      </c>
      <c r="G114" s="70" t="s">
        <v>675</v>
      </c>
      <c r="H114" s="70" t="s">
        <v>207</v>
      </c>
      <c r="I114" s="70" t="s">
        <v>678</v>
      </c>
      <c r="J114" s="71">
        <v>0</v>
      </c>
      <c r="K114" s="70" t="s">
        <v>101</v>
      </c>
      <c r="L114" s="72">
        <v>0</v>
      </c>
      <c r="M114" s="72">
        <v>0</v>
      </c>
      <c r="N114" s="71">
        <v>3285000</v>
      </c>
      <c r="O114" s="71">
        <f>Q114*1000/N114*100</f>
        <v>105.5</v>
      </c>
      <c r="P114" s="71">
        <v>0</v>
      </c>
      <c r="Q114" s="71">
        <f>3465675/1000</f>
        <v>3465.6750000000002</v>
      </c>
      <c r="R114" s="72">
        <v>0</v>
      </c>
      <c r="S114" s="72">
        <v>-1E-4</v>
      </c>
      <c r="T114" s="72">
        <v>0</v>
      </c>
    </row>
    <row r="115" spans="1:20" s="73" customFormat="1">
      <c r="A115" s="70" t="s">
        <v>679</v>
      </c>
      <c r="B115" s="70">
        <v>11703230</v>
      </c>
      <c r="C115" s="70" t="s">
        <v>99</v>
      </c>
      <c r="D115" s="70" t="s">
        <v>122</v>
      </c>
      <c r="E115" s="70" t="s">
        <v>677</v>
      </c>
      <c r="F115" s="70" t="s">
        <v>492</v>
      </c>
      <c r="G115" s="70" t="s">
        <v>675</v>
      </c>
      <c r="H115" s="70" t="s">
        <v>207</v>
      </c>
      <c r="I115" s="70" t="s">
        <v>678</v>
      </c>
      <c r="J115" s="71">
        <v>2.61</v>
      </c>
      <c r="K115" s="70" t="s">
        <v>101</v>
      </c>
      <c r="L115" s="72">
        <v>4.9000000000000002E-2</v>
      </c>
      <c r="M115" s="72">
        <v>2.8199999999999999E-2</v>
      </c>
      <c r="N115" s="71">
        <v>2000000</v>
      </c>
      <c r="O115" s="71">
        <f>Q115*1000/N115*100</f>
        <v>104.00819672131149</v>
      </c>
      <c r="P115" s="71">
        <v>0</v>
      </c>
      <c r="Q115" s="71">
        <f>2080163.93442623/1000</f>
        <v>2080.1639344262298</v>
      </c>
      <c r="R115" s="72">
        <v>2.64E-2</v>
      </c>
      <c r="S115" s="72">
        <v>1.52E-2</v>
      </c>
      <c r="T115" s="72">
        <v>3.2000000000000002E-3</v>
      </c>
    </row>
    <row r="116" spans="1:20">
      <c r="A116" t="s">
        <v>680</v>
      </c>
      <c r="B116" t="s">
        <v>681</v>
      </c>
      <c r="C116" t="s">
        <v>99</v>
      </c>
      <c r="D116" t="s">
        <v>122</v>
      </c>
      <c r="E116" t="s">
        <v>682</v>
      </c>
      <c r="F116" t="s">
        <v>683</v>
      </c>
      <c r="G116" t="s">
        <v>500</v>
      </c>
      <c r="H116" t="s">
        <v>149</v>
      </c>
      <c r="I116" t="s">
        <v>610</v>
      </c>
      <c r="J116" s="65">
        <v>4.6100000000000003</v>
      </c>
      <c r="K116" t="s">
        <v>101</v>
      </c>
      <c r="L116" s="66">
        <v>0.04</v>
      </c>
      <c r="M116" s="66">
        <v>4.7999999999999996E-3</v>
      </c>
      <c r="N116" s="65">
        <v>2500000</v>
      </c>
      <c r="O116" s="65">
        <v>117.7</v>
      </c>
      <c r="P116" s="65">
        <v>0</v>
      </c>
      <c r="Q116" s="65">
        <v>2942.5</v>
      </c>
      <c r="R116" s="66">
        <v>8.3000000000000001E-3</v>
      </c>
      <c r="S116" s="66">
        <v>8.0000000000000002E-3</v>
      </c>
      <c r="T116" s="66">
        <v>1.6999999999999999E-3</v>
      </c>
    </row>
    <row r="117" spans="1:20">
      <c r="A117" t="s">
        <v>684</v>
      </c>
      <c r="B117" t="s">
        <v>685</v>
      </c>
      <c r="C117" t="s">
        <v>99</v>
      </c>
      <c r="D117" t="s">
        <v>122</v>
      </c>
      <c r="E117" t="s">
        <v>682</v>
      </c>
      <c r="F117" t="s">
        <v>683</v>
      </c>
      <c r="G117" t="s">
        <v>500</v>
      </c>
      <c r="H117" t="s">
        <v>149</v>
      </c>
      <c r="I117" t="s">
        <v>686</v>
      </c>
      <c r="J117" s="65">
        <v>4.6500000000000004</v>
      </c>
      <c r="K117" t="s">
        <v>101</v>
      </c>
      <c r="L117" s="66">
        <v>2.9100000000000001E-2</v>
      </c>
      <c r="M117" s="66">
        <v>3.7100000000000001E-2</v>
      </c>
      <c r="N117" s="65">
        <v>300000</v>
      </c>
      <c r="O117" s="65">
        <v>97.46</v>
      </c>
      <c r="P117" s="65">
        <v>0</v>
      </c>
      <c r="Q117" s="65">
        <v>292.38</v>
      </c>
      <c r="R117" s="66">
        <v>4.0000000000000002E-4</v>
      </c>
      <c r="S117" s="66">
        <v>8.0000000000000004E-4</v>
      </c>
      <c r="T117" s="66">
        <v>2.0000000000000001E-4</v>
      </c>
    </row>
    <row r="118" spans="1:20">
      <c r="A118" t="s">
        <v>687</v>
      </c>
      <c r="B118" t="s">
        <v>688</v>
      </c>
      <c r="C118" t="s">
        <v>99</v>
      </c>
      <c r="D118" t="s">
        <v>122</v>
      </c>
      <c r="E118" t="s">
        <v>689</v>
      </c>
      <c r="F118" t="s">
        <v>670</v>
      </c>
      <c r="G118" t="s">
        <v>506</v>
      </c>
      <c r="H118" t="s">
        <v>207</v>
      </c>
      <c r="I118" t="s">
        <v>690</v>
      </c>
      <c r="J118" s="65">
        <v>2.58</v>
      </c>
      <c r="K118" t="s">
        <v>101</v>
      </c>
      <c r="L118" s="66">
        <v>4.7500000000000001E-2</v>
      </c>
      <c r="M118" s="66">
        <v>2.3699999999999999E-2</v>
      </c>
      <c r="N118" s="65">
        <v>2163000</v>
      </c>
      <c r="O118" s="65">
        <v>106.22</v>
      </c>
      <c r="P118" s="65">
        <v>0</v>
      </c>
      <c r="Q118" s="65">
        <v>2297.5385999999999</v>
      </c>
      <c r="R118" s="66">
        <v>9.7999999999999997E-3</v>
      </c>
      <c r="S118" s="66">
        <v>6.3E-3</v>
      </c>
      <c r="T118" s="66">
        <v>1.2999999999999999E-3</v>
      </c>
    </row>
    <row r="119" spans="1:20">
      <c r="A119" t="s">
        <v>691</v>
      </c>
      <c r="B119" t="s">
        <v>692</v>
      </c>
      <c r="C119" t="s">
        <v>99</v>
      </c>
      <c r="D119" t="s">
        <v>122</v>
      </c>
      <c r="E119" t="s">
        <v>693</v>
      </c>
      <c r="F119" t="s">
        <v>492</v>
      </c>
      <c r="G119" t="s">
        <v>694</v>
      </c>
      <c r="H119" t="s">
        <v>149</v>
      </c>
      <c r="I119" t="s">
        <v>695</v>
      </c>
      <c r="J119" s="65">
        <v>0.86</v>
      </c>
      <c r="K119" t="s">
        <v>101</v>
      </c>
      <c r="L119" s="66">
        <v>0.05</v>
      </c>
      <c r="M119" s="66">
        <v>2.3599999999999999E-2</v>
      </c>
      <c r="N119" s="65">
        <v>3300000</v>
      </c>
      <c r="O119" s="65">
        <v>102.62</v>
      </c>
      <c r="P119" s="65">
        <v>0</v>
      </c>
      <c r="Q119" s="65">
        <v>3386.46</v>
      </c>
      <c r="R119" s="66">
        <v>8.1199999999999994E-2</v>
      </c>
      <c r="S119" s="66">
        <v>9.1999999999999998E-3</v>
      </c>
      <c r="T119" s="66">
        <v>1.9E-3</v>
      </c>
    </row>
    <row r="120" spans="1:20">
      <c r="A120" t="s">
        <v>696</v>
      </c>
      <c r="B120" t="s">
        <v>697</v>
      </c>
      <c r="C120" t="s">
        <v>99</v>
      </c>
      <c r="D120" t="s">
        <v>122</v>
      </c>
      <c r="E120" t="s">
        <v>504</v>
      </c>
      <c r="F120" t="s">
        <v>505</v>
      </c>
      <c r="G120" t="s">
        <v>506</v>
      </c>
      <c r="H120" t="s">
        <v>207</v>
      </c>
      <c r="I120" t="s">
        <v>698</v>
      </c>
      <c r="J120" s="65">
        <v>2.84</v>
      </c>
      <c r="K120" t="s">
        <v>101</v>
      </c>
      <c r="L120" s="66">
        <v>4.8000000000000001E-2</v>
      </c>
      <c r="M120" s="66">
        <v>2.4299999999999999E-2</v>
      </c>
      <c r="N120" s="65">
        <v>900472</v>
      </c>
      <c r="O120" s="65">
        <v>106.79</v>
      </c>
      <c r="P120" s="65">
        <v>0</v>
      </c>
      <c r="Q120" s="65">
        <v>961.61404879999998</v>
      </c>
      <c r="R120" s="66">
        <v>5.0000000000000001E-4</v>
      </c>
      <c r="S120" s="66">
        <v>2.5999999999999999E-3</v>
      </c>
      <c r="T120" s="66">
        <v>5.0000000000000001E-4</v>
      </c>
    </row>
    <row r="121" spans="1:20">
      <c r="A121" t="s">
        <v>699</v>
      </c>
      <c r="B121" t="s">
        <v>700</v>
      </c>
      <c r="C121" t="s">
        <v>99</v>
      </c>
      <c r="D121" t="s">
        <v>122</v>
      </c>
      <c r="E121" t="s">
        <v>701</v>
      </c>
      <c r="F121" t="s">
        <v>670</v>
      </c>
      <c r="G121" t="s">
        <v>694</v>
      </c>
      <c r="H121" t="s">
        <v>149</v>
      </c>
      <c r="I121" t="s">
        <v>238</v>
      </c>
      <c r="J121" s="65">
        <v>2.33</v>
      </c>
      <c r="K121" t="s">
        <v>101</v>
      </c>
      <c r="L121" s="66">
        <v>5.7000000000000002E-2</v>
      </c>
      <c r="M121" s="66">
        <v>3.3300000000000003E-2</v>
      </c>
      <c r="N121" s="65">
        <v>591421.06000000006</v>
      </c>
      <c r="O121" s="65">
        <v>105.5</v>
      </c>
      <c r="P121" s="65">
        <v>52.179270000000002</v>
      </c>
      <c r="Q121" s="65">
        <v>676.12848829999996</v>
      </c>
      <c r="R121" s="66">
        <v>6.0000000000000001E-3</v>
      </c>
      <c r="S121" s="66">
        <v>1.8E-3</v>
      </c>
      <c r="T121" s="66">
        <v>4.0000000000000002E-4</v>
      </c>
    </row>
    <row r="122" spans="1:20">
      <c r="A122" t="s">
        <v>702</v>
      </c>
      <c r="B122" t="s">
        <v>703</v>
      </c>
      <c r="C122" t="s">
        <v>99</v>
      </c>
      <c r="D122" t="s">
        <v>122</v>
      </c>
      <c r="E122" t="s">
        <v>704</v>
      </c>
      <c r="F122" t="s">
        <v>670</v>
      </c>
      <c r="G122" t="s">
        <v>225</v>
      </c>
      <c r="H122" t="s">
        <v>511</v>
      </c>
      <c r="I122" t="s">
        <v>705</v>
      </c>
      <c r="J122" s="65">
        <v>1.69</v>
      </c>
      <c r="K122" t="s">
        <v>101</v>
      </c>
      <c r="L122" s="66">
        <v>3.4000000000000002E-2</v>
      </c>
      <c r="M122" s="66">
        <v>2.4500000000000001E-2</v>
      </c>
      <c r="N122" s="65">
        <v>990000</v>
      </c>
      <c r="O122" s="65">
        <v>101.62</v>
      </c>
      <c r="P122" s="65">
        <v>0</v>
      </c>
      <c r="Q122" s="65">
        <v>1006.038</v>
      </c>
      <c r="R122" s="66">
        <v>1.17E-2</v>
      </c>
      <c r="S122" s="66">
        <v>2.7000000000000001E-3</v>
      </c>
      <c r="T122" s="66">
        <v>5.9999999999999995E-4</v>
      </c>
    </row>
    <row r="123" spans="1:20" s="73" customFormat="1">
      <c r="A123" s="70" t="s">
        <v>706</v>
      </c>
      <c r="B123" s="70">
        <v>36501400</v>
      </c>
      <c r="C123" s="70" t="s">
        <v>99</v>
      </c>
      <c r="D123" s="70" t="s">
        <v>122</v>
      </c>
      <c r="E123" s="70" t="s">
        <v>707</v>
      </c>
      <c r="F123" s="70" t="s">
        <v>411</v>
      </c>
      <c r="G123" s="70" t="s">
        <v>225</v>
      </c>
      <c r="H123" s="70" t="s">
        <v>511</v>
      </c>
      <c r="I123" s="70" t="s">
        <v>708</v>
      </c>
      <c r="J123" s="71">
        <v>3</v>
      </c>
      <c r="K123" s="70" t="s">
        <v>101</v>
      </c>
      <c r="L123" s="72">
        <v>0.06</v>
      </c>
      <c r="M123" s="72">
        <v>6.8900000000000003E-2</v>
      </c>
      <c r="N123" s="71">
        <v>2170000</v>
      </c>
      <c r="O123" s="71">
        <f>Q123*1000/N123*100</f>
        <v>98.924098360655734</v>
      </c>
      <c r="P123" s="71">
        <v>0</v>
      </c>
      <c r="Q123" s="71">
        <f>2179.114-32.4610655737704</f>
        <v>2146.6529344262294</v>
      </c>
      <c r="R123" s="72">
        <v>1.52E-2</v>
      </c>
      <c r="S123" s="72">
        <v>5.8999999999999999E-3</v>
      </c>
      <c r="T123" s="72">
        <v>1.1999999999999999E-3</v>
      </c>
    </row>
    <row r="124" spans="1:20">
      <c r="A124" t="s">
        <v>709</v>
      </c>
      <c r="B124" t="s">
        <v>710</v>
      </c>
      <c r="C124" t="s">
        <v>99</v>
      </c>
      <c r="D124" t="s">
        <v>122</v>
      </c>
      <c r="E124" t="s">
        <v>711</v>
      </c>
      <c r="F124" t="s">
        <v>670</v>
      </c>
      <c r="G124" t="s">
        <v>225</v>
      </c>
      <c r="H124" t="s">
        <v>511</v>
      </c>
      <c r="I124" t="s">
        <v>712</v>
      </c>
      <c r="J124" s="65">
        <v>2.5499999999999998</v>
      </c>
      <c r="K124" t="s">
        <v>101</v>
      </c>
      <c r="L124" s="66">
        <v>4.4900000000000002E-2</v>
      </c>
      <c r="M124" s="66">
        <v>3.6600000000000001E-2</v>
      </c>
      <c r="N124" s="65">
        <v>4876000</v>
      </c>
      <c r="O124" s="65">
        <v>102.16</v>
      </c>
      <c r="P124" s="65">
        <v>0</v>
      </c>
      <c r="Q124" s="65">
        <v>4981.3216000000002</v>
      </c>
      <c r="R124" s="66">
        <v>4.8099999999999997E-2</v>
      </c>
      <c r="S124" s="66">
        <v>1.3599999999999999E-2</v>
      </c>
      <c r="T124" s="66">
        <v>2.8E-3</v>
      </c>
    </row>
    <row r="125" spans="1:20">
      <c r="A125" s="67" t="s">
        <v>319</v>
      </c>
      <c r="B125" s="14"/>
      <c r="C125" s="14"/>
      <c r="D125" s="14"/>
      <c r="E125" s="14"/>
      <c r="J125" s="69">
        <v>2.02</v>
      </c>
      <c r="M125" s="68">
        <v>2.4299999999999999E-2</v>
      </c>
      <c r="N125" s="69">
        <v>1733319.14</v>
      </c>
      <c r="P125" s="69">
        <v>0</v>
      </c>
      <c r="Q125" s="69">
        <v>1600.0912086559999</v>
      </c>
      <c r="S125" s="68">
        <v>4.4000000000000003E-3</v>
      </c>
      <c r="T125" s="68">
        <v>8.9999999999999998E-4</v>
      </c>
    </row>
    <row r="126" spans="1:20">
      <c r="A126" t="s">
        <v>713</v>
      </c>
      <c r="B126" t="s">
        <v>714</v>
      </c>
      <c r="C126" t="s">
        <v>99</v>
      </c>
      <c r="D126" t="s">
        <v>122</v>
      </c>
      <c r="E126" t="s">
        <v>715</v>
      </c>
      <c r="F126" t="s">
        <v>659</v>
      </c>
      <c r="G126" t="s">
        <v>393</v>
      </c>
      <c r="H126" t="s">
        <v>207</v>
      </c>
      <c r="I126" t="s">
        <v>716</v>
      </c>
      <c r="J126" s="65">
        <v>2.19</v>
      </c>
      <c r="K126" t="s">
        <v>101</v>
      </c>
      <c r="L126" s="66">
        <v>3.49E-2</v>
      </c>
      <c r="M126" s="66">
        <v>2.2700000000000001E-2</v>
      </c>
      <c r="N126" s="65">
        <v>711667.37</v>
      </c>
      <c r="O126" s="65">
        <v>93.44</v>
      </c>
      <c r="P126" s="65">
        <v>0</v>
      </c>
      <c r="Q126" s="65">
        <v>664.98199052799998</v>
      </c>
      <c r="R126" s="66">
        <v>5.0000000000000001E-4</v>
      </c>
      <c r="S126" s="66">
        <v>1.8E-3</v>
      </c>
      <c r="T126" s="66">
        <v>4.0000000000000002E-4</v>
      </c>
    </row>
    <row r="127" spans="1:20">
      <c r="A127" t="s">
        <v>717</v>
      </c>
      <c r="B127" t="s">
        <v>718</v>
      </c>
      <c r="C127" t="s">
        <v>99</v>
      </c>
      <c r="D127" t="s">
        <v>122</v>
      </c>
      <c r="E127" t="s">
        <v>719</v>
      </c>
      <c r="F127" t="s">
        <v>505</v>
      </c>
      <c r="G127" t="s">
        <v>619</v>
      </c>
      <c r="H127" t="s">
        <v>207</v>
      </c>
      <c r="I127" t="s">
        <v>720</v>
      </c>
      <c r="J127" s="65">
        <v>1.92</v>
      </c>
      <c r="K127" t="s">
        <v>101</v>
      </c>
      <c r="L127" s="66">
        <v>5.2499999999999998E-2</v>
      </c>
      <c r="M127" s="66">
        <v>2.1700000000000001E-2</v>
      </c>
      <c r="N127" s="65">
        <v>619483.22</v>
      </c>
      <c r="O127" s="65">
        <v>89.99</v>
      </c>
      <c r="P127" s="65">
        <v>0</v>
      </c>
      <c r="Q127" s="65">
        <v>557.47294967799996</v>
      </c>
      <c r="R127" s="66">
        <v>6.9999999999999999E-4</v>
      </c>
      <c r="S127" s="66">
        <v>1.5E-3</v>
      </c>
      <c r="T127" s="66">
        <v>2.9999999999999997E-4</v>
      </c>
    </row>
    <row r="128" spans="1:20">
      <c r="A128" t="s">
        <v>721</v>
      </c>
      <c r="B128" t="s">
        <v>722</v>
      </c>
      <c r="C128" t="s">
        <v>99</v>
      </c>
      <c r="D128" t="s">
        <v>122</v>
      </c>
      <c r="E128" t="s">
        <v>723</v>
      </c>
      <c r="F128" t="s">
        <v>492</v>
      </c>
      <c r="G128" t="s">
        <v>496</v>
      </c>
      <c r="H128" t="s">
        <v>207</v>
      </c>
      <c r="I128" t="s">
        <v>407</v>
      </c>
      <c r="J128" s="65">
        <v>1.87</v>
      </c>
      <c r="K128" t="s">
        <v>101</v>
      </c>
      <c r="L128" s="66">
        <v>3.8300000000000001E-2</v>
      </c>
      <c r="M128" s="66">
        <v>3.1099999999999999E-2</v>
      </c>
      <c r="N128" s="65">
        <v>402168.55</v>
      </c>
      <c r="O128" s="65">
        <v>93.9</v>
      </c>
      <c r="P128" s="65">
        <v>0</v>
      </c>
      <c r="Q128" s="65">
        <v>377.63626844999999</v>
      </c>
      <c r="R128" s="66">
        <v>1E-3</v>
      </c>
      <c r="S128" s="66">
        <v>1E-3</v>
      </c>
      <c r="T128" s="66">
        <v>2.0000000000000001E-4</v>
      </c>
    </row>
    <row r="129" spans="1:20">
      <c r="A129" s="67" t="s">
        <v>724</v>
      </c>
      <c r="B129" s="14"/>
      <c r="C129" s="14"/>
      <c r="D129" s="14"/>
      <c r="E129" s="14"/>
      <c r="J129" s="69">
        <v>0</v>
      </c>
      <c r="M129" s="68">
        <v>0</v>
      </c>
      <c r="N129" s="69">
        <v>0</v>
      </c>
      <c r="P129" s="69">
        <v>0</v>
      </c>
      <c r="Q129" s="69">
        <v>0</v>
      </c>
      <c r="S129" s="68">
        <v>0</v>
      </c>
      <c r="T129" s="68">
        <v>0</v>
      </c>
    </row>
    <row r="130" spans="1:20">
      <c r="A130" t="s">
        <v>225</v>
      </c>
      <c r="B130" t="s">
        <v>225</v>
      </c>
      <c r="C130" s="14"/>
      <c r="D130" s="14"/>
      <c r="E130" s="14"/>
      <c r="F130" t="s">
        <v>225</v>
      </c>
      <c r="G130" t="s">
        <v>225</v>
      </c>
      <c r="J130" s="65">
        <v>0</v>
      </c>
      <c r="K130" t="s">
        <v>225</v>
      </c>
      <c r="L130" s="66">
        <v>0</v>
      </c>
      <c r="M130" s="66">
        <v>0</v>
      </c>
      <c r="N130" s="65">
        <v>0</v>
      </c>
      <c r="O130" s="65">
        <v>0</v>
      </c>
      <c r="Q130" s="65">
        <v>0</v>
      </c>
      <c r="R130" s="66">
        <v>0</v>
      </c>
      <c r="S130" s="66">
        <v>0</v>
      </c>
      <c r="T130" s="66">
        <v>0</v>
      </c>
    </row>
    <row r="131" spans="1:20">
      <c r="A131" s="67" t="s">
        <v>230</v>
      </c>
      <c r="B131" s="14"/>
      <c r="C131" s="14"/>
      <c r="D131" s="14"/>
      <c r="E131" s="14"/>
      <c r="J131" s="69">
        <v>5.83</v>
      </c>
      <c r="M131" s="68">
        <v>1.8700000000000001E-2</v>
      </c>
      <c r="N131" s="69">
        <v>15599000</v>
      </c>
      <c r="P131" s="69">
        <v>0</v>
      </c>
      <c r="Q131" s="69">
        <v>53660.90334148</v>
      </c>
      <c r="S131" s="68">
        <v>0.14610000000000001</v>
      </c>
      <c r="T131" s="68">
        <v>3.04E-2</v>
      </c>
    </row>
    <row r="132" spans="1:20">
      <c r="A132" s="67" t="s">
        <v>320</v>
      </c>
      <c r="B132" s="14"/>
      <c r="C132" s="14"/>
      <c r="D132" s="14"/>
      <c r="E132" s="14"/>
      <c r="J132" s="69">
        <v>4.3499999999999996</v>
      </c>
      <c r="M132" s="68">
        <v>-1.9300000000000001E-2</v>
      </c>
      <c r="N132" s="69">
        <v>2850000</v>
      </c>
      <c r="P132" s="69">
        <v>0</v>
      </c>
      <c r="Q132" s="69">
        <v>11136.784833442</v>
      </c>
      <c r="S132" s="68">
        <v>3.0300000000000001E-2</v>
      </c>
      <c r="T132" s="68">
        <v>6.3E-3</v>
      </c>
    </row>
    <row r="133" spans="1:20">
      <c r="A133" t="s">
        <v>725</v>
      </c>
      <c r="B133" t="s">
        <v>726</v>
      </c>
      <c r="C133" t="s">
        <v>122</v>
      </c>
      <c r="D133" t="s">
        <v>364</v>
      </c>
      <c r="E133" t="s">
        <v>727</v>
      </c>
      <c r="F133" t="s">
        <v>728</v>
      </c>
      <c r="G133" t="s">
        <v>729</v>
      </c>
      <c r="H133" t="s">
        <v>730</v>
      </c>
      <c r="I133" t="s">
        <v>731</v>
      </c>
      <c r="J133" s="65">
        <v>3.14</v>
      </c>
      <c r="K133" t="s">
        <v>105</v>
      </c>
      <c r="L133" s="66">
        <v>0.05</v>
      </c>
      <c r="M133" s="66">
        <v>1.46E-2</v>
      </c>
      <c r="N133" s="65">
        <v>1000000</v>
      </c>
      <c r="O133" s="65">
        <v>112.27866667000001</v>
      </c>
      <c r="P133" s="65">
        <v>0</v>
      </c>
      <c r="Q133" s="65">
        <v>3660.2845334419999</v>
      </c>
      <c r="R133" s="66">
        <v>8.0000000000000004E-4</v>
      </c>
      <c r="S133" s="66">
        <v>0.01</v>
      </c>
      <c r="T133" s="66">
        <v>2.0999999999999999E-3</v>
      </c>
    </row>
    <row r="134" spans="1:20">
      <c r="A134" t="s">
        <v>732</v>
      </c>
      <c r="B134" t="s">
        <v>733</v>
      </c>
      <c r="C134" t="s">
        <v>122</v>
      </c>
      <c r="D134" t="s">
        <v>364</v>
      </c>
      <c r="E134" t="s">
        <v>734</v>
      </c>
      <c r="F134" t="s">
        <v>735</v>
      </c>
      <c r="G134" t="s">
        <v>225</v>
      </c>
      <c r="H134" t="s">
        <v>511</v>
      </c>
      <c r="I134" t="s">
        <v>660</v>
      </c>
      <c r="J134" s="65">
        <v>4.5</v>
      </c>
      <c r="K134" t="s">
        <v>105</v>
      </c>
      <c r="L134" s="66">
        <v>0</v>
      </c>
      <c r="M134" s="66">
        <v>-4.1300000000000003E-2</v>
      </c>
      <c r="N134" s="65">
        <v>550000</v>
      </c>
      <c r="O134" s="65">
        <v>133.25</v>
      </c>
      <c r="P134" s="65">
        <v>0</v>
      </c>
      <c r="Q134" s="65">
        <v>2389.1725000000001</v>
      </c>
      <c r="R134" s="66">
        <v>1.1999999999999999E-3</v>
      </c>
      <c r="S134" s="66">
        <v>6.4999999999999997E-3</v>
      </c>
      <c r="T134" s="66">
        <v>1.4E-3</v>
      </c>
    </row>
    <row r="135" spans="1:20">
      <c r="A135" t="s">
        <v>736</v>
      </c>
      <c r="B135" t="s">
        <v>737</v>
      </c>
      <c r="C135" t="s">
        <v>122</v>
      </c>
      <c r="D135" t="s">
        <v>364</v>
      </c>
      <c r="E135" t="s">
        <v>738</v>
      </c>
      <c r="F135" t="s">
        <v>739</v>
      </c>
      <c r="G135" t="s">
        <v>225</v>
      </c>
      <c r="H135" t="s">
        <v>511</v>
      </c>
      <c r="I135" t="s">
        <v>740</v>
      </c>
      <c r="J135" s="65">
        <v>6.24</v>
      </c>
      <c r="K135" t="s">
        <v>105</v>
      </c>
      <c r="L135" s="66">
        <v>0</v>
      </c>
      <c r="M135" s="66">
        <v>-6.8599999999999994E-2</v>
      </c>
      <c r="N135" s="65">
        <v>500000</v>
      </c>
      <c r="O135" s="65">
        <v>145.40199999999999</v>
      </c>
      <c r="P135" s="65">
        <v>0</v>
      </c>
      <c r="Q135" s="65">
        <v>2370.0526</v>
      </c>
      <c r="R135" s="66">
        <v>2.5000000000000001E-3</v>
      </c>
      <c r="S135" s="66">
        <v>6.4999999999999997E-3</v>
      </c>
      <c r="T135" s="66">
        <v>1.2999999999999999E-3</v>
      </c>
    </row>
    <row r="136" spans="1:20">
      <c r="A136" t="s">
        <v>741</v>
      </c>
      <c r="B136" t="s">
        <v>742</v>
      </c>
      <c r="C136" t="s">
        <v>122</v>
      </c>
      <c r="D136" t="s">
        <v>364</v>
      </c>
      <c r="E136" t="s">
        <v>743</v>
      </c>
      <c r="F136" t="s">
        <v>744</v>
      </c>
      <c r="G136" t="s">
        <v>225</v>
      </c>
      <c r="H136" t="s">
        <v>511</v>
      </c>
      <c r="I136" t="s">
        <v>745</v>
      </c>
      <c r="J136" s="65">
        <v>4.21</v>
      </c>
      <c r="K136" t="s">
        <v>105</v>
      </c>
      <c r="L136" s="66">
        <v>0</v>
      </c>
      <c r="M136" s="66">
        <v>-2.3999999999999998E-3</v>
      </c>
      <c r="N136" s="65">
        <v>800000</v>
      </c>
      <c r="O136" s="65">
        <v>104.19</v>
      </c>
      <c r="P136" s="65">
        <v>0</v>
      </c>
      <c r="Q136" s="65">
        <v>2717.2752</v>
      </c>
      <c r="R136" s="66">
        <v>1.4E-3</v>
      </c>
      <c r="S136" s="66">
        <v>7.4000000000000003E-3</v>
      </c>
      <c r="T136" s="66">
        <v>1.5E-3</v>
      </c>
    </row>
    <row r="137" spans="1:20">
      <c r="A137" s="67" t="s">
        <v>321</v>
      </c>
      <c r="B137" s="14"/>
      <c r="C137" s="14"/>
      <c r="D137" s="14"/>
      <c r="E137" s="14"/>
      <c r="J137" s="69">
        <v>6.21</v>
      </c>
      <c r="M137" s="68">
        <v>2.87E-2</v>
      </c>
      <c r="N137" s="69">
        <v>12749000</v>
      </c>
      <c r="P137" s="69">
        <v>0</v>
      </c>
      <c r="Q137" s="69">
        <v>42524.118508038002</v>
      </c>
      <c r="S137" s="68">
        <v>0.1158</v>
      </c>
      <c r="T137" s="68">
        <v>2.41E-2</v>
      </c>
    </row>
    <row r="138" spans="1:20">
      <c r="A138" t="s">
        <v>746</v>
      </c>
      <c r="B138" t="s">
        <v>747</v>
      </c>
      <c r="C138" t="s">
        <v>122</v>
      </c>
      <c r="D138" t="s">
        <v>364</v>
      </c>
      <c r="E138" t="s">
        <v>748</v>
      </c>
      <c r="F138" t="s">
        <v>739</v>
      </c>
      <c r="G138" t="s">
        <v>749</v>
      </c>
      <c r="H138" t="s">
        <v>730</v>
      </c>
      <c r="I138" t="s">
        <v>750</v>
      </c>
      <c r="J138" s="65">
        <v>2.5</v>
      </c>
      <c r="K138" t="s">
        <v>105</v>
      </c>
      <c r="L138" s="66">
        <v>2.8799999999999999E-2</v>
      </c>
      <c r="M138" s="66">
        <v>6.4999999999999997E-3</v>
      </c>
      <c r="N138" s="65">
        <v>200000</v>
      </c>
      <c r="O138" s="65">
        <v>106.88</v>
      </c>
      <c r="P138" s="65">
        <v>0</v>
      </c>
      <c r="Q138" s="65">
        <v>696.85760000000005</v>
      </c>
      <c r="R138" s="66">
        <v>1E-4</v>
      </c>
      <c r="S138" s="66">
        <v>1.9E-3</v>
      </c>
      <c r="T138" s="66">
        <v>4.0000000000000002E-4</v>
      </c>
    </row>
    <row r="139" spans="1:20">
      <c r="A139" t="s">
        <v>751</v>
      </c>
      <c r="B139" t="s">
        <v>752</v>
      </c>
      <c r="C139" t="s">
        <v>122</v>
      </c>
      <c r="D139" t="s">
        <v>364</v>
      </c>
      <c r="E139" t="s">
        <v>753</v>
      </c>
      <c r="F139" t="s">
        <v>739</v>
      </c>
      <c r="G139" t="s">
        <v>754</v>
      </c>
      <c r="H139" t="s">
        <v>730</v>
      </c>
      <c r="I139" t="s">
        <v>755</v>
      </c>
      <c r="J139" s="65">
        <v>1.61</v>
      </c>
      <c r="K139" t="s">
        <v>105</v>
      </c>
      <c r="L139" s="66">
        <v>2.8500000000000001E-2</v>
      </c>
      <c r="M139" s="66">
        <v>5.7000000000000002E-3</v>
      </c>
      <c r="N139" s="65">
        <v>73000</v>
      </c>
      <c r="O139" s="65">
        <v>104.74041671232877</v>
      </c>
      <c r="P139" s="65">
        <v>0</v>
      </c>
      <c r="Q139" s="65">
        <v>249.26124369199999</v>
      </c>
      <c r="R139" s="66">
        <v>0</v>
      </c>
      <c r="S139" s="66">
        <v>6.9999999999999999E-4</v>
      </c>
      <c r="T139" s="66">
        <v>1E-4</v>
      </c>
    </row>
    <row r="140" spans="1:20">
      <c r="A140" t="s">
        <v>756</v>
      </c>
      <c r="B140" t="s">
        <v>757</v>
      </c>
      <c r="C140" t="s">
        <v>122</v>
      </c>
      <c r="D140" t="s">
        <v>364</v>
      </c>
      <c r="E140" t="s">
        <v>758</v>
      </c>
      <c r="F140" t="s">
        <v>759</v>
      </c>
      <c r="G140" t="s">
        <v>760</v>
      </c>
      <c r="H140" t="s">
        <v>730</v>
      </c>
      <c r="I140" t="s">
        <v>761</v>
      </c>
      <c r="J140" s="65">
        <v>4.4000000000000004</v>
      </c>
      <c r="K140" t="s">
        <v>105</v>
      </c>
      <c r="L140" s="66">
        <v>3.1300000000000001E-2</v>
      </c>
      <c r="M140" s="66">
        <v>1.15E-2</v>
      </c>
      <c r="N140" s="65">
        <v>240000</v>
      </c>
      <c r="O140" s="65">
        <v>109.97445833333333</v>
      </c>
      <c r="P140" s="65">
        <v>0</v>
      </c>
      <c r="Q140" s="65">
        <v>860.44016199999999</v>
      </c>
      <c r="R140" s="66">
        <v>1E-4</v>
      </c>
      <c r="S140" s="66">
        <v>2.3E-3</v>
      </c>
      <c r="T140" s="66">
        <v>5.0000000000000001E-4</v>
      </c>
    </row>
    <row r="141" spans="1:20">
      <c r="A141" t="s">
        <v>762</v>
      </c>
      <c r="B141" t="s">
        <v>763</v>
      </c>
      <c r="C141" t="s">
        <v>764</v>
      </c>
      <c r="D141" t="s">
        <v>364</v>
      </c>
      <c r="E141" t="s">
        <v>765</v>
      </c>
      <c r="F141" t="s">
        <v>739</v>
      </c>
      <c r="G141" t="s">
        <v>760</v>
      </c>
      <c r="H141" t="s">
        <v>730</v>
      </c>
      <c r="I141" t="s">
        <v>259</v>
      </c>
      <c r="J141" s="65">
        <v>25.05</v>
      </c>
      <c r="K141" t="s">
        <v>105</v>
      </c>
      <c r="L141" s="66">
        <v>2.2499999999999999E-2</v>
      </c>
      <c r="M141" s="66">
        <v>2.76E-2</v>
      </c>
      <c r="N141" s="65">
        <v>250000</v>
      </c>
      <c r="O141" s="65">
        <v>89.004750000000001</v>
      </c>
      <c r="P141" s="65">
        <v>0</v>
      </c>
      <c r="Q141" s="65">
        <v>725.3887125</v>
      </c>
      <c r="R141" s="66">
        <v>1E-4</v>
      </c>
      <c r="S141" s="66">
        <v>2E-3</v>
      </c>
      <c r="T141" s="66">
        <v>4.0000000000000002E-4</v>
      </c>
    </row>
    <row r="142" spans="1:20">
      <c r="A142" t="s">
        <v>766</v>
      </c>
      <c r="B142" t="s">
        <v>767</v>
      </c>
      <c r="C142" t="s">
        <v>122</v>
      </c>
      <c r="D142" t="s">
        <v>364</v>
      </c>
      <c r="E142" t="s">
        <v>768</v>
      </c>
      <c r="F142" t="s">
        <v>769</v>
      </c>
      <c r="G142" t="s">
        <v>760</v>
      </c>
      <c r="H142" t="s">
        <v>730</v>
      </c>
      <c r="I142" t="s">
        <v>770</v>
      </c>
      <c r="J142" s="65">
        <v>2.89</v>
      </c>
      <c r="K142" t="s">
        <v>105</v>
      </c>
      <c r="L142" s="66">
        <v>2.8500000000000001E-2</v>
      </c>
      <c r="M142" s="66">
        <v>6.7000000000000002E-3</v>
      </c>
      <c r="N142" s="65">
        <v>165000</v>
      </c>
      <c r="O142" s="65">
        <v>107.86366666666666</v>
      </c>
      <c r="P142" s="65">
        <v>0</v>
      </c>
      <c r="Q142" s="65">
        <v>580.19866300000001</v>
      </c>
      <c r="R142" s="66">
        <v>1E-4</v>
      </c>
      <c r="S142" s="66">
        <v>1.6000000000000001E-3</v>
      </c>
      <c r="T142" s="66">
        <v>2.9999999999999997E-4</v>
      </c>
    </row>
    <row r="143" spans="1:20">
      <c r="A143" t="s">
        <v>771</v>
      </c>
      <c r="B143" t="s">
        <v>772</v>
      </c>
      <c r="C143" t="s">
        <v>122</v>
      </c>
      <c r="D143" t="s">
        <v>364</v>
      </c>
      <c r="E143" t="s">
        <v>773</v>
      </c>
      <c r="F143" t="s">
        <v>774</v>
      </c>
      <c r="G143" t="s">
        <v>775</v>
      </c>
      <c r="H143" t="s">
        <v>730</v>
      </c>
      <c r="I143" t="s">
        <v>761</v>
      </c>
      <c r="J143" s="65">
        <v>3.96</v>
      </c>
      <c r="K143" t="s">
        <v>105</v>
      </c>
      <c r="L143" s="66">
        <v>3.5000000000000003E-2</v>
      </c>
      <c r="M143" s="66">
        <v>1.06E-2</v>
      </c>
      <c r="N143" s="65">
        <v>240000</v>
      </c>
      <c r="O143" s="65">
        <v>110.99333333333334</v>
      </c>
      <c r="P143" s="65">
        <v>0</v>
      </c>
      <c r="Q143" s="65">
        <v>868.41183999999998</v>
      </c>
      <c r="R143" s="66">
        <v>2.9999999999999997E-4</v>
      </c>
      <c r="S143" s="66">
        <v>2.3999999999999998E-3</v>
      </c>
      <c r="T143" s="66">
        <v>5.0000000000000001E-4</v>
      </c>
    </row>
    <row r="144" spans="1:20">
      <c r="A144" t="s">
        <v>776</v>
      </c>
      <c r="B144" t="s">
        <v>777</v>
      </c>
      <c r="C144" t="s">
        <v>122</v>
      </c>
      <c r="D144" t="s">
        <v>364</v>
      </c>
      <c r="E144" t="s">
        <v>778</v>
      </c>
      <c r="F144" t="s">
        <v>735</v>
      </c>
      <c r="G144" t="s">
        <v>775</v>
      </c>
      <c r="H144" t="s">
        <v>730</v>
      </c>
      <c r="I144" t="s">
        <v>779</v>
      </c>
      <c r="J144" s="65">
        <v>9.11</v>
      </c>
      <c r="K144" t="s">
        <v>105</v>
      </c>
      <c r="L144" s="66">
        <v>1.0999999999999999E-2</v>
      </c>
      <c r="M144" s="66">
        <v>1.7600000000000001E-2</v>
      </c>
      <c r="N144" s="65">
        <v>250000</v>
      </c>
      <c r="O144" s="65">
        <v>94.679500000000004</v>
      </c>
      <c r="P144" s="65">
        <v>0</v>
      </c>
      <c r="Q144" s="65">
        <v>771.637925</v>
      </c>
      <c r="R144" s="66">
        <v>2.9999999999999997E-4</v>
      </c>
      <c r="S144" s="66">
        <v>2.0999999999999999E-3</v>
      </c>
      <c r="T144" s="66">
        <v>4.0000000000000002E-4</v>
      </c>
    </row>
    <row r="145" spans="1:20">
      <c r="A145" t="s">
        <v>780</v>
      </c>
      <c r="B145" t="s">
        <v>781</v>
      </c>
      <c r="C145" t="s">
        <v>122</v>
      </c>
      <c r="D145" t="s">
        <v>364</v>
      </c>
      <c r="E145" t="s">
        <v>778</v>
      </c>
      <c r="F145" t="s">
        <v>735</v>
      </c>
      <c r="G145" t="s">
        <v>775</v>
      </c>
      <c r="H145" t="s">
        <v>730</v>
      </c>
      <c r="I145" t="s">
        <v>782</v>
      </c>
      <c r="J145" s="65">
        <v>1.44</v>
      </c>
      <c r="K145" t="s">
        <v>105</v>
      </c>
      <c r="L145" s="66">
        <v>2.8000000000000001E-2</v>
      </c>
      <c r="M145" s="66">
        <v>5.7999999999999996E-3</v>
      </c>
      <c r="N145" s="65">
        <v>234000</v>
      </c>
      <c r="O145" s="65">
        <v>103.33044444444444</v>
      </c>
      <c r="P145" s="65">
        <v>0</v>
      </c>
      <c r="Q145" s="65">
        <v>788.24596240000005</v>
      </c>
      <c r="R145" s="66">
        <v>1E-4</v>
      </c>
      <c r="S145" s="66">
        <v>2.0999999999999999E-3</v>
      </c>
      <c r="T145" s="66">
        <v>4.0000000000000002E-4</v>
      </c>
    </row>
    <row r="146" spans="1:20">
      <c r="A146" t="s">
        <v>783</v>
      </c>
      <c r="B146" t="s">
        <v>784</v>
      </c>
      <c r="C146" t="s">
        <v>122</v>
      </c>
      <c r="D146" t="s">
        <v>364</v>
      </c>
      <c r="E146" t="s">
        <v>785</v>
      </c>
      <c r="F146" t="s">
        <v>786</v>
      </c>
      <c r="G146" t="s">
        <v>787</v>
      </c>
      <c r="H146" t="s">
        <v>788</v>
      </c>
      <c r="I146" t="s">
        <v>750</v>
      </c>
      <c r="J146" s="65">
        <v>3.51</v>
      </c>
      <c r="K146" t="s">
        <v>105</v>
      </c>
      <c r="L146" s="66">
        <v>2.7099999999999999E-2</v>
      </c>
      <c r="M146" s="66">
        <v>0.01</v>
      </c>
      <c r="N146" s="65">
        <v>203000</v>
      </c>
      <c r="O146" s="65">
        <v>107.04585</v>
      </c>
      <c r="P146" s="65">
        <v>0</v>
      </c>
      <c r="Q146" s="65">
        <v>708.40802613000005</v>
      </c>
      <c r="R146" s="66">
        <v>1E-4</v>
      </c>
      <c r="S146" s="66">
        <v>1.9E-3</v>
      </c>
      <c r="T146" s="66">
        <v>4.0000000000000002E-4</v>
      </c>
    </row>
    <row r="147" spans="1:20">
      <c r="A147" t="s">
        <v>789</v>
      </c>
      <c r="B147" t="s">
        <v>790</v>
      </c>
      <c r="C147" t="s">
        <v>122</v>
      </c>
      <c r="D147" t="s">
        <v>364</v>
      </c>
      <c r="E147" t="s">
        <v>791</v>
      </c>
      <c r="F147" t="s">
        <v>792</v>
      </c>
      <c r="G147" t="s">
        <v>793</v>
      </c>
      <c r="H147" t="s">
        <v>730</v>
      </c>
      <c r="I147" t="s">
        <v>794</v>
      </c>
      <c r="J147" s="65">
        <v>8.7200000000000006</v>
      </c>
      <c r="K147" t="s">
        <v>105</v>
      </c>
      <c r="L147" s="66">
        <v>2.63E-2</v>
      </c>
      <c r="M147" s="66">
        <v>2.3900000000000001E-2</v>
      </c>
      <c r="N147" s="65">
        <v>1000000</v>
      </c>
      <c r="O147" s="65">
        <v>102.53433333</v>
      </c>
      <c r="P147" s="65">
        <v>0</v>
      </c>
      <c r="Q147" s="65">
        <v>3342.6192665580002</v>
      </c>
      <c r="R147" s="66">
        <v>8.0000000000000004E-4</v>
      </c>
      <c r="S147" s="66">
        <v>9.1000000000000004E-3</v>
      </c>
      <c r="T147" s="66">
        <v>1.9E-3</v>
      </c>
    </row>
    <row r="148" spans="1:20">
      <c r="A148" t="s">
        <v>795</v>
      </c>
      <c r="B148" t="s">
        <v>796</v>
      </c>
      <c r="C148" t="s">
        <v>122</v>
      </c>
      <c r="D148" t="s">
        <v>364</v>
      </c>
      <c r="E148" t="s">
        <v>797</v>
      </c>
      <c r="F148" t="s">
        <v>774</v>
      </c>
      <c r="G148" t="s">
        <v>798</v>
      </c>
      <c r="H148" t="s">
        <v>788</v>
      </c>
      <c r="I148" t="s">
        <v>615</v>
      </c>
      <c r="J148" s="65">
        <v>10.06</v>
      </c>
      <c r="K148" t="s">
        <v>105</v>
      </c>
      <c r="L148" s="66">
        <v>1.6299999999999999E-2</v>
      </c>
      <c r="M148" s="66">
        <v>2.0500000000000001E-2</v>
      </c>
      <c r="N148" s="65">
        <v>500000</v>
      </c>
      <c r="O148" s="65">
        <v>96.614277779999995</v>
      </c>
      <c r="P148" s="65">
        <v>0</v>
      </c>
      <c r="Q148" s="65">
        <v>1574.812727814</v>
      </c>
      <c r="R148" s="66">
        <v>6.9999999999999999E-4</v>
      </c>
      <c r="S148" s="66">
        <v>4.3E-3</v>
      </c>
      <c r="T148" s="66">
        <v>8.9999999999999998E-4</v>
      </c>
    </row>
    <row r="149" spans="1:20">
      <c r="A149" t="s">
        <v>799</v>
      </c>
      <c r="B149" t="s">
        <v>800</v>
      </c>
      <c r="C149" t="s">
        <v>122</v>
      </c>
      <c r="D149" t="s">
        <v>364</v>
      </c>
      <c r="E149" t="s">
        <v>801</v>
      </c>
      <c r="F149" t="s">
        <v>802</v>
      </c>
      <c r="G149" t="s">
        <v>803</v>
      </c>
      <c r="H149" t="s">
        <v>730</v>
      </c>
      <c r="I149" t="s">
        <v>770</v>
      </c>
      <c r="J149" s="65">
        <v>2.61</v>
      </c>
      <c r="K149" t="s">
        <v>105</v>
      </c>
      <c r="L149" s="66">
        <v>2.9499999999999998E-2</v>
      </c>
      <c r="M149" s="66">
        <v>6.0000000000000001E-3</v>
      </c>
      <c r="N149" s="65">
        <v>164000</v>
      </c>
      <c r="O149" s="65">
        <v>107.17741664634147</v>
      </c>
      <c r="P149" s="65">
        <v>0</v>
      </c>
      <c r="Q149" s="65">
        <v>573.01334035800005</v>
      </c>
      <c r="R149" s="66">
        <v>2.0000000000000001E-4</v>
      </c>
      <c r="S149" s="66">
        <v>1.6000000000000001E-3</v>
      </c>
      <c r="T149" s="66">
        <v>2.9999999999999997E-4</v>
      </c>
    </row>
    <row r="150" spans="1:20">
      <c r="A150" t="s">
        <v>804</v>
      </c>
      <c r="B150" t="s">
        <v>805</v>
      </c>
      <c r="C150" t="s">
        <v>122</v>
      </c>
      <c r="D150" t="s">
        <v>364</v>
      </c>
      <c r="E150" t="s">
        <v>806</v>
      </c>
      <c r="F150" t="s">
        <v>739</v>
      </c>
      <c r="G150" t="s">
        <v>803</v>
      </c>
      <c r="H150" t="s">
        <v>730</v>
      </c>
      <c r="I150" t="s">
        <v>807</v>
      </c>
      <c r="J150" s="65">
        <v>8.35</v>
      </c>
      <c r="K150" t="s">
        <v>105</v>
      </c>
      <c r="L150" s="66">
        <v>0.02</v>
      </c>
      <c r="M150" s="66">
        <v>2.53E-2</v>
      </c>
      <c r="N150" s="65">
        <v>500000</v>
      </c>
      <c r="O150" s="65">
        <v>96.701111119999993</v>
      </c>
      <c r="P150" s="65">
        <v>0</v>
      </c>
      <c r="Q150" s="65">
        <v>1576.2281112559999</v>
      </c>
      <c r="R150" s="66">
        <v>1E-3</v>
      </c>
      <c r="S150" s="66">
        <v>4.3E-3</v>
      </c>
      <c r="T150" s="66">
        <v>8.9999999999999998E-4</v>
      </c>
    </row>
    <row r="151" spans="1:20">
      <c r="A151" t="s">
        <v>808</v>
      </c>
      <c r="B151" t="s">
        <v>809</v>
      </c>
      <c r="C151" t="s">
        <v>764</v>
      </c>
      <c r="D151" t="s">
        <v>364</v>
      </c>
      <c r="E151" t="s">
        <v>810</v>
      </c>
      <c r="F151" t="s">
        <v>811</v>
      </c>
      <c r="G151" t="s">
        <v>812</v>
      </c>
      <c r="H151" t="s">
        <v>730</v>
      </c>
      <c r="I151" t="s">
        <v>244</v>
      </c>
      <c r="J151" s="65">
        <v>8.76</v>
      </c>
      <c r="K151" t="s">
        <v>105</v>
      </c>
      <c r="L151" s="66">
        <v>1.2500000000000001E-2</v>
      </c>
      <c r="M151" s="66">
        <v>0.02</v>
      </c>
      <c r="N151" s="65">
        <v>250000</v>
      </c>
      <c r="O151" s="65">
        <v>94.014416679999997</v>
      </c>
      <c r="P151" s="65">
        <v>0</v>
      </c>
      <c r="Q151" s="65">
        <v>766.21749594200003</v>
      </c>
      <c r="R151" s="66">
        <v>2.9999999999999997E-4</v>
      </c>
      <c r="S151" s="66">
        <v>2.0999999999999999E-3</v>
      </c>
      <c r="T151" s="66">
        <v>4.0000000000000002E-4</v>
      </c>
    </row>
    <row r="152" spans="1:20">
      <c r="A152" t="s">
        <v>813</v>
      </c>
      <c r="B152" t="s">
        <v>814</v>
      </c>
      <c r="C152" t="s">
        <v>122</v>
      </c>
      <c r="D152" t="s">
        <v>364</v>
      </c>
      <c r="E152" t="s">
        <v>815</v>
      </c>
      <c r="F152" t="s">
        <v>802</v>
      </c>
      <c r="G152" t="s">
        <v>816</v>
      </c>
      <c r="H152" t="s">
        <v>788</v>
      </c>
      <c r="I152" t="s">
        <v>817</v>
      </c>
      <c r="J152" s="65">
        <v>8.61</v>
      </c>
      <c r="K152" t="s">
        <v>105</v>
      </c>
      <c r="L152" s="66">
        <v>1.6500000000000001E-2</v>
      </c>
      <c r="M152" s="66">
        <v>2.0899999999999998E-2</v>
      </c>
      <c r="N152" s="65">
        <v>500000</v>
      </c>
      <c r="O152" s="65">
        <v>96.712916660000005</v>
      </c>
      <c r="P152" s="65">
        <v>0</v>
      </c>
      <c r="Q152" s="65">
        <v>1576.420541558</v>
      </c>
      <c r="R152" s="66">
        <v>5.0000000000000001E-4</v>
      </c>
      <c r="S152" s="66">
        <v>4.3E-3</v>
      </c>
      <c r="T152" s="66">
        <v>8.9999999999999998E-4</v>
      </c>
    </row>
    <row r="153" spans="1:20">
      <c r="A153" t="s">
        <v>818</v>
      </c>
      <c r="B153" t="s">
        <v>819</v>
      </c>
      <c r="C153" t="s">
        <v>764</v>
      </c>
      <c r="D153" t="s">
        <v>364</v>
      </c>
      <c r="E153" t="s">
        <v>820</v>
      </c>
      <c r="F153" t="s">
        <v>821</v>
      </c>
      <c r="G153" t="s">
        <v>816</v>
      </c>
      <c r="H153" t="s">
        <v>788</v>
      </c>
      <c r="I153" t="s">
        <v>822</v>
      </c>
      <c r="J153" s="65">
        <v>6.43</v>
      </c>
      <c r="K153" t="s">
        <v>105</v>
      </c>
      <c r="L153" s="66">
        <v>2.3900000000000001E-2</v>
      </c>
      <c r="M153" s="66">
        <v>1.8599999999999998E-2</v>
      </c>
      <c r="N153" s="65">
        <v>400000</v>
      </c>
      <c r="O153" s="65">
        <v>103.665122225</v>
      </c>
      <c r="P153" s="65">
        <v>0</v>
      </c>
      <c r="Q153" s="65">
        <v>1351.793193814</v>
      </c>
      <c r="R153" s="66">
        <v>1E-4</v>
      </c>
      <c r="S153" s="66">
        <v>3.7000000000000002E-3</v>
      </c>
      <c r="T153" s="66">
        <v>8.0000000000000004E-4</v>
      </c>
    </row>
    <row r="154" spans="1:20">
      <c r="A154" t="s">
        <v>823</v>
      </c>
      <c r="B154" t="s">
        <v>824</v>
      </c>
      <c r="C154" t="s">
        <v>122</v>
      </c>
      <c r="D154" t="s">
        <v>364</v>
      </c>
      <c r="E154" t="s">
        <v>825</v>
      </c>
      <c r="F154" t="s">
        <v>739</v>
      </c>
      <c r="G154" t="s">
        <v>729</v>
      </c>
      <c r="H154" t="s">
        <v>730</v>
      </c>
      <c r="I154" t="s">
        <v>826</v>
      </c>
      <c r="J154" s="65">
        <v>8.07</v>
      </c>
      <c r="K154" t="s">
        <v>105</v>
      </c>
      <c r="L154" s="66">
        <v>2.5399999999999999E-2</v>
      </c>
      <c r="M154" s="66">
        <v>2.5600000000000001E-2</v>
      </c>
      <c r="N154" s="65">
        <v>580000</v>
      </c>
      <c r="O154" s="65">
        <v>100.06175</v>
      </c>
      <c r="P154" s="65">
        <v>0</v>
      </c>
      <c r="Q154" s="65">
        <v>1891.9675689999999</v>
      </c>
      <c r="R154" s="66">
        <v>8.9999999999999998E-4</v>
      </c>
      <c r="S154" s="66">
        <v>5.1999999999999998E-3</v>
      </c>
      <c r="T154" s="66">
        <v>1.1000000000000001E-3</v>
      </c>
    </row>
    <row r="155" spans="1:20">
      <c r="A155" t="s">
        <v>827</v>
      </c>
      <c r="B155" t="s">
        <v>828</v>
      </c>
      <c r="C155" t="s">
        <v>122</v>
      </c>
      <c r="D155" t="s">
        <v>364</v>
      </c>
      <c r="E155" t="s">
        <v>829</v>
      </c>
      <c r="F155" t="s">
        <v>759</v>
      </c>
      <c r="G155" t="s">
        <v>830</v>
      </c>
      <c r="H155" t="s">
        <v>730</v>
      </c>
      <c r="I155" t="s">
        <v>831</v>
      </c>
      <c r="J155" s="65">
        <v>4.18</v>
      </c>
      <c r="K155" t="s">
        <v>105</v>
      </c>
      <c r="L155" s="66">
        <v>3.4000000000000002E-2</v>
      </c>
      <c r="M155" s="66">
        <v>2.64E-2</v>
      </c>
      <c r="N155" s="65">
        <v>800000</v>
      </c>
      <c r="O155" s="65">
        <v>105.186705</v>
      </c>
      <c r="P155" s="65">
        <v>0</v>
      </c>
      <c r="Q155" s="65">
        <v>2743.2692664000001</v>
      </c>
      <c r="R155" s="66">
        <v>8.0000000000000004E-4</v>
      </c>
      <c r="S155" s="66">
        <v>7.4999999999999997E-3</v>
      </c>
      <c r="T155" s="66">
        <v>1.6000000000000001E-3</v>
      </c>
    </row>
    <row r="156" spans="1:20">
      <c r="A156" t="s">
        <v>832</v>
      </c>
      <c r="B156" t="s">
        <v>833</v>
      </c>
      <c r="C156" t="s">
        <v>764</v>
      </c>
      <c r="D156" t="s">
        <v>364</v>
      </c>
      <c r="E156" t="s">
        <v>829</v>
      </c>
      <c r="F156" t="s">
        <v>759</v>
      </c>
      <c r="G156" t="s">
        <v>830</v>
      </c>
      <c r="H156" t="s">
        <v>730</v>
      </c>
      <c r="I156" t="s">
        <v>591</v>
      </c>
      <c r="J156" s="65">
        <v>2.83</v>
      </c>
      <c r="K156" t="s">
        <v>105</v>
      </c>
      <c r="L156" s="66">
        <v>4.6300000000000001E-2</v>
      </c>
      <c r="M156" s="66">
        <v>1.9300000000000001E-2</v>
      </c>
      <c r="N156" s="65">
        <v>500000</v>
      </c>
      <c r="O156" s="65">
        <v>110.05379166</v>
      </c>
      <c r="P156" s="65">
        <v>0</v>
      </c>
      <c r="Q156" s="65">
        <v>1793.8768040580001</v>
      </c>
      <c r="R156" s="66">
        <v>1.2999999999999999E-3</v>
      </c>
      <c r="S156" s="66">
        <v>4.8999999999999998E-3</v>
      </c>
      <c r="T156" s="66">
        <v>1E-3</v>
      </c>
    </row>
    <row r="157" spans="1:20">
      <c r="A157" t="s">
        <v>834</v>
      </c>
      <c r="B157" t="s">
        <v>835</v>
      </c>
      <c r="C157" t="s">
        <v>122</v>
      </c>
      <c r="D157" t="s">
        <v>364</v>
      </c>
      <c r="E157" t="s">
        <v>836</v>
      </c>
      <c r="F157" t="s">
        <v>837</v>
      </c>
      <c r="G157" t="s">
        <v>830</v>
      </c>
      <c r="H157" t="s">
        <v>730</v>
      </c>
      <c r="I157" t="s">
        <v>838</v>
      </c>
      <c r="J157" s="65">
        <v>7.88</v>
      </c>
      <c r="K157" t="s">
        <v>105</v>
      </c>
      <c r="L157" s="66">
        <v>3.15E-2</v>
      </c>
      <c r="M157" s="66">
        <v>2.9100000000000001E-2</v>
      </c>
      <c r="N157" s="65">
        <v>200000</v>
      </c>
      <c r="O157" s="65">
        <v>102.15725</v>
      </c>
      <c r="P157" s="65">
        <v>0</v>
      </c>
      <c r="Q157" s="65">
        <v>666.06527000000006</v>
      </c>
      <c r="R157" s="66">
        <v>2.9999999999999997E-4</v>
      </c>
      <c r="S157" s="66">
        <v>1.8E-3</v>
      </c>
      <c r="T157" s="66">
        <v>4.0000000000000002E-4</v>
      </c>
    </row>
    <row r="158" spans="1:20">
      <c r="A158" t="s">
        <v>839</v>
      </c>
      <c r="B158" t="s">
        <v>840</v>
      </c>
      <c r="C158" t="s">
        <v>122</v>
      </c>
      <c r="D158" t="s">
        <v>364</v>
      </c>
      <c r="E158" t="s">
        <v>841</v>
      </c>
      <c r="F158" t="s">
        <v>759</v>
      </c>
      <c r="G158" t="s">
        <v>830</v>
      </c>
      <c r="H158" t="s">
        <v>730</v>
      </c>
      <c r="I158" t="s">
        <v>256</v>
      </c>
      <c r="J158" s="65">
        <v>4.95</v>
      </c>
      <c r="K158" t="s">
        <v>105</v>
      </c>
      <c r="L158" s="66">
        <v>3.3599999999999998E-2</v>
      </c>
      <c r="M158" s="66">
        <v>3.4099999999999998E-2</v>
      </c>
      <c r="N158" s="65">
        <v>2000000</v>
      </c>
      <c r="O158" s="65">
        <v>100.20471111000001</v>
      </c>
      <c r="P158" s="65">
        <v>0</v>
      </c>
      <c r="Q158" s="65">
        <v>6533.3471643720004</v>
      </c>
      <c r="R158" s="66">
        <v>6.7000000000000002E-3</v>
      </c>
      <c r="S158" s="66">
        <v>1.78E-2</v>
      </c>
      <c r="T158" s="66">
        <v>3.7000000000000002E-3</v>
      </c>
    </row>
    <row r="159" spans="1:20">
      <c r="A159" t="s">
        <v>842</v>
      </c>
      <c r="B159" t="s">
        <v>843</v>
      </c>
      <c r="C159" t="s">
        <v>122</v>
      </c>
      <c r="D159" t="s">
        <v>364</v>
      </c>
      <c r="E159" t="s">
        <v>841</v>
      </c>
      <c r="F159" t="s">
        <v>759</v>
      </c>
      <c r="G159" t="s">
        <v>830</v>
      </c>
      <c r="H159" t="s">
        <v>730</v>
      </c>
      <c r="I159" t="s">
        <v>844</v>
      </c>
      <c r="J159" s="65">
        <v>4.18</v>
      </c>
      <c r="K159" t="s">
        <v>105</v>
      </c>
      <c r="L159" s="66">
        <v>3.7100000000000001E-2</v>
      </c>
      <c r="M159" s="66">
        <v>3.1300000000000001E-2</v>
      </c>
      <c r="N159" s="65">
        <v>1500000</v>
      </c>
      <c r="O159" s="65">
        <v>104.15781666666666</v>
      </c>
      <c r="P159" s="65">
        <v>0</v>
      </c>
      <c r="Q159" s="65">
        <v>5093.3172350000004</v>
      </c>
      <c r="R159" s="66">
        <v>3.8E-3</v>
      </c>
      <c r="S159" s="66">
        <v>1.3899999999999999E-2</v>
      </c>
      <c r="T159" s="66">
        <v>2.8999999999999998E-3</v>
      </c>
    </row>
    <row r="160" spans="1:20">
      <c r="A160" t="s">
        <v>845</v>
      </c>
      <c r="B160" t="s">
        <v>846</v>
      </c>
      <c r="C160" t="s">
        <v>122</v>
      </c>
      <c r="D160" t="s">
        <v>364</v>
      </c>
      <c r="E160" t="s">
        <v>847</v>
      </c>
      <c r="F160" t="s">
        <v>786</v>
      </c>
      <c r="G160" t="s">
        <v>848</v>
      </c>
      <c r="H160" t="s">
        <v>730</v>
      </c>
      <c r="I160" t="s">
        <v>712</v>
      </c>
      <c r="J160" s="65">
        <v>5.69</v>
      </c>
      <c r="K160" t="s">
        <v>105</v>
      </c>
      <c r="L160" s="66">
        <v>5.3800000000000001E-2</v>
      </c>
      <c r="M160" s="66">
        <v>4.9799999999999997E-2</v>
      </c>
      <c r="N160" s="65">
        <v>950000</v>
      </c>
      <c r="O160" s="65">
        <v>104.02826388421053</v>
      </c>
      <c r="P160" s="65">
        <v>0</v>
      </c>
      <c r="Q160" s="65">
        <v>3221.755332494</v>
      </c>
      <c r="R160" s="66">
        <v>1.5E-3</v>
      </c>
      <c r="S160" s="66">
        <v>8.8000000000000005E-3</v>
      </c>
      <c r="T160" s="66">
        <v>1.8E-3</v>
      </c>
    </row>
    <row r="161" spans="1:20">
      <c r="A161" t="s">
        <v>849</v>
      </c>
      <c r="B161" t="s">
        <v>850</v>
      </c>
      <c r="C161" t="s">
        <v>122</v>
      </c>
      <c r="D161" t="s">
        <v>364</v>
      </c>
      <c r="E161" t="s">
        <v>847</v>
      </c>
      <c r="F161" t="s">
        <v>786</v>
      </c>
      <c r="G161" t="s">
        <v>848</v>
      </c>
      <c r="H161" t="s">
        <v>730</v>
      </c>
      <c r="I161" t="s">
        <v>712</v>
      </c>
      <c r="J161" s="65">
        <v>7.48</v>
      </c>
      <c r="K161" t="s">
        <v>105</v>
      </c>
      <c r="L161" s="66">
        <v>5.8799999999999998E-2</v>
      </c>
      <c r="M161" s="66">
        <v>5.5800000000000002E-2</v>
      </c>
      <c r="N161" s="65">
        <v>1050000</v>
      </c>
      <c r="O161" s="65">
        <v>104.31098611428571</v>
      </c>
      <c r="P161" s="65">
        <v>0</v>
      </c>
      <c r="Q161" s="65">
        <v>3570.5650546920001</v>
      </c>
      <c r="R161" s="66">
        <v>1.6999999999999999E-3</v>
      </c>
      <c r="S161" s="66">
        <v>9.7000000000000003E-3</v>
      </c>
      <c r="T161" s="66">
        <v>2E-3</v>
      </c>
    </row>
    <row r="162" spans="1:20">
      <c r="A162" s="89" t="s">
        <v>232</v>
      </c>
      <c r="B162" s="14"/>
      <c r="C162" s="14"/>
      <c r="D162" s="14"/>
      <c r="E162" s="14"/>
    </row>
    <row r="163" spans="1:20">
      <c r="A163" s="89" t="s">
        <v>314</v>
      </c>
      <c r="B163" s="14"/>
      <c r="C163" s="14"/>
      <c r="D163" s="14"/>
      <c r="E163" s="14"/>
    </row>
    <row r="164" spans="1:20">
      <c r="A164" s="89" t="s">
        <v>315</v>
      </c>
      <c r="B164" s="14"/>
      <c r="C164" s="14"/>
      <c r="D164" s="14"/>
      <c r="E164" s="14"/>
    </row>
    <row r="165" spans="1:20">
      <c r="A165" s="89" t="s">
        <v>316</v>
      </c>
      <c r="B165" s="14"/>
      <c r="C165" s="14"/>
      <c r="D165" s="14"/>
      <c r="E165" s="14"/>
    </row>
    <row r="166" spans="1:20">
      <c r="A166" s="89" t="s">
        <v>317</v>
      </c>
      <c r="B166" s="14"/>
      <c r="C166" s="14"/>
      <c r="D166" s="14"/>
      <c r="E166" s="14"/>
    </row>
    <row r="167" spans="1:20" hidden="1">
      <c r="B167" s="14"/>
      <c r="C167" s="14"/>
      <c r="D167" s="14"/>
      <c r="E167" s="14"/>
    </row>
    <row r="168" spans="1:20" hidden="1">
      <c r="B168" s="14"/>
      <c r="C168" s="14"/>
      <c r="D168" s="14"/>
      <c r="E168" s="14"/>
    </row>
    <row r="169" spans="1:20" hidden="1">
      <c r="B169" s="14"/>
      <c r="C169" s="14"/>
      <c r="D169" s="14"/>
      <c r="E169" s="14"/>
    </row>
    <row r="170" spans="1:20" hidden="1">
      <c r="B170" s="14"/>
      <c r="C170" s="14"/>
      <c r="D170" s="14"/>
      <c r="E170" s="14"/>
    </row>
    <row r="171" spans="1:20" hidden="1">
      <c r="B171" s="14"/>
      <c r="C171" s="14"/>
      <c r="D171" s="14"/>
      <c r="E171" s="14"/>
    </row>
    <row r="172" spans="1:20" hidden="1">
      <c r="B172" s="14"/>
      <c r="C172" s="14"/>
      <c r="D172" s="14"/>
      <c r="E172" s="14"/>
    </row>
    <row r="173" spans="1:20" hidden="1">
      <c r="B173" s="14"/>
      <c r="C173" s="14"/>
      <c r="D173" s="14"/>
      <c r="E173" s="14"/>
    </row>
    <row r="174" spans="1:20" hidden="1">
      <c r="B174" s="14"/>
      <c r="C174" s="14"/>
      <c r="D174" s="14"/>
      <c r="E174" s="14"/>
    </row>
    <row r="175" spans="1:20" hidden="1">
      <c r="B175" s="14"/>
      <c r="C175" s="14"/>
      <c r="D175" s="14"/>
      <c r="E175" s="14"/>
    </row>
    <row r="176" spans="1:20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A769" s="14"/>
      <c r="B769" s="14"/>
      <c r="C769" s="14"/>
      <c r="D769" s="14"/>
      <c r="E769" s="14"/>
    </row>
    <row r="770" spans="1:5" hidden="1">
      <c r="A770" s="14"/>
      <c r="B770" s="14"/>
      <c r="C770" s="14"/>
      <c r="D770" s="14"/>
      <c r="E770" s="14"/>
    </row>
    <row r="771" spans="1:5" hidden="1">
      <c r="A771" s="16"/>
      <c r="B771" s="14"/>
      <c r="C771" s="14"/>
      <c r="D771" s="14"/>
      <c r="E771" s="14"/>
    </row>
    <row r="772" spans="1:5" hidden="1">
      <c r="B772" s="14"/>
      <c r="C772" s="14"/>
      <c r="D772" s="14"/>
      <c r="E772" s="14"/>
    </row>
    <row r="773" spans="1:5" hidden="1">
      <c r="B773" s="14"/>
      <c r="C773" s="14"/>
      <c r="D773" s="14"/>
      <c r="E773" s="14"/>
    </row>
    <row r="774" spans="1:5" hidden="1"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/>
  </sheetData>
  <dataValidations count="5">
    <dataValidation allowBlank="1" showInputMessage="1" showErrorMessage="1" sqref="G2 P8"/>
    <dataValidation type="list" allowBlank="1" showInputMessage="1" showErrorMessage="1" sqref="K11:K801">
      <formula1>$BM$6:$BM$10</formula1>
    </dataValidation>
    <dataValidation type="list" allowBlank="1" showInputMessage="1" showErrorMessage="1" sqref="D11:D795">
      <formula1>$BH$6:$BH$10</formula1>
    </dataValidation>
    <dataValidation type="list" allowBlank="1" showInputMessage="1" showErrorMessage="1" sqref="H11:H801">
      <formula1>$BL$6:$BL$9</formula1>
    </dataValidation>
    <dataValidation type="list" allowBlank="1" showInputMessage="1" showErrorMessage="1" sqref="F11:F801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39"/>
  <sheetViews>
    <sheetView rightToLeft="1" workbookViewId="0">
      <selection activeCell="A7" sqref="A7"/>
    </sheetView>
  </sheetViews>
  <sheetFormatPr defaultColWidth="0" defaultRowHeight="18" zeroHeight="1"/>
  <cols>
    <col min="1" max="1" width="44.85546875" style="13" customWidth="1"/>
    <col min="2" max="2" width="14.285156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  <c r="BI5" s="16"/>
    </row>
    <row r="6" spans="1:61" ht="26.25" customHeight="1">
      <c r="A6" s="103" t="s">
        <v>90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E6" s="16"/>
      <c r="BI6" s="16"/>
    </row>
    <row r="7" spans="1:61" s="16" customFormat="1" ht="20.25">
      <c r="A7" s="40" t="s">
        <v>47</v>
      </c>
      <c r="B7" s="41" t="s">
        <v>48</v>
      </c>
      <c r="C7" s="106" t="s">
        <v>69</v>
      </c>
      <c r="D7" s="106" t="s">
        <v>82</v>
      </c>
      <c r="E7" s="106" t="s">
        <v>49</v>
      </c>
      <c r="F7" s="106" t="s">
        <v>83</v>
      </c>
      <c r="G7" s="106" t="s">
        <v>52</v>
      </c>
      <c r="H7" s="97" t="s">
        <v>186</v>
      </c>
      <c r="I7" s="97" t="s">
        <v>187</v>
      </c>
      <c r="J7" s="97" t="s">
        <v>191</v>
      </c>
      <c r="K7" s="97" t="s">
        <v>55</v>
      </c>
      <c r="L7" s="97" t="s">
        <v>72</v>
      </c>
      <c r="M7" s="9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17530569.23</v>
      </c>
      <c r="I10" s="7"/>
      <c r="J10" s="63">
        <v>18.290939999999999</v>
      </c>
      <c r="K10" s="63">
        <v>309248.55888575595</v>
      </c>
      <c r="L10" s="7"/>
      <c r="M10" s="64">
        <v>1</v>
      </c>
      <c r="N10" s="64">
        <v>0.17530000000000001</v>
      </c>
      <c r="BE10" s="14"/>
      <c r="BF10" s="16"/>
      <c r="BG10" s="14"/>
      <c r="BI10" s="14"/>
    </row>
    <row r="11" spans="1:61">
      <c r="A11" s="67" t="s">
        <v>201</v>
      </c>
      <c r="D11" s="14"/>
      <c r="E11" s="14"/>
      <c r="F11" s="14"/>
      <c r="H11" s="69">
        <v>16683021.23</v>
      </c>
      <c r="J11" s="69">
        <v>8.9673800000000004</v>
      </c>
      <c r="K11" s="69">
        <v>249833.66881094393</v>
      </c>
      <c r="M11" s="68">
        <v>0.80789999999999995</v>
      </c>
      <c r="N11" s="68">
        <v>0.1416</v>
      </c>
    </row>
    <row r="12" spans="1:61">
      <c r="A12" s="67" t="s">
        <v>851</v>
      </c>
      <c r="D12" s="14"/>
      <c r="E12" s="14"/>
      <c r="F12" s="14"/>
      <c r="H12" s="69">
        <v>2446277.5</v>
      </c>
      <c r="J12" s="69">
        <v>8.9673800000000004</v>
      </c>
      <c r="K12" s="69">
        <v>74617.873640000005</v>
      </c>
      <c r="M12" s="68">
        <v>0.24129999999999999</v>
      </c>
      <c r="N12" s="68">
        <v>4.2299999999999997E-2</v>
      </c>
    </row>
    <row r="13" spans="1:61">
      <c r="A13" t="s">
        <v>852</v>
      </c>
      <c r="B13" t="s">
        <v>853</v>
      </c>
      <c r="C13" t="s">
        <v>99</v>
      </c>
      <c r="D13" t="s">
        <v>122</v>
      </c>
      <c r="E13" t="s">
        <v>854</v>
      </c>
      <c r="F13" t="s">
        <v>522</v>
      </c>
      <c r="G13" t="s">
        <v>101</v>
      </c>
      <c r="H13" s="65">
        <v>5200</v>
      </c>
      <c r="I13" s="65">
        <v>22570</v>
      </c>
      <c r="J13" s="65">
        <v>0</v>
      </c>
      <c r="K13" s="65">
        <v>1173.6400000000001</v>
      </c>
      <c r="L13" s="66">
        <v>1E-4</v>
      </c>
      <c r="M13" s="66">
        <v>3.8E-3</v>
      </c>
      <c r="N13" s="66">
        <v>6.9999999999999999E-4</v>
      </c>
    </row>
    <row r="14" spans="1:61">
      <c r="A14" t="s">
        <v>855</v>
      </c>
      <c r="B14" t="s">
        <v>856</v>
      </c>
      <c r="C14" t="s">
        <v>99</v>
      </c>
      <c r="D14" t="s">
        <v>122</v>
      </c>
      <c r="E14" t="s">
        <v>857</v>
      </c>
      <c r="F14" t="s">
        <v>858</v>
      </c>
      <c r="G14" t="s">
        <v>101</v>
      </c>
      <c r="H14" s="65">
        <v>68580</v>
      </c>
      <c r="I14" s="65">
        <v>3047</v>
      </c>
      <c r="J14" s="65">
        <v>0</v>
      </c>
      <c r="K14" s="65">
        <v>2089.6325999999999</v>
      </c>
      <c r="L14" s="66">
        <v>2.9999999999999997E-4</v>
      </c>
      <c r="M14" s="66">
        <v>6.7999999999999996E-3</v>
      </c>
      <c r="N14" s="66">
        <v>1.1999999999999999E-3</v>
      </c>
    </row>
    <row r="15" spans="1:61">
      <c r="A15" t="s">
        <v>859</v>
      </c>
      <c r="B15" t="s">
        <v>860</v>
      </c>
      <c r="C15" t="s">
        <v>99</v>
      </c>
      <c r="D15" t="s">
        <v>122</v>
      </c>
      <c r="E15" t="s">
        <v>861</v>
      </c>
      <c r="F15" t="s">
        <v>858</v>
      </c>
      <c r="G15" t="s">
        <v>101</v>
      </c>
      <c r="H15" s="65">
        <v>189280</v>
      </c>
      <c r="I15" s="65">
        <v>3230</v>
      </c>
      <c r="J15" s="65">
        <v>0</v>
      </c>
      <c r="K15" s="65">
        <v>6113.7439999999997</v>
      </c>
      <c r="L15" s="66">
        <v>8.0000000000000004E-4</v>
      </c>
      <c r="M15" s="66">
        <v>1.9800000000000002E-2</v>
      </c>
      <c r="N15" s="66">
        <v>3.5000000000000001E-3</v>
      </c>
    </row>
    <row r="16" spans="1:61">
      <c r="A16" t="s">
        <v>862</v>
      </c>
      <c r="B16" t="s">
        <v>863</v>
      </c>
      <c r="C16" t="s">
        <v>99</v>
      </c>
      <c r="D16" t="s">
        <v>122</v>
      </c>
      <c r="E16" t="s">
        <v>864</v>
      </c>
      <c r="F16" t="s">
        <v>583</v>
      </c>
      <c r="G16" t="s">
        <v>101</v>
      </c>
      <c r="H16" s="65">
        <v>2230</v>
      </c>
      <c r="I16" s="65">
        <v>42200</v>
      </c>
      <c r="J16" s="65">
        <v>0</v>
      </c>
      <c r="K16" s="65">
        <v>941.06</v>
      </c>
      <c r="L16" s="66">
        <v>1E-4</v>
      </c>
      <c r="M16" s="66">
        <v>3.0000000000000001E-3</v>
      </c>
      <c r="N16" s="66">
        <v>5.0000000000000001E-4</v>
      </c>
    </row>
    <row r="17" spans="1:14">
      <c r="A17" t="s">
        <v>865</v>
      </c>
      <c r="B17" t="s">
        <v>866</v>
      </c>
      <c r="C17" t="s">
        <v>99</v>
      </c>
      <c r="D17" t="s">
        <v>122</v>
      </c>
      <c r="E17" t="s">
        <v>867</v>
      </c>
      <c r="F17" t="s">
        <v>670</v>
      </c>
      <c r="G17" t="s">
        <v>101</v>
      </c>
      <c r="H17" s="65">
        <v>53447.5</v>
      </c>
      <c r="I17" s="65">
        <v>2108</v>
      </c>
      <c r="J17" s="65">
        <v>0</v>
      </c>
      <c r="K17" s="65">
        <v>1126.6732999999999</v>
      </c>
      <c r="L17" s="66">
        <v>1E-4</v>
      </c>
      <c r="M17" s="66">
        <v>3.5999999999999999E-3</v>
      </c>
      <c r="N17" s="66">
        <v>5.9999999999999995E-4</v>
      </c>
    </row>
    <row r="18" spans="1:14">
      <c r="A18" t="s">
        <v>868</v>
      </c>
      <c r="B18" t="s">
        <v>869</v>
      </c>
      <c r="C18" t="s">
        <v>99</v>
      </c>
      <c r="D18" t="s">
        <v>122</v>
      </c>
      <c r="E18" t="s">
        <v>870</v>
      </c>
      <c r="F18" t="s">
        <v>333</v>
      </c>
      <c r="G18" t="s">
        <v>101</v>
      </c>
      <c r="H18" s="65">
        <v>40070</v>
      </c>
      <c r="I18" s="65">
        <v>10440</v>
      </c>
      <c r="J18" s="65">
        <v>0</v>
      </c>
      <c r="K18" s="65">
        <v>4183.308</v>
      </c>
      <c r="L18" s="66">
        <v>4.0000000000000002E-4</v>
      </c>
      <c r="M18" s="66">
        <v>1.35E-2</v>
      </c>
      <c r="N18" s="66">
        <v>2.3999999999999998E-3</v>
      </c>
    </row>
    <row r="19" spans="1:14">
      <c r="A19" t="s">
        <v>871</v>
      </c>
      <c r="B19" t="s">
        <v>872</v>
      </c>
      <c r="C19" t="s">
        <v>99</v>
      </c>
      <c r="D19" t="s">
        <v>122</v>
      </c>
      <c r="E19" t="s">
        <v>549</v>
      </c>
      <c r="F19" t="s">
        <v>333</v>
      </c>
      <c r="G19" t="s">
        <v>101</v>
      </c>
      <c r="H19" s="65">
        <v>307590</v>
      </c>
      <c r="I19" s="65">
        <v>1552</v>
      </c>
      <c r="J19" s="65">
        <v>0</v>
      </c>
      <c r="K19" s="65">
        <v>4773.7968000000001</v>
      </c>
      <c r="L19" s="66">
        <v>2.9999999999999997E-4</v>
      </c>
      <c r="M19" s="66">
        <v>1.54E-2</v>
      </c>
      <c r="N19" s="66">
        <v>2.7000000000000001E-3</v>
      </c>
    </row>
    <row r="20" spans="1:14">
      <c r="A20" t="s">
        <v>873</v>
      </c>
      <c r="B20" t="s">
        <v>874</v>
      </c>
      <c r="C20" t="s">
        <v>99</v>
      </c>
      <c r="D20" t="s">
        <v>122</v>
      </c>
      <c r="E20" t="s">
        <v>338</v>
      </c>
      <c r="F20" t="s">
        <v>333</v>
      </c>
      <c r="G20" t="s">
        <v>101</v>
      </c>
      <c r="H20" s="65">
        <v>225660</v>
      </c>
      <c r="I20" s="65">
        <v>2476</v>
      </c>
      <c r="J20" s="65">
        <v>0</v>
      </c>
      <c r="K20" s="65">
        <v>5587.3415999999997</v>
      </c>
      <c r="L20" s="66">
        <v>1E-4</v>
      </c>
      <c r="M20" s="66">
        <v>1.8100000000000002E-2</v>
      </c>
      <c r="N20" s="66">
        <v>3.2000000000000002E-3</v>
      </c>
    </row>
    <row r="21" spans="1:14">
      <c r="A21" t="s">
        <v>875</v>
      </c>
      <c r="B21" t="s">
        <v>876</v>
      </c>
      <c r="C21" t="s">
        <v>99</v>
      </c>
      <c r="D21" t="s">
        <v>122</v>
      </c>
      <c r="E21" t="s">
        <v>462</v>
      </c>
      <c r="F21" t="s">
        <v>333</v>
      </c>
      <c r="G21" t="s">
        <v>101</v>
      </c>
      <c r="H21" s="65">
        <v>52520</v>
      </c>
      <c r="I21" s="65">
        <v>10040</v>
      </c>
      <c r="J21" s="65">
        <v>0</v>
      </c>
      <c r="K21" s="65">
        <v>5273.0079999999998</v>
      </c>
      <c r="L21" s="66">
        <v>2.0000000000000001E-4</v>
      </c>
      <c r="M21" s="66">
        <v>1.7100000000000001E-2</v>
      </c>
      <c r="N21" s="66">
        <v>3.0000000000000001E-3</v>
      </c>
    </row>
    <row r="22" spans="1:14">
      <c r="A22" t="s">
        <v>877</v>
      </c>
      <c r="B22" t="s">
        <v>878</v>
      </c>
      <c r="C22" t="s">
        <v>99</v>
      </c>
      <c r="D22" t="s">
        <v>122</v>
      </c>
      <c r="E22" t="s">
        <v>879</v>
      </c>
      <c r="F22" t="s">
        <v>333</v>
      </c>
      <c r="G22" t="s">
        <v>101</v>
      </c>
      <c r="H22" s="65">
        <v>502330</v>
      </c>
      <c r="I22" s="65">
        <v>2616</v>
      </c>
      <c r="J22" s="65">
        <v>0</v>
      </c>
      <c r="K22" s="65">
        <v>13140.952799999999</v>
      </c>
      <c r="L22" s="66">
        <v>4.0000000000000002E-4</v>
      </c>
      <c r="M22" s="66">
        <v>4.2500000000000003E-2</v>
      </c>
      <c r="N22" s="66">
        <v>7.4999999999999997E-3</v>
      </c>
    </row>
    <row r="23" spans="1:14">
      <c r="A23" t="s">
        <v>880</v>
      </c>
      <c r="B23" t="s">
        <v>881</v>
      </c>
      <c r="C23" t="s">
        <v>99</v>
      </c>
      <c r="D23" t="s">
        <v>122</v>
      </c>
      <c r="E23" t="s">
        <v>573</v>
      </c>
      <c r="F23" t="s">
        <v>574</v>
      </c>
      <c r="G23" t="s">
        <v>101</v>
      </c>
      <c r="H23" s="65">
        <v>169310</v>
      </c>
      <c r="I23" s="65">
        <v>2211</v>
      </c>
      <c r="J23" s="65">
        <v>0</v>
      </c>
      <c r="K23" s="65">
        <v>3743.4441000000002</v>
      </c>
      <c r="L23" s="66">
        <v>1E-4</v>
      </c>
      <c r="M23" s="66">
        <v>1.21E-2</v>
      </c>
      <c r="N23" s="66">
        <v>2.0999999999999999E-3</v>
      </c>
    </row>
    <row r="24" spans="1:14">
      <c r="A24" t="s">
        <v>882</v>
      </c>
      <c r="B24" t="s">
        <v>883</v>
      </c>
      <c r="C24" t="s">
        <v>99</v>
      </c>
      <c r="D24" t="s">
        <v>122</v>
      </c>
      <c r="E24" t="s">
        <v>884</v>
      </c>
      <c r="F24" t="s">
        <v>885</v>
      </c>
      <c r="G24" t="s">
        <v>101</v>
      </c>
      <c r="H24" s="65">
        <v>33703</v>
      </c>
      <c r="I24" s="65">
        <v>9622</v>
      </c>
      <c r="J24" s="65">
        <v>0</v>
      </c>
      <c r="K24" s="65">
        <v>3242.9026600000002</v>
      </c>
      <c r="L24" s="66">
        <v>2.9999999999999997E-4</v>
      </c>
      <c r="M24" s="66">
        <v>1.0500000000000001E-2</v>
      </c>
      <c r="N24" s="66">
        <v>1.8E-3</v>
      </c>
    </row>
    <row r="25" spans="1:14">
      <c r="A25" t="s">
        <v>886</v>
      </c>
      <c r="B25" t="s">
        <v>887</v>
      </c>
      <c r="C25" t="s">
        <v>99</v>
      </c>
      <c r="D25" t="s">
        <v>122</v>
      </c>
      <c r="E25" t="s">
        <v>738</v>
      </c>
      <c r="F25" t="s">
        <v>885</v>
      </c>
      <c r="G25" t="s">
        <v>101</v>
      </c>
      <c r="H25" s="65">
        <v>1950</v>
      </c>
      <c r="I25" s="65">
        <v>33470</v>
      </c>
      <c r="J25" s="65">
        <v>0</v>
      </c>
      <c r="K25" s="65">
        <v>652.66499999999996</v>
      </c>
      <c r="L25" s="66">
        <v>1E-4</v>
      </c>
      <c r="M25" s="66">
        <v>2.0999999999999999E-3</v>
      </c>
      <c r="N25" s="66">
        <v>4.0000000000000002E-4</v>
      </c>
    </row>
    <row r="26" spans="1:14">
      <c r="A26" t="s">
        <v>888</v>
      </c>
      <c r="B26" t="s">
        <v>889</v>
      </c>
      <c r="C26" t="s">
        <v>99</v>
      </c>
      <c r="D26" t="s">
        <v>122</v>
      </c>
      <c r="E26" t="s">
        <v>578</v>
      </c>
      <c r="F26" t="s">
        <v>579</v>
      </c>
      <c r="G26" t="s">
        <v>101</v>
      </c>
      <c r="H26" s="65">
        <v>344170</v>
      </c>
      <c r="I26" s="65">
        <v>2594</v>
      </c>
      <c r="J26" s="65">
        <v>0</v>
      </c>
      <c r="K26" s="65">
        <v>8927.7698</v>
      </c>
      <c r="L26" s="66">
        <v>1.2999999999999999E-3</v>
      </c>
      <c r="M26" s="66">
        <v>2.8899999999999999E-2</v>
      </c>
      <c r="N26" s="66">
        <v>5.1000000000000004E-3</v>
      </c>
    </row>
    <row r="27" spans="1:14">
      <c r="A27" t="s">
        <v>890</v>
      </c>
      <c r="B27" t="s">
        <v>891</v>
      </c>
      <c r="C27" t="s">
        <v>99</v>
      </c>
      <c r="D27" t="s">
        <v>122</v>
      </c>
      <c r="E27" t="s">
        <v>450</v>
      </c>
      <c r="F27" t="s">
        <v>372</v>
      </c>
      <c r="G27" t="s">
        <v>101</v>
      </c>
      <c r="H27" s="65">
        <v>76049</v>
      </c>
      <c r="I27" s="65">
        <v>4540</v>
      </c>
      <c r="J27" s="65">
        <v>0</v>
      </c>
      <c r="K27" s="65">
        <v>3452.6246000000001</v>
      </c>
      <c r="L27" s="66">
        <v>4.0000000000000002E-4</v>
      </c>
      <c r="M27" s="66">
        <v>1.12E-2</v>
      </c>
      <c r="N27" s="66">
        <v>2E-3</v>
      </c>
    </row>
    <row r="28" spans="1:14">
      <c r="A28" t="s">
        <v>892</v>
      </c>
      <c r="B28" t="s">
        <v>893</v>
      </c>
      <c r="C28" t="s">
        <v>99</v>
      </c>
      <c r="D28" t="s">
        <v>122</v>
      </c>
      <c r="E28" t="s">
        <v>418</v>
      </c>
      <c r="F28" t="s">
        <v>372</v>
      </c>
      <c r="G28" t="s">
        <v>101</v>
      </c>
      <c r="H28" s="65">
        <v>322500</v>
      </c>
      <c r="I28" s="65">
        <v>945</v>
      </c>
      <c r="J28" s="65">
        <v>0</v>
      </c>
      <c r="K28" s="65">
        <v>3047.625</v>
      </c>
      <c r="L28" s="66">
        <v>4.0000000000000002E-4</v>
      </c>
      <c r="M28" s="66">
        <v>9.9000000000000008E-3</v>
      </c>
      <c r="N28" s="66">
        <v>1.6999999999999999E-3</v>
      </c>
    </row>
    <row r="29" spans="1:14">
      <c r="A29" t="s">
        <v>894</v>
      </c>
      <c r="B29" t="s">
        <v>895</v>
      </c>
      <c r="C29" t="s">
        <v>99</v>
      </c>
      <c r="D29" t="s">
        <v>122</v>
      </c>
      <c r="E29" t="s">
        <v>429</v>
      </c>
      <c r="F29" t="s">
        <v>372</v>
      </c>
      <c r="G29" t="s">
        <v>101</v>
      </c>
      <c r="H29" s="65">
        <v>9113</v>
      </c>
      <c r="I29" s="65">
        <v>22300</v>
      </c>
      <c r="J29" s="65">
        <v>0</v>
      </c>
      <c r="K29" s="65">
        <v>2032.1990000000001</v>
      </c>
      <c r="L29" s="66">
        <v>2.0000000000000001E-4</v>
      </c>
      <c r="M29" s="66">
        <v>6.6E-3</v>
      </c>
      <c r="N29" s="66">
        <v>1.1999999999999999E-3</v>
      </c>
    </row>
    <row r="30" spans="1:14">
      <c r="A30" t="s">
        <v>896</v>
      </c>
      <c r="B30" t="s">
        <v>897</v>
      </c>
      <c r="C30" t="s">
        <v>99</v>
      </c>
      <c r="D30" t="s">
        <v>122</v>
      </c>
      <c r="E30" t="s">
        <v>376</v>
      </c>
      <c r="F30" t="s">
        <v>372</v>
      </c>
      <c r="G30" t="s">
        <v>101</v>
      </c>
      <c r="H30" s="65">
        <v>7250</v>
      </c>
      <c r="I30" s="65">
        <v>22950</v>
      </c>
      <c r="J30" s="65">
        <v>8.9673800000000004</v>
      </c>
      <c r="K30" s="65">
        <v>1672.84238</v>
      </c>
      <c r="L30" s="66">
        <v>1E-4</v>
      </c>
      <c r="M30" s="66">
        <v>5.4000000000000003E-3</v>
      </c>
      <c r="N30" s="66">
        <v>8.9999999999999998E-4</v>
      </c>
    </row>
    <row r="31" spans="1:14">
      <c r="A31" t="s">
        <v>898</v>
      </c>
      <c r="B31" t="s">
        <v>899</v>
      </c>
      <c r="C31" t="s">
        <v>99</v>
      </c>
      <c r="D31" t="s">
        <v>122</v>
      </c>
      <c r="E31" t="s">
        <v>900</v>
      </c>
      <c r="F31" t="s">
        <v>128</v>
      </c>
      <c r="G31" t="s">
        <v>101</v>
      </c>
      <c r="H31" s="65">
        <v>4185</v>
      </c>
      <c r="I31" s="65">
        <v>79620</v>
      </c>
      <c r="J31" s="65">
        <v>0</v>
      </c>
      <c r="K31" s="65">
        <v>3332.0970000000002</v>
      </c>
      <c r="L31" s="66">
        <v>1E-4</v>
      </c>
      <c r="M31" s="66">
        <v>1.0800000000000001E-2</v>
      </c>
      <c r="N31" s="66">
        <v>1.9E-3</v>
      </c>
    </row>
    <row r="32" spans="1:14">
      <c r="A32" t="s">
        <v>901</v>
      </c>
      <c r="B32" t="s">
        <v>902</v>
      </c>
      <c r="C32" t="s">
        <v>99</v>
      </c>
      <c r="D32" t="s">
        <v>122</v>
      </c>
      <c r="E32" t="s">
        <v>903</v>
      </c>
      <c r="F32" t="s">
        <v>131</v>
      </c>
      <c r="G32" t="s">
        <v>101</v>
      </c>
      <c r="H32" s="65">
        <v>31140</v>
      </c>
      <c r="I32" s="65">
        <v>355</v>
      </c>
      <c r="J32" s="65">
        <v>0</v>
      </c>
      <c r="K32" s="65">
        <v>110.547</v>
      </c>
      <c r="L32" s="66">
        <v>0</v>
      </c>
      <c r="M32" s="66">
        <v>4.0000000000000002E-4</v>
      </c>
      <c r="N32" s="66">
        <v>1E-4</v>
      </c>
    </row>
    <row r="33" spans="1:14">
      <c r="A33" s="67" t="s">
        <v>904</v>
      </c>
      <c r="D33" s="14"/>
      <c r="E33" s="14"/>
      <c r="F33" s="14"/>
      <c r="H33" s="69">
        <v>4739295</v>
      </c>
      <c r="J33" s="69">
        <v>0</v>
      </c>
      <c r="K33" s="69">
        <v>78312.061870000005</v>
      </c>
      <c r="M33" s="68">
        <v>0.25319999999999998</v>
      </c>
      <c r="N33" s="68">
        <v>4.4400000000000002E-2</v>
      </c>
    </row>
    <row r="34" spans="1:14">
      <c r="A34" t="s">
        <v>905</v>
      </c>
      <c r="B34" t="s">
        <v>906</v>
      </c>
      <c r="C34" t="s">
        <v>99</v>
      </c>
      <c r="D34" t="s">
        <v>122</v>
      </c>
      <c r="E34" t="s">
        <v>907</v>
      </c>
      <c r="F34" t="s">
        <v>100</v>
      </c>
      <c r="G34" t="s">
        <v>101</v>
      </c>
      <c r="H34" s="65">
        <v>10983</v>
      </c>
      <c r="I34" s="65">
        <v>37340</v>
      </c>
      <c r="J34" s="65">
        <v>0</v>
      </c>
      <c r="K34" s="65">
        <v>4101.0522000000001</v>
      </c>
      <c r="L34" s="66">
        <v>8.0000000000000004E-4</v>
      </c>
      <c r="M34" s="66">
        <v>1.3299999999999999E-2</v>
      </c>
      <c r="N34" s="66">
        <v>2.3E-3</v>
      </c>
    </row>
    <row r="35" spans="1:14">
      <c r="A35" t="s">
        <v>908</v>
      </c>
      <c r="B35" t="s">
        <v>909</v>
      </c>
      <c r="C35" t="s">
        <v>99</v>
      </c>
      <c r="D35" t="s">
        <v>122</v>
      </c>
      <c r="E35" t="s">
        <v>910</v>
      </c>
      <c r="F35" t="s">
        <v>911</v>
      </c>
      <c r="G35" t="s">
        <v>101</v>
      </c>
      <c r="H35" s="65">
        <v>43600</v>
      </c>
      <c r="I35" s="65">
        <v>4042</v>
      </c>
      <c r="J35" s="65">
        <v>0</v>
      </c>
      <c r="K35" s="65">
        <v>1762.3119999999999</v>
      </c>
      <c r="L35" s="66">
        <v>1.5E-3</v>
      </c>
      <c r="M35" s="66">
        <v>5.7000000000000002E-3</v>
      </c>
      <c r="N35" s="66">
        <v>1E-3</v>
      </c>
    </row>
    <row r="36" spans="1:14">
      <c r="A36" t="s">
        <v>912</v>
      </c>
      <c r="B36" t="s">
        <v>913</v>
      </c>
      <c r="C36" t="s">
        <v>99</v>
      </c>
      <c r="D36" t="s">
        <v>122</v>
      </c>
      <c r="E36" t="s">
        <v>483</v>
      </c>
      <c r="F36" t="s">
        <v>484</v>
      </c>
      <c r="G36" t="s">
        <v>101</v>
      </c>
      <c r="H36" s="65">
        <v>2184510</v>
      </c>
      <c r="I36" s="65">
        <v>107.6</v>
      </c>
      <c r="J36" s="65">
        <v>0</v>
      </c>
      <c r="K36" s="65">
        <v>2350.5327600000001</v>
      </c>
      <c r="L36" s="66">
        <v>2E-3</v>
      </c>
      <c r="M36" s="66">
        <v>7.6E-3</v>
      </c>
      <c r="N36" s="66">
        <v>1.2999999999999999E-3</v>
      </c>
    </row>
    <row r="37" spans="1:14">
      <c r="A37" t="s">
        <v>914</v>
      </c>
      <c r="B37" t="s">
        <v>915</v>
      </c>
      <c r="C37" t="s">
        <v>99</v>
      </c>
      <c r="D37" t="s">
        <v>122</v>
      </c>
      <c r="E37" t="s">
        <v>916</v>
      </c>
      <c r="F37" t="s">
        <v>522</v>
      </c>
      <c r="G37" t="s">
        <v>101</v>
      </c>
      <c r="H37" s="65">
        <v>953000</v>
      </c>
      <c r="I37" s="65">
        <v>699.5</v>
      </c>
      <c r="J37" s="65">
        <v>0</v>
      </c>
      <c r="K37" s="65">
        <v>6666.2349999999997</v>
      </c>
      <c r="L37" s="66">
        <v>1E-3</v>
      </c>
      <c r="M37" s="66">
        <v>2.1600000000000001E-2</v>
      </c>
      <c r="N37" s="66">
        <v>3.8E-3</v>
      </c>
    </row>
    <row r="38" spans="1:14">
      <c r="A38" t="s">
        <v>917</v>
      </c>
      <c r="B38" t="s">
        <v>918</v>
      </c>
      <c r="C38" t="s">
        <v>99</v>
      </c>
      <c r="D38" t="s">
        <v>122</v>
      </c>
      <c r="E38" t="s">
        <v>919</v>
      </c>
      <c r="F38" t="s">
        <v>522</v>
      </c>
      <c r="G38" t="s">
        <v>101</v>
      </c>
      <c r="H38" s="65">
        <v>44000</v>
      </c>
      <c r="I38" s="65">
        <v>1539</v>
      </c>
      <c r="J38" s="65">
        <v>0</v>
      </c>
      <c r="K38" s="65">
        <v>677.16</v>
      </c>
      <c r="L38" s="66">
        <v>2.9999999999999997E-4</v>
      </c>
      <c r="M38" s="66">
        <v>2.2000000000000001E-3</v>
      </c>
      <c r="N38" s="66">
        <v>4.0000000000000002E-4</v>
      </c>
    </row>
    <row r="39" spans="1:14">
      <c r="A39" t="s">
        <v>920</v>
      </c>
      <c r="B39" t="s">
        <v>921</v>
      </c>
      <c r="C39" t="s">
        <v>99</v>
      </c>
      <c r="D39" t="s">
        <v>122</v>
      </c>
      <c r="E39" t="s">
        <v>922</v>
      </c>
      <c r="F39" t="s">
        <v>522</v>
      </c>
      <c r="G39" t="s">
        <v>101</v>
      </c>
      <c r="H39" s="65">
        <v>34250</v>
      </c>
      <c r="I39" s="65">
        <v>10220</v>
      </c>
      <c r="J39" s="65">
        <v>0</v>
      </c>
      <c r="K39" s="65">
        <v>3500.35</v>
      </c>
      <c r="L39" s="66">
        <v>1.2999999999999999E-3</v>
      </c>
      <c r="M39" s="66">
        <v>1.1299999999999999E-2</v>
      </c>
      <c r="N39" s="66">
        <v>2E-3</v>
      </c>
    </row>
    <row r="40" spans="1:14">
      <c r="A40" t="s">
        <v>923</v>
      </c>
      <c r="B40" t="s">
        <v>924</v>
      </c>
      <c r="C40" t="s">
        <v>99</v>
      </c>
      <c r="D40" t="s">
        <v>122</v>
      </c>
      <c r="E40" t="s">
        <v>925</v>
      </c>
      <c r="F40" t="s">
        <v>670</v>
      </c>
      <c r="G40" t="s">
        <v>101</v>
      </c>
      <c r="H40" s="65">
        <v>29518</v>
      </c>
      <c r="I40" s="65">
        <v>7458</v>
      </c>
      <c r="J40" s="65">
        <v>0</v>
      </c>
      <c r="K40" s="65">
        <v>2201.45244</v>
      </c>
      <c r="L40" s="66">
        <v>8.9999999999999998E-4</v>
      </c>
      <c r="M40" s="66">
        <v>7.1000000000000004E-3</v>
      </c>
      <c r="N40" s="66">
        <v>1.1999999999999999E-3</v>
      </c>
    </row>
    <row r="41" spans="1:14">
      <c r="A41" t="s">
        <v>926</v>
      </c>
      <c r="B41" t="s">
        <v>927</v>
      </c>
      <c r="C41" t="s">
        <v>99</v>
      </c>
      <c r="D41" t="s">
        <v>122</v>
      </c>
      <c r="E41" t="s">
        <v>928</v>
      </c>
      <c r="F41" t="s">
        <v>670</v>
      </c>
      <c r="G41" t="s">
        <v>101</v>
      </c>
      <c r="H41" s="65">
        <v>96232</v>
      </c>
      <c r="I41" s="65">
        <v>1325</v>
      </c>
      <c r="J41" s="65">
        <v>0</v>
      </c>
      <c r="K41" s="65">
        <v>1275.0740000000001</v>
      </c>
      <c r="L41" s="66">
        <v>2.9999999999999997E-4</v>
      </c>
      <c r="M41" s="66">
        <v>4.1000000000000003E-3</v>
      </c>
      <c r="N41" s="66">
        <v>6.9999999999999999E-4</v>
      </c>
    </row>
    <row r="42" spans="1:14">
      <c r="A42" t="s">
        <v>929</v>
      </c>
      <c r="B42" t="s">
        <v>930</v>
      </c>
      <c r="C42" t="s">
        <v>99</v>
      </c>
      <c r="D42" t="s">
        <v>122</v>
      </c>
      <c r="E42" t="s">
        <v>931</v>
      </c>
      <c r="F42" t="s">
        <v>505</v>
      </c>
      <c r="G42" t="s">
        <v>101</v>
      </c>
      <c r="H42" s="65">
        <v>7080</v>
      </c>
      <c r="I42" s="65">
        <v>23270</v>
      </c>
      <c r="J42" s="65">
        <v>0</v>
      </c>
      <c r="K42" s="65">
        <v>1647.5160000000001</v>
      </c>
      <c r="L42" s="66">
        <v>6.9999999999999999E-4</v>
      </c>
      <c r="M42" s="66">
        <v>5.3E-3</v>
      </c>
      <c r="N42" s="66">
        <v>8.9999999999999998E-4</v>
      </c>
    </row>
    <row r="43" spans="1:14">
      <c r="A43" t="s">
        <v>932</v>
      </c>
      <c r="B43" t="s">
        <v>933</v>
      </c>
      <c r="C43" t="s">
        <v>99</v>
      </c>
      <c r="D43" t="s">
        <v>122</v>
      </c>
      <c r="E43" t="s">
        <v>934</v>
      </c>
      <c r="F43" t="s">
        <v>505</v>
      </c>
      <c r="G43" t="s">
        <v>101</v>
      </c>
      <c r="H43" s="65">
        <v>3400</v>
      </c>
      <c r="I43" s="65">
        <v>19400</v>
      </c>
      <c r="J43" s="65">
        <v>0</v>
      </c>
      <c r="K43" s="65">
        <v>659.6</v>
      </c>
      <c r="L43" s="66">
        <v>1E-4</v>
      </c>
      <c r="M43" s="66">
        <v>2.0999999999999999E-3</v>
      </c>
      <c r="N43" s="66">
        <v>4.0000000000000002E-4</v>
      </c>
    </row>
    <row r="44" spans="1:14">
      <c r="A44" t="s">
        <v>935</v>
      </c>
      <c r="B44" t="s">
        <v>936</v>
      </c>
      <c r="C44" t="s">
        <v>99</v>
      </c>
      <c r="D44" t="s">
        <v>122</v>
      </c>
      <c r="E44" t="s">
        <v>719</v>
      </c>
      <c r="F44" t="s">
        <v>505</v>
      </c>
      <c r="G44" t="s">
        <v>101</v>
      </c>
      <c r="H44" s="65">
        <v>2565</v>
      </c>
      <c r="I44" s="65">
        <v>98760</v>
      </c>
      <c r="J44" s="65">
        <v>0</v>
      </c>
      <c r="K44" s="65">
        <v>2533.194</v>
      </c>
      <c r="L44" s="66">
        <v>2.9999999999999997E-4</v>
      </c>
      <c r="M44" s="66">
        <v>8.2000000000000007E-3</v>
      </c>
      <c r="N44" s="66">
        <v>1.4E-3</v>
      </c>
    </row>
    <row r="45" spans="1:14">
      <c r="A45" t="s">
        <v>937</v>
      </c>
      <c r="B45" t="s">
        <v>938</v>
      </c>
      <c r="C45" t="s">
        <v>99</v>
      </c>
      <c r="D45" t="s">
        <v>122</v>
      </c>
      <c r="E45" t="s">
        <v>939</v>
      </c>
      <c r="F45" t="s">
        <v>505</v>
      </c>
      <c r="G45" t="s">
        <v>101</v>
      </c>
      <c r="H45" s="65">
        <v>22700</v>
      </c>
      <c r="I45" s="65">
        <v>11240</v>
      </c>
      <c r="J45" s="65">
        <v>0</v>
      </c>
      <c r="K45" s="65">
        <v>2551.48</v>
      </c>
      <c r="L45" s="66">
        <v>4.0000000000000002E-4</v>
      </c>
      <c r="M45" s="66">
        <v>8.3000000000000001E-3</v>
      </c>
      <c r="N45" s="66">
        <v>1.4E-3</v>
      </c>
    </row>
    <row r="46" spans="1:14">
      <c r="A46" t="s">
        <v>940</v>
      </c>
      <c r="B46" t="s">
        <v>941</v>
      </c>
      <c r="C46" t="s">
        <v>99</v>
      </c>
      <c r="D46" t="s">
        <v>122</v>
      </c>
      <c r="E46" t="s">
        <v>942</v>
      </c>
      <c r="F46" t="s">
        <v>885</v>
      </c>
      <c r="G46" t="s">
        <v>101</v>
      </c>
      <c r="H46" s="65">
        <v>38282</v>
      </c>
      <c r="I46" s="65">
        <v>12360</v>
      </c>
      <c r="J46" s="65">
        <v>0</v>
      </c>
      <c r="K46" s="65">
        <v>4731.6552000000001</v>
      </c>
      <c r="L46" s="66">
        <v>8.0000000000000004E-4</v>
      </c>
      <c r="M46" s="66">
        <v>1.5299999999999999E-2</v>
      </c>
      <c r="N46" s="66">
        <v>2.7000000000000001E-3</v>
      </c>
    </row>
    <row r="47" spans="1:14">
      <c r="A47" t="s">
        <v>943</v>
      </c>
      <c r="B47" t="s">
        <v>944</v>
      </c>
      <c r="C47" t="s">
        <v>99</v>
      </c>
      <c r="D47" t="s">
        <v>122</v>
      </c>
      <c r="E47" t="s">
        <v>682</v>
      </c>
      <c r="F47" t="s">
        <v>683</v>
      </c>
      <c r="G47" t="s">
        <v>101</v>
      </c>
      <c r="H47" s="65">
        <v>9282</v>
      </c>
      <c r="I47" s="65">
        <v>30990</v>
      </c>
      <c r="J47" s="65">
        <v>0</v>
      </c>
      <c r="K47" s="65">
        <v>2876.4917999999998</v>
      </c>
      <c r="L47" s="66">
        <v>5.9999999999999995E-4</v>
      </c>
      <c r="M47" s="66">
        <v>9.2999999999999992E-3</v>
      </c>
      <c r="N47" s="66">
        <v>1.6000000000000001E-3</v>
      </c>
    </row>
    <row r="48" spans="1:14">
      <c r="A48" t="s">
        <v>945</v>
      </c>
      <c r="B48" t="s">
        <v>946</v>
      </c>
      <c r="C48" t="s">
        <v>99</v>
      </c>
      <c r="D48" t="s">
        <v>122</v>
      </c>
      <c r="E48" t="s">
        <v>947</v>
      </c>
      <c r="F48" t="s">
        <v>579</v>
      </c>
      <c r="G48" t="s">
        <v>101</v>
      </c>
      <c r="H48" s="65">
        <v>9240</v>
      </c>
      <c r="I48" s="65">
        <v>18730</v>
      </c>
      <c r="J48" s="65">
        <v>0</v>
      </c>
      <c r="K48" s="65">
        <v>1730.652</v>
      </c>
      <c r="L48" s="66">
        <v>4.0000000000000002E-4</v>
      </c>
      <c r="M48" s="66">
        <v>5.5999999999999999E-3</v>
      </c>
      <c r="N48" s="66">
        <v>1E-3</v>
      </c>
    </row>
    <row r="49" spans="1:14">
      <c r="A49" t="s">
        <v>948</v>
      </c>
      <c r="B49" t="s">
        <v>949</v>
      </c>
      <c r="C49" t="s">
        <v>99</v>
      </c>
      <c r="D49" t="s">
        <v>122</v>
      </c>
      <c r="E49" t="s">
        <v>950</v>
      </c>
      <c r="F49" t="s">
        <v>579</v>
      </c>
      <c r="G49" t="s">
        <v>101</v>
      </c>
      <c r="H49" s="65">
        <v>48200</v>
      </c>
      <c r="I49" s="65">
        <v>6078</v>
      </c>
      <c r="J49" s="65">
        <v>0</v>
      </c>
      <c r="K49" s="65">
        <v>2929.596</v>
      </c>
      <c r="L49" s="66">
        <v>1.9E-3</v>
      </c>
      <c r="M49" s="66">
        <v>9.4999999999999998E-3</v>
      </c>
      <c r="N49" s="66">
        <v>1.6999999999999999E-3</v>
      </c>
    </row>
    <row r="50" spans="1:14">
      <c r="A50" t="s">
        <v>951</v>
      </c>
      <c r="B50" t="s">
        <v>952</v>
      </c>
      <c r="C50" t="s">
        <v>99</v>
      </c>
      <c r="D50" t="s">
        <v>122</v>
      </c>
      <c r="E50" t="s">
        <v>953</v>
      </c>
      <c r="F50" t="s">
        <v>579</v>
      </c>
      <c r="G50" t="s">
        <v>101</v>
      </c>
      <c r="H50" s="65">
        <v>6790</v>
      </c>
      <c r="I50" s="65">
        <v>6713</v>
      </c>
      <c r="J50" s="65">
        <v>0</v>
      </c>
      <c r="K50" s="65">
        <v>455.81270000000001</v>
      </c>
      <c r="L50" s="66">
        <v>5.0000000000000001E-4</v>
      </c>
      <c r="M50" s="66">
        <v>1.5E-3</v>
      </c>
      <c r="N50" s="66">
        <v>2.9999999999999997E-4</v>
      </c>
    </row>
    <row r="51" spans="1:14">
      <c r="A51" t="s">
        <v>954</v>
      </c>
      <c r="B51" t="s">
        <v>955</v>
      </c>
      <c r="C51" t="s">
        <v>99</v>
      </c>
      <c r="D51" t="s">
        <v>122</v>
      </c>
      <c r="E51" t="s">
        <v>956</v>
      </c>
      <c r="F51" t="s">
        <v>579</v>
      </c>
      <c r="G51" t="s">
        <v>101</v>
      </c>
      <c r="H51" s="65">
        <v>18000</v>
      </c>
      <c r="I51" s="65">
        <v>21900</v>
      </c>
      <c r="J51" s="65">
        <v>0</v>
      </c>
      <c r="K51" s="65">
        <v>3942</v>
      </c>
      <c r="L51" s="66">
        <v>1.1999999999999999E-3</v>
      </c>
      <c r="M51" s="66">
        <v>1.2699999999999999E-2</v>
      </c>
      <c r="N51" s="66">
        <v>2.2000000000000001E-3</v>
      </c>
    </row>
    <row r="52" spans="1:14">
      <c r="A52" t="s">
        <v>957</v>
      </c>
      <c r="B52" t="s">
        <v>958</v>
      </c>
      <c r="C52" t="s">
        <v>99</v>
      </c>
      <c r="D52" t="s">
        <v>122</v>
      </c>
      <c r="E52" t="s">
        <v>959</v>
      </c>
      <c r="F52" t="s">
        <v>579</v>
      </c>
      <c r="G52" t="s">
        <v>101</v>
      </c>
      <c r="H52" s="65">
        <v>5000</v>
      </c>
      <c r="I52" s="65">
        <v>1235</v>
      </c>
      <c r="J52" s="65">
        <v>0</v>
      </c>
      <c r="K52" s="65">
        <v>61.75</v>
      </c>
      <c r="L52" s="66">
        <v>0</v>
      </c>
      <c r="M52" s="66">
        <v>2.0000000000000001E-4</v>
      </c>
      <c r="N52" s="66">
        <v>0</v>
      </c>
    </row>
    <row r="53" spans="1:14">
      <c r="A53" t="s">
        <v>960</v>
      </c>
      <c r="B53" t="s">
        <v>961</v>
      </c>
      <c r="C53" t="s">
        <v>99</v>
      </c>
      <c r="D53" t="s">
        <v>122</v>
      </c>
      <c r="E53" t="s">
        <v>962</v>
      </c>
      <c r="F53" t="s">
        <v>579</v>
      </c>
      <c r="G53" t="s">
        <v>101</v>
      </c>
      <c r="H53" s="65">
        <v>44677</v>
      </c>
      <c r="I53" s="65">
        <v>8000</v>
      </c>
      <c r="J53" s="65">
        <v>0</v>
      </c>
      <c r="K53" s="65">
        <v>3574.16</v>
      </c>
      <c r="L53" s="66">
        <v>2.0999999999999999E-3</v>
      </c>
      <c r="M53" s="66">
        <v>1.1599999999999999E-2</v>
      </c>
      <c r="N53" s="66">
        <v>2E-3</v>
      </c>
    </row>
    <row r="54" spans="1:14">
      <c r="A54" t="s">
        <v>963</v>
      </c>
      <c r="B54" t="s">
        <v>964</v>
      </c>
      <c r="C54" t="s">
        <v>99</v>
      </c>
      <c r="D54" t="s">
        <v>122</v>
      </c>
      <c r="E54" t="s">
        <v>965</v>
      </c>
      <c r="F54" t="s">
        <v>579</v>
      </c>
      <c r="G54" t="s">
        <v>101</v>
      </c>
      <c r="H54" s="65">
        <v>278247</v>
      </c>
      <c r="I54" s="65">
        <v>1220</v>
      </c>
      <c r="J54" s="65">
        <v>0</v>
      </c>
      <c r="K54" s="65">
        <v>3394.6134000000002</v>
      </c>
      <c r="L54" s="66">
        <v>1.8E-3</v>
      </c>
      <c r="M54" s="66">
        <v>1.0999999999999999E-2</v>
      </c>
      <c r="N54" s="66">
        <v>1.9E-3</v>
      </c>
    </row>
    <row r="55" spans="1:14">
      <c r="A55" t="s">
        <v>966</v>
      </c>
      <c r="B55" t="s">
        <v>967</v>
      </c>
      <c r="C55" t="s">
        <v>99</v>
      </c>
      <c r="D55" t="s">
        <v>122</v>
      </c>
      <c r="E55" t="s">
        <v>968</v>
      </c>
      <c r="F55" t="s">
        <v>579</v>
      </c>
      <c r="G55" t="s">
        <v>101</v>
      </c>
      <c r="H55" s="65">
        <v>6855</v>
      </c>
      <c r="I55" s="65">
        <v>38700</v>
      </c>
      <c r="J55" s="65">
        <v>0</v>
      </c>
      <c r="K55" s="65">
        <v>2652.8850000000002</v>
      </c>
      <c r="L55" s="66">
        <v>8.0000000000000004E-4</v>
      </c>
      <c r="M55" s="66">
        <v>8.6E-3</v>
      </c>
      <c r="N55" s="66">
        <v>1.5E-3</v>
      </c>
    </row>
    <row r="56" spans="1:14">
      <c r="A56" t="s">
        <v>969</v>
      </c>
      <c r="B56" t="s">
        <v>970</v>
      </c>
      <c r="C56" t="s">
        <v>99</v>
      </c>
      <c r="D56" t="s">
        <v>122</v>
      </c>
      <c r="E56" t="s">
        <v>971</v>
      </c>
      <c r="F56" t="s">
        <v>972</v>
      </c>
      <c r="G56" t="s">
        <v>101</v>
      </c>
      <c r="H56" s="65">
        <v>186854</v>
      </c>
      <c r="I56" s="65">
        <v>1500</v>
      </c>
      <c r="J56" s="65">
        <v>0</v>
      </c>
      <c r="K56" s="65">
        <v>2802.81</v>
      </c>
      <c r="L56" s="66">
        <v>1.5E-3</v>
      </c>
      <c r="M56" s="66">
        <v>9.1000000000000004E-3</v>
      </c>
      <c r="N56" s="66">
        <v>1.6000000000000001E-3</v>
      </c>
    </row>
    <row r="57" spans="1:14">
      <c r="A57" t="s">
        <v>973</v>
      </c>
      <c r="B57" t="s">
        <v>974</v>
      </c>
      <c r="C57" t="s">
        <v>99</v>
      </c>
      <c r="D57" t="s">
        <v>122</v>
      </c>
      <c r="E57" t="s">
        <v>975</v>
      </c>
      <c r="F57" t="s">
        <v>411</v>
      </c>
      <c r="G57" t="s">
        <v>101</v>
      </c>
      <c r="H57" s="65">
        <v>91400</v>
      </c>
      <c r="I57" s="65">
        <v>633.20000000000005</v>
      </c>
      <c r="J57" s="65">
        <v>0</v>
      </c>
      <c r="K57" s="65">
        <v>578.74480000000005</v>
      </c>
      <c r="L57" s="66">
        <v>5.9999999999999995E-4</v>
      </c>
      <c r="M57" s="66">
        <v>1.9E-3</v>
      </c>
      <c r="N57" s="66">
        <v>2.9999999999999997E-4</v>
      </c>
    </row>
    <row r="58" spans="1:14">
      <c r="A58" t="s">
        <v>976</v>
      </c>
      <c r="B58" t="s">
        <v>977</v>
      </c>
      <c r="C58" t="s">
        <v>99</v>
      </c>
      <c r="D58" t="s">
        <v>122</v>
      </c>
      <c r="E58" t="s">
        <v>978</v>
      </c>
      <c r="F58" t="s">
        <v>411</v>
      </c>
      <c r="G58" t="s">
        <v>101</v>
      </c>
      <c r="H58" s="65">
        <v>93587</v>
      </c>
      <c r="I58" s="65">
        <v>4913</v>
      </c>
      <c r="J58" s="65">
        <v>0</v>
      </c>
      <c r="K58" s="65">
        <v>4597.9293100000004</v>
      </c>
      <c r="L58" s="66">
        <v>1.2999999999999999E-3</v>
      </c>
      <c r="M58" s="66">
        <v>1.49E-2</v>
      </c>
      <c r="N58" s="66">
        <v>2.5999999999999999E-3</v>
      </c>
    </row>
    <row r="59" spans="1:14">
      <c r="A59" t="s">
        <v>979</v>
      </c>
      <c r="B59" t="s">
        <v>980</v>
      </c>
      <c r="C59" t="s">
        <v>99</v>
      </c>
      <c r="D59" t="s">
        <v>122</v>
      </c>
      <c r="E59" t="s">
        <v>392</v>
      </c>
      <c r="F59" t="s">
        <v>372</v>
      </c>
      <c r="G59" t="s">
        <v>101</v>
      </c>
      <c r="H59" s="65">
        <v>9500</v>
      </c>
      <c r="I59" s="65">
        <v>41700</v>
      </c>
      <c r="J59" s="65">
        <v>0</v>
      </c>
      <c r="K59" s="65">
        <v>3961.5</v>
      </c>
      <c r="L59" s="66">
        <v>5.0000000000000001E-4</v>
      </c>
      <c r="M59" s="66">
        <v>1.2800000000000001E-2</v>
      </c>
      <c r="N59" s="66">
        <v>2.2000000000000001E-3</v>
      </c>
    </row>
    <row r="60" spans="1:14">
      <c r="A60" t="s">
        <v>981</v>
      </c>
      <c r="B60" t="s">
        <v>982</v>
      </c>
      <c r="C60" t="s">
        <v>99</v>
      </c>
      <c r="D60" t="s">
        <v>122</v>
      </c>
      <c r="E60" t="s">
        <v>983</v>
      </c>
      <c r="F60" t="s">
        <v>372</v>
      </c>
      <c r="G60" t="s">
        <v>101</v>
      </c>
      <c r="H60" s="65">
        <v>6500</v>
      </c>
      <c r="I60" s="65">
        <v>10500</v>
      </c>
      <c r="J60" s="65">
        <v>0</v>
      </c>
      <c r="K60" s="65">
        <v>682.5</v>
      </c>
      <c r="L60" s="66">
        <v>2.0000000000000001E-4</v>
      </c>
      <c r="M60" s="66">
        <v>2.2000000000000001E-3</v>
      </c>
      <c r="N60" s="66">
        <v>4.0000000000000002E-4</v>
      </c>
    </row>
    <row r="61" spans="1:14">
      <c r="A61" t="s">
        <v>984</v>
      </c>
      <c r="B61" t="s">
        <v>985</v>
      </c>
      <c r="C61" t="s">
        <v>99</v>
      </c>
      <c r="D61" t="s">
        <v>122</v>
      </c>
      <c r="E61" t="s">
        <v>469</v>
      </c>
      <c r="F61" t="s">
        <v>372</v>
      </c>
      <c r="G61" t="s">
        <v>101</v>
      </c>
      <c r="H61" s="65">
        <v>113760</v>
      </c>
      <c r="I61" s="65">
        <v>860</v>
      </c>
      <c r="J61" s="65">
        <v>0</v>
      </c>
      <c r="K61" s="65">
        <v>978.33600000000001</v>
      </c>
      <c r="L61" s="66">
        <v>5.9999999999999995E-4</v>
      </c>
      <c r="M61" s="66">
        <v>3.2000000000000002E-3</v>
      </c>
      <c r="N61" s="66">
        <v>5.9999999999999995E-4</v>
      </c>
    </row>
    <row r="62" spans="1:14">
      <c r="A62" t="s">
        <v>986</v>
      </c>
      <c r="B62" t="s">
        <v>987</v>
      </c>
      <c r="C62" t="s">
        <v>99</v>
      </c>
      <c r="D62" t="s">
        <v>122</v>
      </c>
      <c r="E62" t="s">
        <v>443</v>
      </c>
      <c r="F62" t="s">
        <v>372</v>
      </c>
      <c r="G62" t="s">
        <v>101</v>
      </c>
      <c r="H62" s="65">
        <v>49500</v>
      </c>
      <c r="I62" s="65">
        <v>1722</v>
      </c>
      <c r="J62" s="65">
        <v>0</v>
      </c>
      <c r="K62" s="65">
        <v>852.39</v>
      </c>
      <c r="L62" s="66">
        <v>2.9999999999999997E-4</v>
      </c>
      <c r="M62" s="66">
        <v>2.8E-3</v>
      </c>
      <c r="N62" s="66">
        <v>5.0000000000000001E-4</v>
      </c>
    </row>
    <row r="63" spans="1:14">
      <c r="A63" t="s">
        <v>988</v>
      </c>
      <c r="B63" t="s">
        <v>989</v>
      </c>
      <c r="C63" t="s">
        <v>99</v>
      </c>
      <c r="D63" t="s">
        <v>122</v>
      </c>
      <c r="E63" t="s">
        <v>990</v>
      </c>
      <c r="F63" t="s">
        <v>124</v>
      </c>
      <c r="G63" t="s">
        <v>101</v>
      </c>
      <c r="H63" s="65">
        <v>19488</v>
      </c>
      <c r="I63" s="65">
        <v>6797</v>
      </c>
      <c r="J63" s="65">
        <v>0</v>
      </c>
      <c r="K63" s="65">
        <v>1324.5993599999999</v>
      </c>
      <c r="L63" s="66">
        <v>1E-3</v>
      </c>
      <c r="M63" s="66">
        <v>4.3E-3</v>
      </c>
      <c r="N63" s="66">
        <v>8.0000000000000004E-4</v>
      </c>
    </row>
    <row r="64" spans="1:14">
      <c r="A64" t="s">
        <v>991</v>
      </c>
      <c r="B64" t="s">
        <v>992</v>
      </c>
      <c r="C64" t="s">
        <v>99</v>
      </c>
      <c r="D64" t="s">
        <v>122</v>
      </c>
      <c r="E64" t="s">
        <v>993</v>
      </c>
      <c r="F64" t="s">
        <v>124</v>
      </c>
      <c r="G64" t="s">
        <v>101</v>
      </c>
      <c r="H64" s="65">
        <v>12900</v>
      </c>
      <c r="I64" s="65">
        <v>19670</v>
      </c>
      <c r="J64" s="65">
        <v>0</v>
      </c>
      <c r="K64" s="65">
        <v>2537.4299999999998</v>
      </c>
      <c r="L64" s="66">
        <v>1.2999999999999999E-3</v>
      </c>
      <c r="M64" s="66">
        <v>8.2000000000000007E-3</v>
      </c>
      <c r="N64" s="66">
        <v>1.4E-3</v>
      </c>
    </row>
    <row r="65" spans="1:14">
      <c r="A65" t="s">
        <v>994</v>
      </c>
      <c r="B65" t="s">
        <v>995</v>
      </c>
      <c r="C65" t="s">
        <v>99</v>
      </c>
      <c r="D65" t="s">
        <v>122</v>
      </c>
      <c r="E65" t="s">
        <v>996</v>
      </c>
      <c r="F65" t="s">
        <v>124</v>
      </c>
      <c r="G65" t="s">
        <v>101</v>
      </c>
      <c r="H65" s="65">
        <v>192500</v>
      </c>
      <c r="I65" s="65">
        <v>1130</v>
      </c>
      <c r="J65" s="65">
        <v>0</v>
      </c>
      <c r="K65" s="65">
        <v>2175.25</v>
      </c>
      <c r="L65" s="66">
        <v>2E-3</v>
      </c>
      <c r="M65" s="66">
        <v>7.0000000000000001E-3</v>
      </c>
      <c r="N65" s="66">
        <v>1.1999999999999999E-3</v>
      </c>
    </row>
    <row r="66" spans="1:14">
      <c r="A66" t="s">
        <v>997</v>
      </c>
      <c r="B66" t="s">
        <v>998</v>
      </c>
      <c r="C66" t="s">
        <v>99</v>
      </c>
      <c r="D66" t="s">
        <v>122</v>
      </c>
      <c r="E66" t="s">
        <v>999</v>
      </c>
      <c r="F66" t="s">
        <v>600</v>
      </c>
      <c r="G66" t="s">
        <v>101</v>
      </c>
      <c r="H66" s="65">
        <v>9225</v>
      </c>
      <c r="I66" s="65">
        <v>4886</v>
      </c>
      <c r="J66" s="65">
        <v>0</v>
      </c>
      <c r="K66" s="65">
        <v>450.73349999999999</v>
      </c>
      <c r="L66" s="66">
        <v>1E-4</v>
      </c>
      <c r="M66" s="66">
        <v>1.5E-3</v>
      </c>
      <c r="N66" s="66">
        <v>2.9999999999999997E-4</v>
      </c>
    </row>
    <row r="67" spans="1:14">
      <c r="A67" t="s">
        <v>1000</v>
      </c>
      <c r="B67" t="s">
        <v>1001</v>
      </c>
      <c r="C67" t="s">
        <v>99</v>
      </c>
      <c r="D67" t="s">
        <v>122</v>
      </c>
      <c r="E67" t="s">
        <v>1002</v>
      </c>
      <c r="F67" t="s">
        <v>1003</v>
      </c>
      <c r="G67" t="s">
        <v>101</v>
      </c>
      <c r="H67" s="65">
        <v>350</v>
      </c>
      <c r="I67" s="65">
        <v>68300</v>
      </c>
      <c r="J67" s="65">
        <v>0</v>
      </c>
      <c r="K67" s="65">
        <v>239.05</v>
      </c>
      <c r="L67" s="66">
        <v>1E-4</v>
      </c>
      <c r="M67" s="66">
        <v>8.0000000000000004E-4</v>
      </c>
      <c r="N67" s="66">
        <v>1E-4</v>
      </c>
    </row>
    <row r="68" spans="1:14">
      <c r="A68" t="s">
        <v>1004</v>
      </c>
      <c r="B68" t="s">
        <v>1005</v>
      </c>
      <c r="C68" t="s">
        <v>99</v>
      </c>
      <c r="D68" t="s">
        <v>122</v>
      </c>
      <c r="E68" t="s">
        <v>1006</v>
      </c>
      <c r="F68" t="s">
        <v>131</v>
      </c>
      <c r="G68" t="s">
        <v>101</v>
      </c>
      <c r="H68" s="65">
        <v>57320</v>
      </c>
      <c r="I68" s="65">
        <v>1492</v>
      </c>
      <c r="J68" s="65">
        <v>0</v>
      </c>
      <c r="K68" s="65">
        <v>855.21439999999996</v>
      </c>
      <c r="L68" s="66">
        <v>2.9999999999999997E-4</v>
      </c>
      <c r="M68" s="66">
        <v>2.8E-3</v>
      </c>
      <c r="N68" s="66">
        <v>5.0000000000000001E-4</v>
      </c>
    </row>
    <row r="69" spans="1:14">
      <c r="A69" s="67" t="s">
        <v>1007</v>
      </c>
      <c r="D69" s="14"/>
      <c r="E69" s="14"/>
      <c r="F69" s="14"/>
      <c r="H69" s="69">
        <v>9497448.7300000004</v>
      </c>
      <c r="J69" s="69">
        <v>0</v>
      </c>
      <c r="K69" s="69">
        <v>96903.733300943932</v>
      </c>
      <c r="M69" s="68">
        <v>0.31340000000000001</v>
      </c>
      <c r="N69" s="68">
        <v>5.4899999999999997E-2</v>
      </c>
    </row>
    <row r="70" spans="1:14" s="73" customFormat="1">
      <c r="A70" s="70" t="s">
        <v>1008</v>
      </c>
      <c r="B70" s="70">
        <v>4240100</v>
      </c>
      <c r="C70" s="70" t="s">
        <v>99</v>
      </c>
      <c r="D70" s="70" t="s">
        <v>122</v>
      </c>
      <c r="E70" s="70" t="s">
        <v>1009</v>
      </c>
      <c r="F70" s="70" t="s">
        <v>911</v>
      </c>
      <c r="G70" s="70" t="s">
        <v>101</v>
      </c>
      <c r="H70" s="71">
        <v>130000</v>
      </c>
      <c r="I70" s="71">
        <f>K70*1000/H70*100</f>
        <v>321.78688524590149</v>
      </c>
      <c r="J70" s="71">
        <v>0</v>
      </c>
      <c r="K70" s="71">
        <f>559-140.677049180328</f>
        <v>418.32295081967197</v>
      </c>
      <c r="L70" s="72">
        <v>2.5999999999999999E-3</v>
      </c>
      <c r="M70" s="72">
        <v>1.8E-3</v>
      </c>
      <c r="N70" s="72">
        <v>2.9999999999999997E-4</v>
      </c>
    </row>
    <row r="71" spans="1:14">
      <c r="A71" t="s">
        <v>1010</v>
      </c>
      <c r="B71" t="s">
        <v>1011</v>
      </c>
      <c r="C71" t="s">
        <v>99</v>
      </c>
      <c r="D71" t="s">
        <v>122</v>
      </c>
      <c r="E71" t="s">
        <v>1012</v>
      </c>
      <c r="F71" t="s">
        <v>911</v>
      </c>
      <c r="G71" t="s">
        <v>101</v>
      </c>
      <c r="H71" s="65">
        <v>15000</v>
      </c>
      <c r="I71" s="65">
        <v>4157</v>
      </c>
      <c r="J71" s="65">
        <v>0</v>
      </c>
      <c r="K71" s="65">
        <v>623.54999999999995</v>
      </c>
      <c r="L71" s="66">
        <v>3.0000000000000001E-3</v>
      </c>
      <c r="M71" s="66">
        <v>2E-3</v>
      </c>
      <c r="N71" s="66">
        <v>4.0000000000000002E-4</v>
      </c>
    </row>
    <row r="72" spans="1:14">
      <c r="A72" t="s">
        <v>1013</v>
      </c>
      <c r="B72" t="s">
        <v>1014</v>
      </c>
      <c r="C72" t="s">
        <v>99</v>
      </c>
      <c r="D72" t="s">
        <v>122</v>
      </c>
      <c r="E72" t="s">
        <v>1015</v>
      </c>
      <c r="F72" t="s">
        <v>911</v>
      </c>
      <c r="G72" t="s">
        <v>101</v>
      </c>
      <c r="H72" s="65">
        <v>400000</v>
      </c>
      <c r="I72" s="65">
        <v>581.20000000000005</v>
      </c>
      <c r="J72" s="65">
        <v>0</v>
      </c>
      <c r="K72" s="65">
        <v>2324.8000000000002</v>
      </c>
      <c r="L72" s="66">
        <v>5.3E-3</v>
      </c>
      <c r="M72" s="66">
        <v>7.4999999999999997E-3</v>
      </c>
      <c r="N72" s="66">
        <v>1.2999999999999999E-3</v>
      </c>
    </row>
    <row r="73" spans="1:14">
      <c r="A73" t="s">
        <v>1016</v>
      </c>
      <c r="B73" t="s">
        <v>1017</v>
      </c>
      <c r="C73" t="s">
        <v>99</v>
      </c>
      <c r="D73" t="s">
        <v>122</v>
      </c>
      <c r="E73" t="s">
        <v>1018</v>
      </c>
      <c r="F73" t="s">
        <v>911</v>
      </c>
      <c r="G73" t="s">
        <v>101</v>
      </c>
      <c r="H73" s="65">
        <v>10100</v>
      </c>
      <c r="I73" s="65">
        <v>1284</v>
      </c>
      <c r="J73" s="65">
        <v>0</v>
      </c>
      <c r="K73" s="65">
        <v>129.684</v>
      </c>
      <c r="L73" s="66">
        <v>6.9999999999999999E-4</v>
      </c>
      <c r="M73" s="66">
        <v>4.0000000000000002E-4</v>
      </c>
      <c r="N73" s="66">
        <v>1E-4</v>
      </c>
    </row>
    <row r="74" spans="1:14">
      <c r="A74" t="s">
        <v>1019</v>
      </c>
      <c r="B74" t="s">
        <v>1020</v>
      </c>
      <c r="C74" t="s">
        <v>99</v>
      </c>
      <c r="D74" t="s">
        <v>122</v>
      </c>
      <c r="E74" t="s">
        <v>1021</v>
      </c>
      <c r="F74" t="s">
        <v>492</v>
      </c>
      <c r="G74" t="s">
        <v>101</v>
      </c>
      <c r="H74" s="65">
        <v>125048</v>
      </c>
      <c r="I74" s="65">
        <v>350.9</v>
      </c>
      <c r="J74" s="65">
        <v>0</v>
      </c>
      <c r="K74" s="65">
        <v>438.793432</v>
      </c>
      <c r="L74" s="66">
        <v>1.1999999999999999E-3</v>
      </c>
      <c r="M74" s="66">
        <v>1.4E-3</v>
      </c>
      <c r="N74" s="66">
        <v>2.0000000000000001E-4</v>
      </c>
    </row>
    <row r="75" spans="1:14">
      <c r="A75" t="s">
        <v>1022</v>
      </c>
      <c r="B75" t="s">
        <v>1023</v>
      </c>
      <c r="C75" t="s">
        <v>99</v>
      </c>
      <c r="D75" t="s">
        <v>122</v>
      </c>
      <c r="E75" t="s">
        <v>677</v>
      </c>
      <c r="F75" t="s">
        <v>492</v>
      </c>
      <c r="G75" t="s">
        <v>101</v>
      </c>
      <c r="H75" s="65">
        <v>207000</v>
      </c>
      <c r="I75" s="65">
        <v>1179</v>
      </c>
      <c r="J75" s="65">
        <v>0</v>
      </c>
      <c r="K75" s="65">
        <v>2440.5300000000002</v>
      </c>
      <c r="L75" s="66">
        <v>8.8999999999999999E-3</v>
      </c>
      <c r="M75" s="66">
        <v>7.9000000000000008E-3</v>
      </c>
      <c r="N75" s="66">
        <v>1.4E-3</v>
      </c>
    </row>
    <row r="76" spans="1:14">
      <c r="A76" t="s">
        <v>1024</v>
      </c>
      <c r="B76" t="s">
        <v>1025</v>
      </c>
      <c r="C76" t="s">
        <v>99</v>
      </c>
      <c r="D76" t="s">
        <v>122</v>
      </c>
      <c r="E76" t="s">
        <v>1026</v>
      </c>
      <c r="F76" t="s">
        <v>492</v>
      </c>
      <c r="G76" t="s">
        <v>101</v>
      </c>
      <c r="H76" s="65">
        <v>282800</v>
      </c>
      <c r="I76" s="65">
        <v>1052</v>
      </c>
      <c r="J76" s="65">
        <v>0</v>
      </c>
      <c r="K76" s="65">
        <v>2975.056</v>
      </c>
      <c r="L76" s="66">
        <v>4.7000000000000002E-3</v>
      </c>
      <c r="M76" s="66">
        <v>9.5999999999999992E-3</v>
      </c>
      <c r="N76" s="66">
        <v>1.6999999999999999E-3</v>
      </c>
    </row>
    <row r="77" spans="1:14">
      <c r="A77" t="s">
        <v>1027</v>
      </c>
      <c r="B77" t="s">
        <v>1028</v>
      </c>
      <c r="C77" t="s">
        <v>99</v>
      </c>
      <c r="D77" t="s">
        <v>122</v>
      </c>
      <c r="E77" t="s">
        <v>1029</v>
      </c>
      <c r="F77" t="s">
        <v>858</v>
      </c>
      <c r="G77" t="s">
        <v>101</v>
      </c>
      <c r="H77" s="65">
        <v>16573</v>
      </c>
      <c r="I77" s="65">
        <v>1484</v>
      </c>
      <c r="J77" s="65">
        <v>0</v>
      </c>
      <c r="K77" s="65">
        <v>245.94332</v>
      </c>
      <c r="L77" s="66">
        <v>4.0000000000000002E-4</v>
      </c>
      <c r="M77" s="66">
        <v>8.0000000000000004E-4</v>
      </c>
      <c r="N77" s="66">
        <v>1E-4</v>
      </c>
    </row>
    <row r="78" spans="1:14">
      <c r="A78" t="s">
        <v>1030</v>
      </c>
      <c r="B78" t="s">
        <v>1031</v>
      </c>
      <c r="C78" t="s">
        <v>99</v>
      </c>
      <c r="D78" t="s">
        <v>122</v>
      </c>
      <c r="E78" t="s">
        <v>674</v>
      </c>
      <c r="F78" t="s">
        <v>670</v>
      </c>
      <c r="G78" t="s">
        <v>101</v>
      </c>
      <c r="H78" s="65">
        <v>94354</v>
      </c>
      <c r="I78" s="65">
        <v>1967</v>
      </c>
      <c r="J78" s="65">
        <v>0</v>
      </c>
      <c r="K78" s="65">
        <v>1855.94318</v>
      </c>
      <c r="L78" s="66">
        <v>1.8E-3</v>
      </c>
      <c r="M78" s="66">
        <v>6.0000000000000001E-3</v>
      </c>
      <c r="N78" s="66">
        <v>1.1000000000000001E-3</v>
      </c>
    </row>
    <row r="79" spans="1:14">
      <c r="A79" t="s">
        <v>1032</v>
      </c>
      <c r="B79" t="s">
        <v>1033</v>
      </c>
      <c r="C79" t="s">
        <v>99</v>
      </c>
      <c r="D79" t="s">
        <v>122</v>
      </c>
      <c r="E79" t="s">
        <v>1034</v>
      </c>
      <c r="F79" t="s">
        <v>1035</v>
      </c>
      <c r="G79" t="s">
        <v>101</v>
      </c>
      <c r="H79" s="65">
        <v>133187</v>
      </c>
      <c r="I79" s="65">
        <v>1103</v>
      </c>
      <c r="J79" s="65">
        <v>0</v>
      </c>
      <c r="K79" s="65">
        <v>1469.05261</v>
      </c>
      <c r="L79" s="66">
        <v>1.52E-2</v>
      </c>
      <c r="M79" s="66">
        <v>4.7999999999999996E-3</v>
      </c>
      <c r="N79" s="66">
        <v>8.0000000000000004E-4</v>
      </c>
    </row>
    <row r="80" spans="1:14">
      <c r="A80" t="s">
        <v>1036</v>
      </c>
      <c r="B80" t="s">
        <v>1037</v>
      </c>
      <c r="C80" t="s">
        <v>99</v>
      </c>
      <c r="D80" t="s">
        <v>122</v>
      </c>
      <c r="E80" t="s">
        <v>1038</v>
      </c>
      <c r="F80" t="s">
        <v>1035</v>
      </c>
      <c r="G80" t="s">
        <v>101</v>
      </c>
      <c r="H80" s="65">
        <v>410000</v>
      </c>
      <c r="I80" s="65">
        <v>172</v>
      </c>
      <c r="J80" s="65">
        <v>0</v>
      </c>
      <c r="K80" s="65">
        <v>705.2</v>
      </c>
      <c r="L80" s="66">
        <v>1.17E-2</v>
      </c>
      <c r="M80" s="66">
        <v>2.3E-3</v>
      </c>
      <c r="N80" s="66">
        <v>4.0000000000000002E-4</v>
      </c>
    </row>
    <row r="81" spans="1:14">
      <c r="A81" t="s">
        <v>1039</v>
      </c>
      <c r="B81" t="s">
        <v>1040</v>
      </c>
      <c r="C81" t="s">
        <v>99</v>
      </c>
      <c r="D81" t="s">
        <v>122</v>
      </c>
      <c r="E81" t="s">
        <v>1041</v>
      </c>
      <c r="F81" t="s">
        <v>1042</v>
      </c>
      <c r="G81" t="s">
        <v>101</v>
      </c>
      <c r="H81" s="65">
        <v>105000</v>
      </c>
      <c r="I81" s="65">
        <v>679.8</v>
      </c>
      <c r="J81" s="65">
        <v>0</v>
      </c>
      <c r="K81" s="65">
        <v>713.79</v>
      </c>
      <c r="L81" s="66">
        <v>1.52E-2</v>
      </c>
      <c r="M81" s="66">
        <v>2.3E-3</v>
      </c>
      <c r="N81" s="66">
        <v>4.0000000000000002E-4</v>
      </c>
    </row>
    <row r="82" spans="1:14">
      <c r="A82" t="s">
        <v>1043</v>
      </c>
      <c r="B82" t="s">
        <v>1044</v>
      </c>
      <c r="C82" t="s">
        <v>99</v>
      </c>
      <c r="D82" t="s">
        <v>122</v>
      </c>
      <c r="E82" t="s">
        <v>1045</v>
      </c>
      <c r="F82" t="s">
        <v>574</v>
      </c>
      <c r="G82" t="s">
        <v>101</v>
      </c>
      <c r="H82" s="65">
        <v>3652</v>
      </c>
      <c r="I82" s="65">
        <v>32140</v>
      </c>
      <c r="J82" s="65">
        <v>0</v>
      </c>
      <c r="K82" s="65">
        <v>1173.7528</v>
      </c>
      <c r="L82" s="66">
        <v>2.9999999999999997E-4</v>
      </c>
      <c r="M82" s="66">
        <v>3.8E-3</v>
      </c>
      <c r="N82" s="66">
        <v>6.9999999999999999E-4</v>
      </c>
    </row>
    <row r="83" spans="1:14">
      <c r="A83" t="s">
        <v>1046</v>
      </c>
      <c r="B83" t="s">
        <v>1047</v>
      </c>
      <c r="C83" t="s">
        <v>99</v>
      </c>
      <c r="D83" t="s">
        <v>122</v>
      </c>
      <c r="E83" t="s">
        <v>1048</v>
      </c>
      <c r="F83" t="s">
        <v>574</v>
      </c>
      <c r="G83" t="s">
        <v>101</v>
      </c>
      <c r="H83" s="65">
        <v>313000</v>
      </c>
      <c r="I83" s="65">
        <v>1156</v>
      </c>
      <c r="J83" s="65">
        <v>0</v>
      </c>
      <c r="K83" s="65">
        <v>3618.28</v>
      </c>
      <c r="L83" s="66">
        <v>3.0999999999999999E-3</v>
      </c>
      <c r="M83" s="66">
        <v>1.17E-2</v>
      </c>
      <c r="N83" s="66">
        <v>2.0999999999999999E-3</v>
      </c>
    </row>
    <row r="84" spans="1:14">
      <c r="A84" t="s">
        <v>1049</v>
      </c>
      <c r="B84" t="s">
        <v>1050</v>
      </c>
      <c r="C84" t="s">
        <v>99</v>
      </c>
      <c r="D84" t="s">
        <v>122</v>
      </c>
      <c r="E84" t="s">
        <v>1051</v>
      </c>
      <c r="F84" t="s">
        <v>574</v>
      </c>
      <c r="G84" t="s">
        <v>101</v>
      </c>
      <c r="H84" s="65">
        <v>128700</v>
      </c>
      <c r="I84" s="65">
        <v>980</v>
      </c>
      <c r="J84" s="65">
        <v>0</v>
      </c>
      <c r="K84" s="65">
        <v>1261.26</v>
      </c>
      <c r="L84" s="66">
        <v>1.5E-3</v>
      </c>
      <c r="M84" s="66">
        <v>4.1000000000000003E-3</v>
      </c>
      <c r="N84" s="66">
        <v>6.9999999999999999E-4</v>
      </c>
    </row>
    <row r="85" spans="1:14">
      <c r="A85" t="s">
        <v>1052</v>
      </c>
      <c r="B85" t="s">
        <v>1053</v>
      </c>
      <c r="C85" t="s">
        <v>99</v>
      </c>
      <c r="D85" t="s">
        <v>122</v>
      </c>
      <c r="E85" t="s">
        <v>1054</v>
      </c>
      <c r="F85" t="s">
        <v>1055</v>
      </c>
      <c r="G85" t="s">
        <v>101</v>
      </c>
      <c r="H85" s="65">
        <v>120000</v>
      </c>
      <c r="I85" s="65">
        <v>1472</v>
      </c>
      <c r="J85" s="65">
        <v>0</v>
      </c>
      <c r="K85" s="65">
        <v>1766.4</v>
      </c>
      <c r="L85" s="66">
        <v>4.4999999999999997E-3</v>
      </c>
      <c r="M85" s="66">
        <v>5.7000000000000002E-3</v>
      </c>
      <c r="N85" s="66">
        <v>1E-3</v>
      </c>
    </row>
    <row r="86" spans="1:14">
      <c r="A86" t="s">
        <v>1056</v>
      </c>
      <c r="B86" t="s">
        <v>1057</v>
      </c>
      <c r="C86" t="s">
        <v>99</v>
      </c>
      <c r="D86" t="s">
        <v>122</v>
      </c>
      <c r="E86" t="s">
        <v>1058</v>
      </c>
      <c r="F86" t="s">
        <v>579</v>
      </c>
      <c r="G86" t="s">
        <v>101</v>
      </c>
      <c r="H86" s="65">
        <v>155300</v>
      </c>
      <c r="I86" s="65">
        <v>2088</v>
      </c>
      <c r="J86" s="65">
        <v>0</v>
      </c>
      <c r="K86" s="65">
        <v>3242.6640000000002</v>
      </c>
      <c r="L86" s="66">
        <v>6.6E-3</v>
      </c>
      <c r="M86" s="66">
        <v>1.0500000000000001E-2</v>
      </c>
      <c r="N86" s="66">
        <v>1.8E-3</v>
      </c>
    </row>
    <row r="87" spans="1:14">
      <c r="A87" t="s">
        <v>1059</v>
      </c>
      <c r="B87" t="s">
        <v>1060</v>
      </c>
      <c r="C87" t="s">
        <v>99</v>
      </c>
      <c r="D87" t="s">
        <v>122</v>
      </c>
      <c r="E87" t="s">
        <v>1061</v>
      </c>
      <c r="F87" t="s">
        <v>579</v>
      </c>
      <c r="G87" t="s">
        <v>101</v>
      </c>
      <c r="H87" s="65">
        <v>521222</v>
      </c>
      <c r="I87" s="65">
        <v>585.70000000000005</v>
      </c>
      <c r="J87" s="65">
        <v>0</v>
      </c>
      <c r="K87" s="65">
        <v>3052.7972540000001</v>
      </c>
      <c r="L87" s="66">
        <v>3.5000000000000001E-3</v>
      </c>
      <c r="M87" s="66">
        <v>9.9000000000000008E-3</v>
      </c>
      <c r="N87" s="66">
        <v>1.6999999999999999E-3</v>
      </c>
    </row>
    <row r="88" spans="1:14">
      <c r="A88" t="s">
        <v>1062</v>
      </c>
      <c r="B88" t="s">
        <v>1063</v>
      </c>
      <c r="C88" t="s">
        <v>99</v>
      </c>
      <c r="D88" t="s">
        <v>122</v>
      </c>
      <c r="E88" t="s">
        <v>1064</v>
      </c>
      <c r="F88" t="s">
        <v>579</v>
      </c>
      <c r="G88" t="s">
        <v>101</v>
      </c>
      <c r="H88" s="65">
        <v>6286</v>
      </c>
      <c r="I88" s="65">
        <v>40160</v>
      </c>
      <c r="J88" s="65">
        <v>0</v>
      </c>
      <c r="K88" s="65">
        <v>2524.4576000000002</v>
      </c>
      <c r="L88" s="66">
        <v>5.1000000000000004E-3</v>
      </c>
      <c r="M88" s="66">
        <v>8.2000000000000007E-3</v>
      </c>
      <c r="N88" s="66">
        <v>1.4E-3</v>
      </c>
    </row>
    <row r="89" spans="1:14">
      <c r="A89" t="s">
        <v>1065</v>
      </c>
      <c r="B89" t="s">
        <v>1066</v>
      </c>
      <c r="C89" t="s">
        <v>99</v>
      </c>
      <c r="D89" t="s">
        <v>122</v>
      </c>
      <c r="E89" t="s">
        <v>1067</v>
      </c>
      <c r="F89" t="s">
        <v>579</v>
      </c>
      <c r="G89" t="s">
        <v>101</v>
      </c>
      <c r="H89" s="65">
        <v>24609</v>
      </c>
      <c r="I89" s="65">
        <v>9871</v>
      </c>
      <c r="J89" s="65">
        <v>0</v>
      </c>
      <c r="K89" s="65">
        <v>2429.1543900000001</v>
      </c>
      <c r="L89" s="66">
        <v>2.0999999999999999E-3</v>
      </c>
      <c r="M89" s="66">
        <v>7.9000000000000008E-3</v>
      </c>
      <c r="N89" s="66">
        <v>1.4E-3</v>
      </c>
    </row>
    <row r="90" spans="1:14">
      <c r="A90" t="s">
        <v>1068</v>
      </c>
      <c r="B90" t="s">
        <v>1069</v>
      </c>
      <c r="C90" t="s">
        <v>99</v>
      </c>
      <c r="D90" t="s">
        <v>122</v>
      </c>
      <c r="E90" t="s">
        <v>1070</v>
      </c>
      <c r="F90" t="s">
        <v>579</v>
      </c>
      <c r="G90" t="s">
        <v>101</v>
      </c>
      <c r="H90" s="65">
        <v>99440</v>
      </c>
      <c r="I90" s="65">
        <v>685.1</v>
      </c>
      <c r="J90" s="65">
        <v>0</v>
      </c>
      <c r="K90" s="65">
        <v>681.26343999999995</v>
      </c>
      <c r="L90" s="66">
        <v>4.7000000000000002E-3</v>
      </c>
      <c r="M90" s="66">
        <v>2.2000000000000001E-3</v>
      </c>
      <c r="N90" s="66">
        <v>4.0000000000000002E-4</v>
      </c>
    </row>
    <row r="91" spans="1:14">
      <c r="A91" t="s">
        <v>1071</v>
      </c>
      <c r="B91" t="s">
        <v>1072</v>
      </c>
      <c r="C91" t="s">
        <v>99</v>
      </c>
      <c r="D91" t="s">
        <v>122</v>
      </c>
      <c r="E91" t="s">
        <v>1073</v>
      </c>
      <c r="F91" t="s">
        <v>579</v>
      </c>
      <c r="G91" t="s">
        <v>101</v>
      </c>
      <c r="H91" s="65">
        <v>58600</v>
      </c>
      <c r="I91" s="65">
        <v>2645</v>
      </c>
      <c r="J91" s="65">
        <v>0</v>
      </c>
      <c r="K91" s="65">
        <v>1549.97</v>
      </c>
      <c r="L91" s="66">
        <v>4.0000000000000001E-3</v>
      </c>
      <c r="M91" s="66">
        <v>5.0000000000000001E-3</v>
      </c>
      <c r="N91" s="66">
        <v>8.9999999999999998E-4</v>
      </c>
    </row>
    <row r="92" spans="1:14">
      <c r="A92" t="s">
        <v>1074</v>
      </c>
      <c r="B92" t="s">
        <v>1075</v>
      </c>
      <c r="C92" t="s">
        <v>99</v>
      </c>
      <c r="D92" t="s">
        <v>122</v>
      </c>
      <c r="E92" t="s">
        <v>1076</v>
      </c>
      <c r="F92" t="s">
        <v>579</v>
      </c>
      <c r="G92" t="s">
        <v>101</v>
      </c>
      <c r="H92" s="65">
        <v>114500</v>
      </c>
      <c r="I92" s="65">
        <v>6294</v>
      </c>
      <c r="J92" s="65">
        <v>0</v>
      </c>
      <c r="K92" s="65">
        <v>7206.63</v>
      </c>
      <c r="L92" s="66">
        <v>2.3999999999999998E-3</v>
      </c>
      <c r="M92" s="66">
        <v>2.3300000000000001E-2</v>
      </c>
      <c r="N92" s="66">
        <v>4.1000000000000003E-3</v>
      </c>
    </row>
    <row r="93" spans="1:14">
      <c r="A93" t="s">
        <v>1077</v>
      </c>
      <c r="B93" t="s">
        <v>1078</v>
      </c>
      <c r="C93" t="s">
        <v>99</v>
      </c>
      <c r="D93" t="s">
        <v>122</v>
      </c>
      <c r="E93" t="s">
        <v>1079</v>
      </c>
      <c r="F93" t="s">
        <v>411</v>
      </c>
      <c r="G93" t="s">
        <v>101</v>
      </c>
      <c r="H93" s="65">
        <v>30000</v>
      </c>
      <c r="I93" s="65">
        <v>9359</v>
      </c>
      <c r="J93" s="65">
        <v>0</v>
      </c>
      <c r="K93" s="65">
        <v>2807.7</v>
      </c>
      <c r="L93" s="66">
        <v>1.6999999999999999E-3</v>
      </c>
      <c r="M93" s="66">
        <v>9.1000000000000004E-3</v>
      </c>
      <c r="N93" s="66">
        <v>1.6000000000000001E-3</v>
      </c>
    </row>
    <row r="94" spans="1:14">
      <c r="A94" t="s">
        <v>1080</v>
      </c>
      <c r="B94" t="s">
        <v>1081</v>
      </c>
      <c r="C94" t="s">
        <v>99</v>
      </c>
      <c r="D94" t="s">
        <v>122</v>
      </c>
      <c r="E94" t="s">
        <v>510</v>
      </c>
      <c r="F94" t="s">
        <v>372</v>
      </c>
      <c r="G94" t="s">
        <v>101</v>
      </c>
      <c r="H94" s="65">
        <v>317300</v>
      </c>
      <c r="I94" s="65">
        <v>685.1</v>
      </c>
      <c r="J94" s="65">
        <v>0</v>
      </c>
      <c r="K94" s="65">
        <v>2173.8222999999998</v>
      </c>
      <c r="L94" s="66">
        <v>2.8E-3</v>
      </c>
      <c r="M94" s="66">
        <v>7.0000000000000001E-3</v>
      </c>
      <c r="N94" s="66">
        <v>1.1999999999999999E-3</v>
      </c>
    </row>
    <row r="95" spans="1:14">
      <c r="A95" t="s">
        <v>1082</v>
      </c>
      <c r="B95" t="s">
        <v>1083</v>
      </c>
      <c r="C95" t="s">
        <v>99</v>
      </c>
      <c r="D95" t="s">
        <v>122</v>
      </c>
      <c r="E95" t="s">
        <v>495</v>
      </c>
      <c r="F95" t="s">
        <v>372</v>
      </c>
      <c r="G95" t="s">
        <v>101</v>
      </c>
      <c r="H95" s="65">
        <v>898550</v>
      </c>
      <c r="I95" s="65">
        <v>494.4</v>
      </c>
      <c r="J95" s="65">
        <v>0</v>
      </c>
      <c r="K95" s="65">
        <v>4442.4312</v>
      </c>
      <c r="L95" s="66">
        <v>6.1999999999999998E-3</v>
      </c>
      <c r="M95" s="66">
        <v>1.44E-2</v>
      </c>
      <c r="N95" s="66">
        <v>2.5000000000000001E-3</v>
      </c>
    </row>
    <row r="96" spans="1:14">
      <c r="A96" t="s">
        <v>1084</v>
      </c>
      <c r="B96" t="s">
        <v>1085</v>
      </c>
      <c r="C96" t="s">
        <v>99</v>
      </c>
      <c r="D96" t="s">
        <v>122</v>
      </c>
      <c r="E96" t="s">
        <v>1086</v>
      </c>
      <c r="F96" t="s">
        <v>1087</v>
      </c>
      <c r="G96" t="s">
        <v>101</v>
      </c>
      <c r="H96" s="65">
        <v>3000</v>
      </c>
      <c r="I96" s="65">
        <v>584</v>
      </c>
      <c r="J96" s="65">
        <v>0</v>
      </c>
      <c r="K96" s="65">
        <v>17.52</v>
      </c>
      <c r="L96" s="66">
        <v>0</v>
      </c>
      <c r="M96" s="66">
        <v>1E-4</v>
      </c>
      <c r="N96" s="66">
        <v>0</v>
      </c>
    </row>
    <row r="97" spans="1:14">
      <c r="A97" t="s">
        <v>1088</v>
      </c>
      <c r="B97" t="s">
        <v>1089</v>
      </c>
      <c r="C97" t="s">
        <v>99</v>
      </c>
      <c r="D97" t="s">
        <v>122</v>
      </c>
      <c r="E97" t="s">
        <v>1090</v>
      </c>
      <c r="F97" t="s">
        <v>1091</v>
      </c>
      <c r="G97" t="s">
        <v>101</v>
      </c>
      <c r="H97" s="65">
        <v>333891</v>
      </c>
      <c r="I97" s="65">
        <v>220.9</v>
      </c>
      <c r="J97" s="65">
        <v>0</v>
      </c>
      <c r="K97" s="65">
        <v>737.56521899999996</v>
      </c>
      <c r="L97" s="66">
        <v>2.7000000000000001E-3</v>
      </c>
      <c r="M97" s="66">
        <v>2.3999999999999998E-3</v>
      </c>
      <c r="N97" s="66">
        <v>4.0000000000000002E-4</v>
      </c>
    </row>
    <row r="98" spans="1:14">
      <c r="A98" t="s">
        <v>1092</v>
      </c>
      <c r="B98" t="s">
        <v>1093</v>
      </c>
      <c r="C98" t="s">
        <v>99</v>
      </c>
      <c r="D98" t="s">
        <v>122</v>
      </c>
      <c r="E98" t="s">
        <v>1094</v>
      </c>
      <c r="F98" t="s">
        <v>1091</v>
      </c>
      <c r="G98" t="s">
        <v>101</v>
      </c>
      <c r="H98" s="65">
        <v>8588</v>
      </c>
      <c r="I98" s="65">
        <v>7230</v>
      </c>
      <c r="J98" s="65">
        <v>0</v>
      </c>
      <c r="K98" s="65">
        <v>620.91240000000005</v>
      </c>
      <c r="L98" s="66">
        <v>4.1999999999999997E-3</v>
      </c>
      <c r="M98" s="66">
        <v>2E-3</v>
      </c>
      <c r="N98" s="66">
        <v>4.0000000000000002E-4</v>
      </c>
    </row>
    <row r="99" spans="1:14">
      <c r="A99" t="s">
        <v>1095</v>
      </c>
      <c r="B99" t="s">
        <v>1096</v>
      </c>
      <c r="C99" t="s">
        <v>99</v>
      </c>
      <c r="D99" t="s">
        <v>122</v>
      </c>
      <c r="E99" t="s">
        <v>1097</v>
      </c>
      <c r="F99" t="s">
        <v>1098</v>
      </c>
      <c r="G99" t="s">
        <v>101</v>
      </c>
      <c r="H99" s="65">
        <v>40782</v>
      </c>
      <c r="I99" s="65">
        <v>2576</v>
      </c>
      <c r="J99" s="65">
        <v>0</v>
      </c>
      <c r="K99" s="65">
        <v>1050.54432</v>
      </c>
      <c r="L99" s="66">
        <v>5.1000000000000004E-3</v>
      </c>
      <c r="M99" s="66">
        <v>3.3999999999999998E-3</v>
      </c>
      <c r="N99" s="66">
        <v>5.9999999999999995E-4</v>
      </c>
    </row>
    <row r="100" spans="1:14" s="73" customFormat="1">
      <c r="A100" s="70" t="s">
        <v>1099</v>
      </c>
      <c r="B100" s="70">
        <v>10821140</v>
      </c>
      <c r="C100" s="70" t="s">
        <v>99</v>
      </c>
      <c r="D100" s="70" t="s">
        <v>122</v>
      </c>
      <c r="E100" s="70" t="s">
        <v>1100</v>
      </c>
      <c r="F100" s="70" t="s">
        <v>124</v>
      </c>
      <c r="G100" s="70" t="s">
        <v>101</v>
      </c>
      <c r="H100" s="71">
        <v>74000</v>
      </c>
      <c r="I100" s="71">
        <f>K100*1000/H100*100</f>
        <v>4454.0819672131074</v>
      </c>
      <c r="J100" s="71">
        <v>0</v>
      </c>
      <c r="K100" s="71">
        <f>3296020.6557377/1000</f>
        <v>3296.0206557377001</v>
      </c>
      <c r="L100" s="72">
        <v>2.8E-3</v>
      </c>
      <c r="M100" s="72">
        <v>1.6199999999999999E-2</v>
      </c>
      <c r="N100" s="72">
        <v>2.8E-3</v>
      </c>
    </row>
    <row r="101" spans="1:14" s="73" customFormat="1">
      <c r="A101" s="70" t="s">
        <v>1099</v>
      </c>
      <c r="B101" s="70">
        <v>1082114</v>
      </c>
      <c r="C101" s="70" t="s">
        <v>99</v>
      </c>
      <c r="D101" s="70" t="s">
        <v>122</v>
      </c>
      <c r="E101" s="70" t="s">
        <v>1100</v>
      </c>
      <c r="F101" s="70" t="s">
        <v>124</v>
      </c>
      <c r="G101" s="70" t="s">
        <v>101</v>
      </c>
      <c r="H101" s="71">
        <v>37000</v>
      </c>
      <c r="I101" s="71">
        <f>K101*1000/H101*100</f>
        <v>4527</v>
      </c>
      <c r="J101" s="71">
        <v>0</v>
      </c>
      <c r="K101" s="71">
        <f>1674990/1000</f>
        <v>1674.99</v>
      </c>
      <c r="L101" s="72">
        <v>0</v>
      </c>
      <c r="M101" s="72">
        <v>-2.0000000000000001E-4</v>
      </c>
      <c r="N101" s="72">
        <v>0</v>
      </c>
    </row>
    <row r="102" spans="1:14">
      <c r="A102" t="s">
        <v>1101</v>
      </c>
      <c r="B102" t="s">
        <v>1102</v>
      </c>
      <c r="C102" t="s">
        <v>99</v>
      </c>
      <c r="D102" t="s">
        <v>122</v>
      </c>
      <c r="E102" t="s">
        <v>1103</v>
      </c>
      <c r="F102" t="s">
        <v>124</v>
      </c>
      <c r="G102" t="s">
        <v>101</v>
      </c>
      <c r="H102" s="65">
        <v>255000</v>
      </c>
      <c r="I102" s="65">
        <v>3899</v>
      </c>
      <c r="J102" s="65">
        <v>0</v>
      </c>
      <c r="K102" s="65">
        <v>9942.4500000000007</v>
      </c>
      <c r="L102" s="66">
        <v>2.3999999999999998E-3</v>
      </c>
      <c r="M102" s="66">
        <v>3.2199999999999999E-2</v>
      </c>
      <c r="N102" s="66">
        <v>5.5999999999999999E-3</v>
      </c>
    </row>
    <row r="103" spans="1:14">
      <c r="A103" t="s">
        <v>1104</v>
      </c>
      <c r="B103" t="s">
        <v>1105</v>
      </c>
      <c r="C103" t="s">
        <v>99</v>
      </c>
      <c r="D103" t="s">
        <v>122</v>
      </c>
      <c r="E103" t="s">
        <v>1106</v>
      </c>
      <c r="F103" t="s">
        <v>1107</v>
      </c>
      <c r="G103" t="s">
        <v>101</v>
      </c>
      <c r="H103" s="65">
        <v>306000</v>
      </c>
      <c r="I103" s="65">
        <v>171.7</v>
      </c>
      <c r="J103" s="65">
        <v>0</v>
      </c>
      <c r="K103" s="65">
        <v>525.40200000000004</v>
      </c>
      <c r="L103" s="66">
        <v>2.0999999999999999E-3</v>
      </c>
      <c r="M103" s="66">
        <v>1.6999999999999999E-3</v>
      </c>
      <c r="N103" s="66">
        <v>2.9999999999999997E-4</v>
      </c>
    </row>
    <row r="104" spans="1:14">
      <c r="A104" t="s">
        <v>1108</v>
      </c>
      <c r="B104" t="s">
        <v>1109</v>
      </c>
      <c r="C104" t="s">
        <v>99</v>
      </c>
      <c r="D104" t="s">
        <v>122</v>
      </c>
      <c r="E104" t="s">
        <v>1110</v>
      </c>
      <c r="F104" t="s">
        <v>1107</v>
      </c>
      <c r="G104" t="s">
        <v>101</v>
      </c>
      <c r="H104" s="65">
        <v>2279999</v>
      </c>
      <c r="I104" s="65">
        <v>55.1</v>
      </c>
      <c r="J104" s="65">
        <v>0</v>
      </c>
      <c r="K104" s="65">
        <v>1256.2794490000001</v>
      </c>
      <c r="L104" s="66">
        <v>6.7999999999999996E-3</v>
      </c>
      <c r="M104" s="66">
        <v>4.1000000000000003E-3</v>
      </c>
      <c r="N104" s="66">
        <v>6.9999999999999999E-4</v>
      </c>
    </row>
    <row r="105" spans="1:14">
      <c r="A105" t="s">
        <v>1111</v>
      </c>
      <c r="B105" t="s">
        <v>1112</v>
      </c>
      <c r="C105" t="s">
        <v>99</v>
      </c>
      <c r="D105" t="s">
        <v>122</v>
      </c>
      <c r="E105" t="s">
        <v>1113</v>
      </c>
      <c r="F105" t="s">
        <v>1114</v>
      </c>
      <c r="G105" t="s">
        <v>101</v>
      </c>
      <c r="H105" s="65">
        <v>213900</v>
      </c>
      <c r="I105" s="65">
        <v>500.3</v>
      </c>
      <c r="J105" s="65">
        <v>0</v>
      </c>
      <c r="K105" s="65">
        <v>1070.1416999999999</v>
      </c>
      <c r="L105" s="66">
        <v>3.0999999999999999E-3</v>
      </c>
      <c r="M105" s="66">
        <v>3.5000000000000001E-3</v>
      </c>
      <c r="N105" s="66">
        <v>5.9999999999999995E-4</v>
      </c>
    </row>
    <row r="106" spans="1:14">
      <c r="A106" t="s">
        <v>1115</v>
      </c>
      <c r="B106" t="s">
        <v>1116</v>
      </c>
      <c r="C106" t="s">
        <v>99</v>
      </c>
      <c r="D106" t="s">
        <v>122</v>
      </c>
      <c r="E106" t="s">
        <v>1117</v>
      </c>
      <c r="F106" t="s">
        <v>1114</v>
      </c>
      <c r="G106" t="s">
        <v>101</v>
      </c>
      <c r="H106" s="65">
        <v>107000</v>
      </c>
      <c r="I106" s="65">
        <v>1966</v>
      </c>
      <c r="J106" s="65">
        <v>0</v>
      </c>
      <c r="K106" s="65">
        <v>2103.62</v>
      </c>
      <c r="L106" s="66">
        <v>5.0000000000000001E-3</v>
      </c>
      <c r="M106" s="66">
        <v>6.7999999999999996E-3</v>
      </c>
      <c r="N106" s="66">
        <v>1.1999999999999999E-3</v>
      </c>
    </row>
    <row r="107" spans="1:14">
      <c r="A107" t="s">
        <v>1118</v>
      </c>
      <c r="B107" t="s">
        <v>1119</v>
      </c>
      <c r="C107" t="s">
        <v>99</v>
      </c>
      <c r="D107" t="s">
        <v>122</v>
      </c>
      <c r="E107" t="s">
        <v>1120</v>
      </c>
      <c r="F107" t="s">
        <v>1114</v>
      </c>
      <c r="G107" t="s">
        <v>101</v>
      </c>
      <c r="H107" s="65">
        <v>7540</v>
      </c>
      <c r="I107" s="65">
        <v>474.4</v>
      </c>
      <c r="J107" s="65">
        <v>0</v>
      </c>
      <c r="K107" s="65">
        <v>35.769759999999998</v>
      </c>
      <c r="L107" s="66">
        <v>2.0000000000000001E-4</v>
      </c>
      <c r="M107" s="66">
        <v>1E-4</v>
      </c>
      <c r="N107" s="66">
        <v>0</v>
      </c>
    </row>
    <row r="108" spans="1:14">
      <c r="A108" t="s">
        <v>1121</v>
      </c>
      <c r="B108" t="s">
        <v>1122</v>
      </c>
      <c r="C108" t="s">
        <v>99</v>
      </c>
      <c r="D108" t="s">
        <v>122</v>
      </c>
      <c r="E108" t="s">
        <v>1123</v>
      </c>
      <c r="F108" t="s">
        <v>1114</v>
      </c>
      <c r="G108" t="s">
        <v>101</v>
      </c>
      <c r="H108" s="65">
        <v>22000</v>
      </c>
      <c r="I108" s="65">
        <v>1371</v>
      </c>
      <c r="J108" s="65">
        <v>0</v>
      </c>
      <c r="K108" s="65">
        <v>301.62</v>
      </c>
      <c r="L108" s="66">
        <v>2.7000000000000001E-3</v>
      </c>
      <c r="M108" s="66">
        <v>1E-3</v>
      </c>
      <c r="N108" s="66">
        <v>2.0000000000000001E-4</v>
      </c>
    </row>
    <row r="109" spans="1:14">
      <c r="A109" t="s">
        <v>1124</v>
      </c>
      <c r="B109" t="s">
        <v>1125</v>
      </c>
      <c r="C109" t="s">
        <v>99</v>
      </c>
      <c r="D109" t="s">
        <v>122</v>
      </c>
      <c r="E109" t="s">
        <v>1126</v>
      </c>
      <c r="F109" t="s">
        <v>600</v>
      </c>
      <c r="G109" t="s">
        <v>101</v>
      </c>
      <c r="H109" s="65">
        <v>249331.73</v>
      </c>
      <c r="I109" s="65">
        <v>378.6</v>
      </c>
      <c r="J109" s="65">
        <v>0</v>
      </c>
      <c r="K109" s="65">
        <v>943.96992978000003</v>
      </c>
      <c r="L109" s="66">
        <v>2.5000000000000001E-3</v>
      </c>
      <c r="M109" s="66">
        <v>3.0999999999999999E-3</v>
      </c>
      <c r="N109" s="66">
        <v>5.0000000000000001E-4</v>
      </c>
    </row>
    <row r="110" spans="1:14">
      <c r="A110" t="s">
        <v>1127</v>
      </c>
      <c r="B110" t="s">
        <v>1128</v>
      </c>
      <c r="C110" t="s">
        <v>99</v>
      </c>
      <c r="D110" t="s">
        <v>122</v>
      </c>
      <c r="E110" t="s">
        <v>1129</v>
      </c>
      <c r="F110" t="s">
        <v>1003</v>
      </c>
      <c r="G110" t="s">
        <v>101</v>
      </c>
      <c r="H110" s="65">
        <v>120600</v>
      </c>
      <c r="I110" s="65">
        <v>3895</v>
      </c>
      <c r="J110" s="65">
        <v>0</v>
      </c>
      <c r="K110" s="65">
        <v>4697.37</v>
      </c>
      <c r="L110" s="66">
        <v>7.1999999999999998E-3</v>
      </c>
      <c r="M110" s="66">
        <v>1.52E-2</v>
      </c>
      <c r="N110" s="66">
        <v>2.7000000000000001E-3</v>
      </c>
    </row>
    <row r="111" spans="1:14">
      <c r="A111" t="s">
        <v>1130</v>
      </c>
      <c r="B111" t="s">
        <v>1131</v>
      </c>
      <c r="C111" t="s">
        <v>99</v>
      </c>
      <c r="D111" t="s">
        <v>122</v>
      </c>
      <c r="E111" t="s">
        <v>1132</v>
      </c>
      <c r="F111" t="s">
        <v>1003</v>
      </c>
      <c r="G111" t="s">
        <v>101</v>
      </c>
      <c r="H111" s="65">
        <v>65000</v>
      </c>
      <c r="I111" s="65">
        <v>2064</v>
      </c>
      <c r="J111" s="65">
        <v>0</v>
      </c>
      <c r="K111" s="65">
        <v>1341.6</v>
      </c>
      <c r="L111" s="66">
        <v>2.8999999999999998E-3</v>
      </c>
      <c r="M111" s="66">
        <v>4.3E-3</v>
      </c>
      <c r="N111" s="66">
        <v>8.0000000000000004E-4</v>
      </c>
    </row>
    <row r="112" spans="1:14">
      <c r="A112" t="s">
        <v>1133</v>
      </c>
      <c r="B112" t="s">
        <v>1134</v>
      </c>
      <c r="C112" t="s">
        <v>99</v>
      </c>
      <c r="D112" t="s">
        <v>122</v>
      </c>
      <c r="E112" t="s">
        <v>1135</v>
      </c>
      <c r="F112" t="s">
        <v>1003</v>
      </c>
      <c r="G112" t="s">
        <v>101</v>
      </c>
      <c r="H112" s="65">
        <v>100117</v>
      </c>
      <c r="I112" s="65">
        <v>414.4</v>
      </c>
      <c r="J112" s="65">
        <v>0</v>
      </c>
      <c r="K112" s="65">
        <v>414.88484799999998</v>
      </c>
      <c r="L112" s="66">
        <v>1.1999999999999999E-3</v>
      </c>
      <c r="M112" s="66">
        <v>1.2999999999999999E-3</v>
      </c>
      <c r="N112" s="66">
        <v>2.0000000000000001E-4</v>
      </c>
    </row>
    <row r="113" spans="1:14" s="73" customFormat="1">
      <c r="A113" s="70" t="s">
        <v>1136</v>
      </c>
      <c r="B113" s="70">
        <v>11383790</v>
      </c>
      <c r="C113" s="70" t="s">
        <v>99</v>
      </c>
      <c r="D113" s="70" t="s">
        <v>122</v>
      </c>
      <c r="E113" s="70" t="s">
        <v>1137</v>
      </c>
      <c r="F113" s="70" t="s">
        <v>1003</v>
      </c>
      <c r="G113" s="70" t="s">
        <v>101</v>
      </c>
      <c r="H113" s="71">
        <v>90000</v>
      </c>
      <c r="I113" s="71">
        <f>K113*1000/H113*100</f>
        <v>1730.2677595628445</v>
      </c>
      <c r="J113" s="71">
        <v>0</v>
      </c>
      <c r="K113" s="71">
        <f>1557240.98360656/1000</f>
        <v>1557.2409836065599</v>
      </c>
      <c r="L113" s="72">
        <v>1.2699999999999999E-2</v>
      </c>
      <c r="M113" s="72">
        <v>7.1999999999999998E-3</v>
      </c>
      <c r="N113" s="72">
        <v>1.2999999999999999E-3</v>
      </c>
    </row>
    <row r="114" spans="1:14" s="73" customFormat="1">
      <c r="A114" s="70" t="s">
        <v>1136</v>
      </c>
      <c r="B114" s="70">
        <v>1138379</v>
      </c>
      <c r="C114" s="70" t="s">
        <v>99</v>
      </c>
      <c r="D114" s="70" t="s">
        <v>122</v>
      </c>
      <c r="E114" s="70" t="s">
        <v>1137</v>
      </c>
      <c r="F114" s="70" t="s">
        <v>1003</v>
      </c>
      <c r="G114" s="70" t="s">
        <v>101</v>
      </c>
      <c r="H114" s="71">
        <v>34097</v>
      </c>
      <c r="I114" s="71">
        <f>K114*1000/H114*100</f>
        <v>1803</v>
      </c>
      <c r="J114" s="71">
        <v>0</v>
      </c>
      <c r="K114" s="71">
        <f>614768.91/1000</f>
        <v>614.76891000000001</v>
      </c>
      <c r="L114" s="72">
        <v>0</v>
      </c>
      <c r="M114" s="72">
        <v>-2.0000000000000001E-4</v>
      </c>
      <c r="N114" s="72">
        <v>0</v>
      </c>
    </row>
    <row r="115" spans="1:14">
      <c r="A115" t="s">
        <v>1138</v>
      </c>
      <c r="B115" t="s">
        <v>1139</v>
      </c>
      <c r="C115" t="s">
        <v>99</v>
      </c>
      <c r="D115" t="s">
        <v>122</v>
      </c>
      <c r="E115" t="s">
        <v>1140</v>
      </c>
      <c r="F115" t="s">
        <v>1141</v>
      </c>
      <c r="G115" t="s">
        <v>101</v>
      </c>
      <c r="H115" s="65">
        <v>300000</v>
      </c>
      <c r="I115" s="65">
        <v>620</v>
      </c>
      <c r="J115" s="65">
        <v>0</v>
      </c>
      <c r="K115" s="65">
        <v>1860</v>
      </c>
      <c r="L115" s="66">
        <v>4.1999999999999997E-3</v>
      </c>
      <c r="M115" s="66">
        <v>6.0000000000000001E-3</v>
      </c>
      <c r="N115" s="66">
        <v>1.1000000000000001E-3</v>
      </c>
    </row>
    <row r="116" spans="1:14">
      <c r="A116" t="s">
        <v>1142</v>
      </c>
      <c r="B116" t="s">
        <v>1143</v>
      </c>
      <c r="C116" t="s">
        <v>99</v>
      </c>
      <c r="D116" t="s">
        <v>122</v>
      </c>
      <c r="E116" t="s">
        <v>1144</v>
      </c>
      <c r="F116" t="s">
        <v>128</v>
      </c>
      <c r="G116" t="s">
        <v>101</v>
      </c>
      <c r="H116" s="65">
        <v>24870</v>
      </c>
      <c r="I116" s="65">
        <v>3476</v>
      </c>
      <c r="J116" s="65">
        <v>0</v>
      </c>
      <c r="K116" s="65">
        <v>864.48119999999994</v>
      </c>
      <c r="L116" s="66">
        <v>2.2000000000000001E-3</v>
      </c>
      <c r="M116" s="66">
        <v>2.8E-3</v>
      </c>
      <c r="N116" s="66">
        <v>5.0000000000000001E-4</v>
      </c>
    </row>
    <row r="117" spans="1:14">
      <c r="A117" t="s">
        <v>1145</v>
      </c>
      <c r="B117" t="s">
        <v>1146</v>
      </c>
      <c r="C117" t="s">
        <v>99</v>
      </c>
      <c r="D117" t="s">
        <v>122</v>
      </c>
      <c r="E117" t="s">
        <v>1147</v>
      </c>
      <c r="F117" t="s">
        <v>128</v>
      </c>
      <c r="G117" t="s">
        <v>101</v>
      </c>
      <c r="H117" s="65">
        <v>3000</v>
      </c>
      <c r="I117" s="65">
        <v>1694</v>
      </c>
      <c r="J117" s="65">
        <v>0</v>
      </c>
      <c r="K117" s="65">
        <v>50.82</v>
      </c>
      <c r="L117" s="66">
        <v>2.0000000000000001E-4</v>
      </c>
      <c r="M117" s="66">
        <v>2.0000000000000001E-4</v>
      </c>
      <c r="N117" s="66">
        <v>0</v>
      </c>
    </row>
    <row r="118" spans="1:14">
      <c r="A118" t="s">
        <v>1148</v>
      </c>
      <c r="B118" t="s">
        <v>1149</v>
      </c>
      <c r="C118" t="s">
        <v>99</v>
      </c>
      <c r="D118" t="s">
        <v>122</v>
      </c>
      <c r="E118" t="s">
        <v>1150</v>
      </c>
      <c r="F118" t="s">
        <v>128</v>
      </c>
      <c r="G118" t="s">
        <v>101</v>
      </c>
      <c r="H118" s="65">
        <v>12421</v>
      </c>
      <c r="I118" s="65">
        <v>263.10000000000002</v>
      </c>
      <c r="J118" s="65">
        <v>0</v>
      </c>
      <c r="K118" s="65">
        <v>32.679651</v>
      </c>
      <c r="L118" s="66">
        <v>2.9999999999999997E-4</v>
      </c>
      <c r="M118" s="66">
        <v>1E-4</v>
      </c>
      <c r="N118" s="66">
        <v>0</v>
      </c>
    </row>
    <row r="119" spans="1:14">
      <c r="A119" t="s">
        <v>1151</v>
      </c>
      <c r="B119" t="s">
        <v>1152</v>
      </c>
      <c r="C119" t="s">
        <v>99</v>
      </c>
      <c r="D119" t="s">
        <v>122</v>
      </c>
      <c r="E119" t="s">
        <v>1153</v>
      </c>
      <c r="F119" t="s">
        <v>128</v>
      </c>
      <c r="G119" t="s">
        <v>101</v>
      </c>
      <c r="H119" s="65">
        <v>8640</v>
      </c>
      <c r="I119" s="65">
        <v>9495</v>
      </c>
      <c r="J119" s="65">
        <v>0</v>
      </c>
      <c r="K119" s="65">
        <v>820.36800000000005</v>
      </c>
      <c r="L119" s="66">
        <v>6.9999999999999999E-4</v>
      </c>
      <c r="M119" s="66">
        <v>2.7000000000000001E-3</v>
      </c>
      <c r="N119" s="66">
        <v>5.0000000000000001E-4</v>
      </c>
    </row>
    <row r="120" spans="1:14">
      <c r="A120" t="s">
        <v>1154</v>
      </c>
      <c r="B120" t="s">
        <v>1155</v>
      </c>
      <c r="C120" t="s">
        <v>99</v>
      </c>
      <c r="D120" t="s">
        <v>122</v>
      </c>
      <c r="E120" t="s">
        <v>1156</v>
      </c>
      <c r="F120" t="s">
        <v>128</v>
      </c>
      <c r="G120" t="s">
        <v>101</v>
      </c>
      <c r="H120" s="65">
        <v>63000</v>
      </c>
      <c r="I120" s="65">
        <v>364.5</v>
      </c>
      <c r="J120" s="65">
        <v>0</v>
      </c>
      <c r="K120" s="65">
        <v>229.63499999999999</v>
      </c>
      <c r="L120" s="66">
        <v>8.0000000000000004E-4</v>
      </c>
      <c r="M120" s="66">
        <v>6.9999999999999999E-4</v>
      </c>
      <c r="N120" s="66">
        <v>1E-4</v>
      </c>
    </row>
    <row r="121" spans="1:14">
      <c r="A121" t="s">
        <v>1157</v>
      </c>
      <c r="B121" t="s">
        <v>1158</v>
      </c>
      <c r="C121" t="s">
        <v>99</v>
      </c>
      <c r="D121" t="s">
        <v>122</v>
      </c>
      <c r="E121" t="s">
        <v>1159</v>
      </c>
      <c r="F121" t="s">
        <v>128</v>
      </c>
      <c r="G121" t="s">
        <v>101</v>
      </c>
      <c r="H121" s="65">
        <v>89642</v>
      </c>
      <c r="I121" s="65">
        <v>941.9</v>
      </c>
      <c r="J121" s="65">
        <v>0</v>
      </c>
      <c r="K121" s="65">
        <v>844.33799799999997</v>
      </c>
      <c r="L121" s="66">
        <v>4.1999999999999997E-3</v>
      </c>
      <c r="M121" s="66">
        <v>2.7000000000000001E-3</v>
      </c>
      <c r="N121" s="66">
        <v>5.0000000000000001E-4</v>
      </c>
    </row>
    <row r="122" spans="1:14">
      <c r="A122" t="s">
        <v>1160</v>
      </c>
      <c r="B122" t="s">
        <v>1161</v>
      </c>
      <c r="C122" t="s">
        <v>99</v>
      </c>
      <c r="D122" t="s">
        <v>122</v>
      </c>
      <c r="E122" t="s">
        <v>1162</v>
      </c>
      <c r="F122" t="s">
        <v>128</v>
      </c>
      <c r="G122" t="s">
        <v>101</v>
      </c>
      <c r="H122" s="65">
        <v>171600</v>
      </c>
      <c r="I122" s="65">
        <v>673.3</v>
      </c>
      <c r="J122" s="65">
        <v>0</v>
      </c>
      <c r="K122" s="65">
        <v>1155.3828000000001</v>
      </c>
      <c r="L122" s="66">
        <v>9.4999999999999998E-3</v>
      </c>
      <c r="M122" s="66">
        <v>3.7000000000000002E-3</v>
      </c>
      <c r="N122" s="66">
        <v>6.9999999999999999E-4</v>
      </c>
    </row>
    <row r="123" spans="1:14">
      <c r="A123" t="s">
        <v>1163</v>
      </c>
      <c r="B123" t="s">
        <v>1164</v>
      </c>
      <c r="C123" t="s">
        <v>99</v>
      </c>
      <c r="D123" t="s">
        <v>122</v>
      </c>
      <c r="E123" t="s">
        <v>1165</v>
      </c>
      <c r="F123" t="s">
        <v>128</v>
      </c>
      <c r="G123" t="s">
        <v>101</v>
      </c>
      <c r="H123" s="65">
        <v>19500</v>
      </c>
      <c r="I123" s="65">
        <v>960</v>
      </c>
      <c r="J123" s="65">
        <v>0</v>
      </c>
      <c r="K123" s="65">
        <v>187.2</v>
      </c>
      <c r="L123" s="66">
        <v>1E-4</v>
      </c>
      <c r="M123" s="66">
        <v>5.9999999999999995E-4</v>
      </c>
      <c r="N123" s="66">
        <v>1E-4</v>
      </c>
    </row>
    <row r="124" spans="1:14">
      <c r="A124" t="s">
        <v>1166</v>
      </c>
      <c r="B124" t="s">
        <v>1167</v>
      </c>
      <c r="C124" t="s">
        <v>99</v>
      </c>
      <c r="D124" t="s">
        <v>122</v>
      </c>
      <c r="E124" t="s">
        <v>1168</v>
      </c>
      <c r="F124" t="s">
        <v>128</v>
      </c>
      <c r="G124" t="s">
        <v>101</v>
      </c>
      <c r="H124" s="65">
        <v>155500</v>
      </c>
      <c r="I124" s="65">
        <v>2818</v>
      </c>
      <c r="J124" s="65">
        <v>0</v>
      </c>
      <c r="K124" s="65">
        <v>4381.99</v>
      </c>
      <c r="L124" s="66">
        <v>1.37E-2</v>
      </c>
      <c r="M124" s="66">
        <v>1.4200000000000001E-2</v>
      </c>
      <c r="N124" s="66">
        <v>2.5000000000000001E-3</v>
      </c>
    </row>
    <row r="125" spans="1:14">
      <c r="A125" t="s">
        <v>1169</v>
      </c>
      <c r="B125" t="s">
        <v>1170</v>
      </c>
      <c r="C125" t="s">
        <v>99</v>
      </c>
      <c r="D125" t="s">
        <v>122</v>
      </c>
      <c r="E125" t="s">
        <v>1171</v>
      </c>
      <c r="F125" t="s">
        <v>128</v>
      </c>
      <c r="G125" t="s">
        <v>101</v>
      </c>
      <c r="H125" s="65">
        <v>15869</v>
      </c>
      <c r="I125" s="65">
        <v>5700</v>
      </c>
      <c r="J125" s="65">
        <v>0</v>
      </c>
      <c r="K125" s="65">
        <v>904.53300000000002</v>
      </c>
      <c r="L125" s="66">
        <v>5.5999999999999999E-3</v>
      </c>
      <c r="M125" s="66">
        <v>2.8999999999999998E-3</v>
      </c>
      <c r="N125" s="66">
        <v>5.0000000000000001E-4</v>
      </c>
    </row>
    <row r="126" spans="1:14">
      <c r="A126" t="s">
        <v>1172</v>
      </c>
      <c r="B126" t="s">
        <v>1173</v>
      </c>
      <c r="C126" t="s">
        <v>99</v>
      </c>
      <c r="D126" t="s">
        <v>122</v>
      </c>
      <c r="E126" t="s">
        <v>1174</v>
      </c>
      <c r="F126" t="s">
        <v>128</v>
      </c>
      <c r="G126" t="s">
        <v>101</v>
      </c>
      <c r="H126" s="65">
        <v>45900</v>
      </c>
      <c r="I126" s="65">
        <v>2393</v>
      </c>
      <c r="J126" s="65">
        <v>0</v>
      </c>
      <c r="K126" s="65">
        <v>1098.3869999999999</v>
      </c>
      <c r="L126" s="66">
        <v>7.0000000000000001E-3</v>
      </c>
      <c r="M126" s="66">
        <v>3.5999999999999999E-3</v>
      </c>
      <c r="N126" s="66">
        <v>5.9999999999999995E-4</v>
      </c>
    </row>
    <row r="127" spans="1:14">
      <c r="A127" s="67" t="s">
        <v>1175</v>
      </c>
      <c r="D127" s="14"/>
      <c r="E127" s="14"/>
      <c r="F127" s="14"/>
      <c r="H127" s="69">
        <v>0</v>
      </c>
      <c r="J127" s="69">
        <v>0</v>
      </c>
      <c r="K127" s="69">
        <v>0</v>
      </c>
      <c r="M127" s="68">
        <v>0</v>
      </c>
      <c r="N127" s="68">
        <v>0</v>
      </c>
    </row>
    <row r="128" spans="1:14">
      <c r="A128" t="s">
        <v>225</v>
      </c>
      <c r="B128" t="s">
        <v>225</v>
      </c>
      <c r="D128" s="14"/>
      <c r="E128" s="14"/>
      <c r="F128" t="s">
        <v>225</v>
      </c>
      <c r="G128" t="s">
        <v>225</v>
      </c>
      <c r="H128" s="65">
        <v>0</v>
      </c>
      <c r="I128" s="65">
        <v>0</v>
      </c>
      <c r="K128" s="65">
        <v>0</v>
      </c>
      <c r="L128" s="66">
        <v>0</v>
      </c>
      <c r="M128" s="66">
        <v>0</v>
      </c>
      <c r="N128" s="66">
        <v>0</v>
      </c>
    </row>
    <row r="129" spans="1:14">
      <c r="A129" s="67" t="s">
        <v>230</v>
      </c>
      <c r="D129" s="14"/>
      <c r="E129" s="14"/>
      <c r="F129" s="14"/>
      <c r="H129" s="69">
        <v>847548</v>
      </c>
      <c r="J129" s="69">
        <v>9.3235600000000005</v>
      </c>
      <c r="K129" s="69">
        <v>59414.890074812</v>
      </c>
      <c r="M129" s="68">
        <v>0.19209999999999999</v>
      </c>
      <c r="N129" s="68">
        <v>3.3700000000000001E-2</v>
      </c>
    </row>
    <row r="130" spans="1:14">
      <c r="A130" s="67" t="s">
        <v>320</v>
      </c>
      <c r="D130" s="14"/>
      <c r="E130" s="14"/>
      <c r="F130" s="14"/>
      <c r="H130" s="69">
        <v>298597</v>
      </c>
      <c r="J130" s="69">
        <v>0</v>
      </c>
      <c r="K130" s="69">
        <v>13847.8631616</v>
      </c>
      <c r="M130" s="68">
        <v>4.48E-2</v>
      </c>
      <c r="N130" s="68">
        <v>7.9000000000000008E-3</v>
      </c>
    </row>
    <row r="131" spans="1:14">
      <c r="A131" t="s">
        <v>1176</v>
      </c>
      <c r="B131" t="s">
        <v>1177</v>
      </c>
      <c r="C131" t="s">
        <v>1178</v>
      </c>
      <c r="D131" t="s">
        <v>364</v>
      </c>
      <c r="E131" t="s">
        <v>1179</v>
      </c>
      <c r="F131" t="s">
        <v>1180</v>
      </c>
      <c r="G131" t="s">
        <v>105</v>
      </c>
      <c r="H131" s="65">
        <v>42500</v>
      </c>
      <c r="I131" s="65">
        <v>1218</v>
      </c>
      <c r="J131" s="65">
        <v>0</v>
      </c>
      <c r="K131" s="65">
        <v>1687.539</v>
      </c>
      <c r="L131" s="66">
        <v>8.9999999999999998E-4</v>
      </c>
      <c r="M131" s="66">
        <v>5.4999999999999997E-3</v>
      </c>
      <c r="N131" s="66">
        <v>1E-3</v>
      </c>
    </row>
    <row r="132" spans="1:14">
      <c r="A132" t="s">
        <v>1181</v>
      </c>
      <c r="B132" t="s">
        <v>1182</v>
      </c>
      <c r="C132" t="s">
        <v>1178</v>
      </c>
      <c r="D132" t="s">
        <v>364</v>
      </c>
      <c r="E132" t="s">
        <v>1183</v>
      </c>
      <c r="F132" t="s">
        <v>1184</v>
      </c>
      <c r="G132" t="s">
        <v>105</v>
      </c>
      <c r="H132" s="65">
        <v>5090</v>
      </c>
      <c r="I132" s="65">
        <v>2221</v>
      </c>
      <c r="J132" s="65">
        <v>0</v>
      </c>
      <c r="K132" s="65">
        <v>368.53941400000002</v>
      </c>
      <c r="L132" s="66">
        <v>4.0000000000000002E-4</v>
      </c>
      <c r="M132" s="66">
        <v>1.1999999999999999E-3</v>
      </c>
      <c r="N132" s="66">
        <v>2.0000000000000001E-4</v>
      </c>
    </row>
    <row r="133" spans="1:14">
      <c r="A133" t="s">
        <v>1185</v>
      </c>
      <c r="B133" t="s">
        <v>1186</v>
      </c>
      <c r="C133" t="s">
        <v>122</v>
      </c>
      <c r="D133" t="s">
        <v>364</v>
      </c>
      <c r="E133" t="s">
        <v>1187</v>
      </c>
      <c r="F133" t="s">
        <v>1188</v>
      </c>
      <c r="G133" t="s">
        <v>199</v>
      </c>
      <c r="H133" s="65">
        <v>102947</v>
      </c>
      <c r="I133" s="65">
        <v>1690</v>
      </c>
      <c r="J133" s="65">
        <v>0</v>
      </c>
      <c r="K133" s="65">
        <v>6144.9887876000003</v>
      </c>
      <c r="L133" s="66">
        <v>7.1000000000000004E-3</v>
      </c>
      <c r="M133" s="66">
        <v>1.9900000000000001E-2</v>
      </c>
      <c r="N133" s="66">
        <v>3.5000000000000001E-3</v>
      </c>
    </row>
    <row r="134" spans="1:14">
      <c r="A134" t="s">
        <v>1189</v>
      </c>
      <c r="B134" t="s">
        <v>1190</v>
      </c>
      <c r="C134" t="s">
        <v>1178</v>
      </c>
      <c r="D134" t="s">
        <v>364</v>
      </c>
      <c r="E134" t="s">
        <v>1191</v>
      </c>
      <c r="F134" t="s">
        <v>1188</v>
      </c>
      <c r="G134" t="s">
        <v>105</v>
      </c>
      <c r="H134" s="65">
        <v>2660</v>
      </c>
      <c r="I134" s="65">
        <v>2355</v>
      </c>
      <c r="J134" s="65">
        <v>0</v>
      </c>
      <c r="K134" s="65">
        <v>204.21618000000001</v>
      </c>
      <c r="L134" s="66">
        <v>2.0000000000000001E-4</v>
      </c>
      <c r="M134" s="66">
        <v>6.9999999999999999E-4</v>
      </c>
      <c r="N134" s="66">
        <v>1E-4</v>
      </c>
    </row>
    <row r="135" spans="1:14">
      <c r="A135" t="s">
        <v>1192</v>
      </c>
      <c r="B135" t="s">
        <v>1193</v>
      </c>
      <c r="C135" t="s">
        <v>764</v>
      </c>
      <c r="D135" t="s">
        <v>364</v>
      </c>
      <c r="E135" t="s">
        <v>1194</v>
      </c>
      <c r="F135" t="s">
        <v>1195</v>
      </c>
      <c r="G135" t="s">
        <v>105</v>
      </c>
      <c r="H135" s="65">
        <v>6500</v>
      </c>
      <c r="I135" s="65">
        <v>12433</v>
      </c>
      <c r="J135" s="65">
        <v>0</v>
      </c>
      <c r="K135" s="65">
        <v>2634.5527000000002</v>
      </c>
      <c r="L135" s="66">
        <v>1E-4</v>
      </c>
      <c r="M135" s="66">
        <v>8.5000000000000006E-3</v>
      </c>
      <c r="N135" s="66">
        <v>1.5E-3</v>
      </c>
    </row>
    <row r="136" spans="1:14">
      <c r="A136" t="s">
        <v>1196</v>
      </c>
      <c r="B136" t="s">
        <v>1197</v>
      </c>
      <c r="C136" t="s">
        <v>764</v>
      </c>
      <c r="D136" t="s">
        <v>364</v>
      </c>
      <c r="E136" t="s">
        <v>1198</v>
      </c>
      <c r="F136" t="s">
        <v>837</v>
      </c>
      <c r="G136" t="s">
        <v>105</v>
      </c>
      <c r="H136" s="65">
        <v>130000</v>
      </c>
      <c r="I136" s="65">
        <v>191</v>
      </c>
      <c r="J136" s="65">
        <v>0</v>
      </c>
      <c r="K136" s="65">
        <v>809.45799999999997</v>
      </c>
      <c r="L136" s="66">
        <v>2.8999999999999998E-3</v>
      </c>
      <c r="M136" s="66">
        <v>2.5999999999999999E-3</v>
      </c>
      <c r="N136" s="66">
        <v>5.0000000000000001E-4</v>
      </c>
    </row>
    <row r="137" spans="1:14">
      <c r="A137" t="s">
        <v>1199</v>
      </c>
      <c r="B137" t="s">
        <v>1200</v>
      </c>
      <c r="C137" t="s">
        <v>764</v>
      </c>
      <c r="D137" t="s">
        <v>364</v>
      </c>
      <c r="E137" t="s">
        <v>1201</v>
      </c>
      <c r="F137" t="s">
        <v>802</v>
      </c>
      <c r="G137" t="s">
        <v>105</v>
      </c>
      <c r="H137" s="65">
        <v>1500</v>
      </c>
      <c r="I137" s="65">
        <v>7196</v>
      </c>
      <c r="J137" s="65">
        <v>0</v>
      </c>
      <c r="K137" s="65">
        <v>351.88440000000003</v>
      </c>
      <c r="L137" s="66">
        <v>0</v>
      </c>
      <c r="M137" s="66">
        <v>1.1000000000000001E-3</v>
      </c>
      <c r="N137" s="66">
        <v>2.0000000000000001E-4</v>
      </c>
    </row>
    <row r="138" spans="1:14">
      <c r="A138" t="s">
        <v>1202</v>
      </c>
      <c r="B138" t="s">
        <v>1203</v>
      </c>
      <c r="C138" t="s">
        <v>1178</v>
      </c>
      <c r="D138" t="s">
        <v>364</v>
      </c>
      <c r="E138" t="s">
        <v>1204</v>
      </c>
      <c r="F138" t="s">
        <v>1205</v>
      </c>
      <c r="G138" t="s">
        <v>105</v>
      </c>
      <c r="H138" s="65">
        <v>6000</v>
      </c>
      <c r="I138" s="65">
        <v>1970</v>
      </c>
      <c r="J138" s="65">
        <v>0</v>
      </c>
      <c r="K138" s="65">
        <v>385.33199999999999</v>
      </c>
      <c r="L138" s="66">
        <v>0</v>
      </c>
      <c r="M138" s="66">
        <v>1.1999999999999999E-3</v>
      </c>
      <c r="N138" s="66">
        <v>2.0000000000000001E-4</v>
      </c>
    </row>
    <row r="139" spans="1:14">
      <c r="A139" t="s">
        <v>1206</v>
      </c>
      <c r="B139" t="s">
        <v>1207</v>
      </c>
      <c r="C139" t="s">
        <v>764</v>
      </c>
      <c r="D139" t="s">
        <v>364</v>
      </c>
      <c r="E139" t="s">
        <v>1208</v>
      </c>
      <c r="F139" t="s">
        <v>739</v>
      </c>
      <c r="G139" t="s">
        <v>105</v>
      </c>
      <c r="H139" s="65">
        <v>1400</v>
      </c>
      <c r="I139" s="65">
        <v>27637</v>
      </c>
      <c r="J139" s="65">
        <v>0</v>
      </c>
      <c r="K139" s="65">
        <v>1261.35268</v>
      </c>
      <c r="L139" s="66">
        <v>0</v>
      </c>
      <c r="M139" s="66">
        <v>4.1000000000000003E-3</v>
      </c>
      <c r="N139" s="66">
        <v>6.9999999999999999E-4</v>
      </c>
    </row>
    <row r="140" spans="1:14">
      <c r="A140" s="67" t="s">
        <v>321</v>
      </c>
      <c r="D140" s="14"/>
      <c r="E140" s="14"/>
      <c r="F140" s="14"/>
      <c r="H140" s="69">
        <v>548951</v>
      </c>
      <c r="J140" s="69">
        <v>9.3235600000000005</v>
      </c>
      <c r="K140" s="69">
        <v>45567.026913212001</v>
      </c>
      <c r="M140" s="68">
        <v>0.14729999999999999</v>
      </c>
      <c r="N140" s="68">
        <v>2.58E-2</v>
      </c>
    </row>
    <row r="141" spans="1:14">
      <c r="A141" t="s">
        <v>1209</v>
      </c>
      <c r="B141" t="s">
        <v>1210</v>
      </c>
      <c r="C141" t="s">
        <v>1178</v>
      </c>
      <c r="D141" t="s">
        <v>364</v>
      </c>
      <c r="E141" t="s">
        <v>1211</v>
      </c>
      <c r="F141" t="s">
        <v>735</v>
      </c>
      <c r="G141" t="s">
        <v>105</v>
      </c>
      <c r="H141" s="65">
        <v>1400</v>
      </c>
      <c r="I141" s="65">
        <v>45866</v>
      </c>
      <c r="J141" s="65">
        <v>0</v>
      </c>
      <c r="K141" s="65">
        <v>2093.3242399999999</v>
      </c>
      <c r="L141" s="66">
        <v>0</v>
      </c>
      <c r="M141" s="66">
        <v>6.7999999999999996E-3</v>
      </c>
      <c r="N141" s="66">
        <v>1.1999999999999999E-3</v>
      </c>
    </row>
    <row r="142" spans="1:14">
      <c r="A142" t="s">
        <v>1212</v>
      </c>
      <c r="B142" t="s">
        <v>1213</v>
      </c>
      <c r="C142" t="s">
        <v>122</v>
      </c>
      <c r="D142" t="s">
        <v>364</v>
      </c>
      <c r="E142" t="s">
        <v>1214</v>
      </c>
      <c r="F142" t="s">
        <v>786</v>
      </c>
      <c r="G142" t="s">
        <v>109</v>
      </c>
      <c r="H142" s="65">
        <v>15075</v>
      </c>
      <c r="I142" s="65">
        <v>3788</v>
      </c>
      <c r="J142" s="65">
        <v>0</v>
      </c>
      <c r="K142" s="65">
        <v>2212.6696668</v>
      </c>
      <c r="L142" s="66">
        <v>1E-4</v>
      </c>
      <c r="M142" s="66">
        <v>7.1999999999999998E-3</v>
      </c>
      <c r="N142" s="66">
        <v>1.2999999999999999E-3</v>
      </c>
    </row>
    <row r="143" spans="1:14">
      <c r="A143" t="s">
        <v>1215</v>
      </c>
      <c r="B143" t="s">
        <v>1216</v>
      </c>
      <c r="C143" t="s">
        <v>122</v>
      </c>
      <c r="D143" t="s">
        <v>364</v>
      </c>
      <c r="E143" t="s">
        <v>1217</v>
      </c>
      <c r="F143" t="s">
        <v>786</v>
      </c>
      <c r="G143" t="s">
        <v>200</v>
      </c>
      <c r="H143" s="65">
        <v>900</v>
      </c>
      <c r="I143" s="65">
        <v>88000</v>
      </c>
      <c r="J143" s="65">
        <v>0</v>
      </c>
      <c r="K143" s="65">
        <v>412.63200000000001</v>
      </c>
      <c r="L143" s="66">
        <v>0</v>
      </c>
      <c r="M143" s="66">
        <v>1.2999999999999999E-3</v>
      </c>
      <c r="N143" s="66">
        <v>2.0000000000000001E-4</v>
      </c>
    </row>
    <row r="144" spans="1:14">
      <c r="A144" t="s">
        <v>1218</v>
      </c>
      <c r="B144" t="s">
        <v>1219</v>
      </c>
      <c r="C144" t="s">
        <v>122</v>
      </c>
      <c r="D144" t="s">
        <v>364</v>
      </c>
      <c r="E144" t="s">
        <v>1220</v>
      </c>
      <c r="F144" t="s">
        <v>786</v>
      </c>
      <c r="G144" t="s">
        <v>109</v>
      </c>
      <c r="H144" s="65">
        <v>14000</v>
      </c>
      <c r="I144" s="65">
        <v>3058</v>
      </c>
      <c r="J144" s="65">
        <v>0</v>
      </c>
      <c r="K144" s="65">
        <v>1658.8793760000001</v>
      </c>
      <c r="L144" s="66">
        <v>0</v>
      </c>
      <c r="M144" s="66">
        <v>5.4000000000000003E-3</v>
      </c>
      <c r="N144" s="66">
        <v>8.9999999999999998E-4</v>
      </c>
    </row>
    <row r="145" spans="1:14">
      <c r="A145" t="s">
        <v>1221</v>
      </c>
      <c r="B145" t="s">
        <v>1219</v>
      </c>
      <c r="C145" t="s">
        <v>122</v>
      </c>
      <c r="D145" t="s">
        <v>364</v>
      </c>
      <c r="E145" t="s">
        <v>1220</v>
      </c>
      <c r="F145" t="s">
        <v>786</v>
      </c>
      <c r="G145" t="s">
        <v>109</v>
      </c>
      <c r="H145" s="65">
        <v>16000</v>
      </c>
      <c r="I145" s="65">
        <v>3056</v>
      </c>
      <c r="J145" s="65">
        <v>0</v>
      </c>
      <c r="K145" s="65">
        <v>1894.622208</v>
      </c>
      <c r="L145" s="66">
        <v>0</v>
      </c>
      <c r="M145" s="66">
        <v>6.1000000000000004E-3</v>
      </c>
      <c r="N145" s="66">
        <v>1.1000000000000001E-3</v>
      </c>
    </row>
    <row r="146" spans="1:14">
      <c r="A146" t="s">
        <v>1222</v>
      </c>
      <c r="B146" t="s">
        <v>1223</v>
      </c>
      <c r="C146" t="s">
        <v>122</v>
      </c>
      <c r="D146" t="s">
        <v>364</v>
      </c>
      <c r="E146" t="s">
        <v>1224</v>
      </c>
      <c r="F146" t="s">
        <v>786</v>
      </c>
      <c r="G146" t="s">
        <v>109</v>
      </c>
      <c r="H146" s="65">
        <v>14371</v>
      </c>
      <c r="I146" s="65">
        <v>2615</v>
      </c>
      <c r="J146" s="65">
        <v>0</v>
      </c>
      <c r="K146" s="65">
        <v>1456.15623342</v>
      </c>
      <c r="L146" s="66">
        <v>4.0000000000000002E-4</v>
      </c>
      <c r="M146" s="66">
        <v>4.7000000000000002E-3</v>
      </c>
      <c r="N146" s="66">
        <v>8.0000000000000004E-4</v>
      </c>
    </row>
    <row r="147" spans="1:14">
      <c r="A147" t="s">
        <v>1225</v>
      </c>
      <c r="B147" t="s">
        <v>1226</v>
      </c>
      <c r="C147" t="s">
        <v>1178</v>
      </c>
      <c r="D147" t="s">
        <v>364</v>
      </c>
      <c r="E147" t="s">
        <v>1227</v>
      </c>
      <c r="F147" t="s">
        <v>1188</v>
      </c>
      <c r="G147" t="s">
        <v>105</v>
      </c>
      <c r="H147" s="65">
        <v>32000</v>
      </c>
      <c r="I147" s="65">
        <v>2136</v>
      </c>
      <c r="J147" s="65">
        <v>0</v>
      </c>
      <c r="K147" s="65">
        <v>2228.2752</v>
      </c>
      <c r="L147" s="66">
        <v>2.0999999999999999E-3</v>
      </c>
      <c r="M147" s="66">
        <v>7.1999999999999998E-3</v>
      </c>
      <c r="N147" s="66">
        <v>1.2999999999999999E-3</v>
      </c>
    </row>
    <row r="148" spans="1:14">
      <c r="A148" t="s">
        <v>1228</v>
      </c>
      <c r="B148" t="s">
        <v>1229</v>
      </c>
      <c r="C148" t="s">
        <v>764</v>
      </c>
      <c r="D148" t="s">
        <v>122</v>
      </c>
      <c r="E148" t="s">
        <v>1230</v>
      </c>
      <c r="F148" t="s">
        <v>1195</v>
      </c>
      <c r="G148" t="s">
        <v>105</v>
      </c>
      <c r="H148" s="65">
        <v>2000</v>
      </c>
      <c r="I148" s="65">
        <v>4246</v>
      </c>
      <c r="J148" s="65">
        <v>0</v>
      </c>
      <c r="K148" s="65">
        <v>276.83920000000001</v>
      </c>
      <c r="L148" s="66">
        <v>0</v>
      </c>
      <c r="M148" s="66">
        <v>8.9999999999999998E-4</v>
      </c>
      <c r="N148" s="66">
        <v>2.0000000000000001E-4</v>
      </c>
    </row>
    <row r="149" spans="1:14">
      <c r="A149" t="s">
        <v>1231</v>
      </c>
      <c r="B149" t="s">
        <v>1232</v>
      </c>
      <c r="C149" t="s">
        <v>764</v>
      </c>
      <c r="D149" t="s">
        <v>364</v>
      </c>
      <c r="E149" t="s">
        <v>1233</v>
      </c>
      <c r="F149" t="s">
        <v>837</v>
      </c>
      <c r="G149" t="s">
        <v>105</v>
      </c>
      <c r="H149" s="65">
        <v>12500</v>
      </c>
      <c r="I149" s="65">
        <v>5990</v>
      </c>
      <c r="J149" s="65">
        <v>0</v>
      </c>
      <c r="K149" s="65">
        <v>2440.9250000000002</v>
      </c>
      <c r="L149" s="66">
        <v>0</v>
      </c>
      <c r="M149" s="66">
        <v>7.9000000000000008E-3</v>
      </c>
      <c r="N149" s="66">
        <v>1.4E-3</v>
      </c>
    </row>
    <row r="150" spans="1:14">
      <c r="A150" t="s">
        <v>1234</v>
      </c>
      <c r="B150" t="s">
        <v>1235</v>
      </c>
      <c r="C150" t="s">
        <v>764</v>
      </c>
      <c r="D150" t="s">
        <v>364</v>
      </c>
      <c r="E150" t="s">
        <v>801</v>
      </c>
      <c r="F150" t="s">
        <v>837</v>
      </c>
      <c r="G150" t="s">
        <v>105</v>
      </c>
      <c r="H150" s="65">
        <v>22300</v>
      </c>
      <c r="I150" s="65">
        <v>3916</v>
      </c>
      <c r="J150" s="65">
        <v>0</v>
      </c>
      <c r="K150" s="65">
        <v>2846.8536800000002</v>
      </c>
      <c r="L150" s="66">
        <v>0</v>
      </c>
      <c r="M150" s="66">
        <v>9.1999999999999998E-3</v>
      </c>
      <c r="N150" s="66">
        <v>1.6000000000000001E-3</v>
      </c>
    </row>
    <row r="151" spans="1:14">
      <c r="A151" t="s">
        <v>1236</v>
      </c>
      <c r="B151" t="s">
        <v>1237</v>
      </c>
      <c r="C151" t="s">
        <v>764</v>
      </c>
      <c r="D151" t="s">
        <v>364</v>
      </c>
      <c r="E151" t="s">
        <v>1238</v>
      </c>
      <c r="F151" t="s">
        <v>802</v>
      </c>
      <c r="G151" t="s">
        <v>105</v>
      </c>
      <c r="H151" s="65">
        <v>3000</v>
      </c>
      <c r="I151" s="65">
        <v>11264</v>
      </c>
      <c r="J151" s="65">
        <v>0</v>
      </c>
      <c r="K151" s="65">
        <v>1101.6192000000001</v>
      </c>
      <c r="L151" s="66">
        <v>0</v>
      </c>
      <c r="M151" s="66">
        <v>3.5999999999999999E-3</v>
      </c>
      <c r="N151" s="66">
        <v>5.9999999999999995E-4</v>
      </c>
    </row>
    <row r="152" spans="1:14">
      <c r="A152" t="s">
        <v>1239</v>
      </c>
      <c r="B152" t="s">
        <v>1240</v>
      </c>
      <c r="C152" t="s">
        <v>1241</v>
      </c>
      <c r="D152" t="s">
        <v>364</v>
      </c>
      <c r="E152" t="s">
        <v>1242</v>
      </c>
      <c r="F152" t="s">
        <v>811</v>
      </c>
      <c r="G152" t="s">
        <v>109</v>
      </c>
      <c r="H152" s="65">
        <v>138641</v>
      </c>
      <c r="I152" s="65">
        <v>658</v>
      </c>
      <c r="J152" s="65">
        <v>0</v>
      </c>
      <c r="K152" s="65">
        <v>3534.816445944</v>
      </c>
      <c r="L152" s="66">
        <v>1E-4</v>
      </c>
      <c r="M152" s="66">
        <v>1.14E-2</v>
      </c>
      <c r="N152" s="66">
        <v>2E-3</v>
      </c>
    </row>
    <row r="153" spans="1:14">
      <c r="A153" t="s">
        <v>1243</v>
      </c>
      <c r="B153" t="s">
        <v>1244</v>
      </c>
      <c r="C153" t="s">
        <v>764</v>
      </c>
      <c r="D153" t="s">
        <v>364</v>
      </c>
      <c r="E153" t="s">
        <v>1245</v>
      </c>
      <c r="F153" t="s">
        <v>811</v>
      </c>
      <c r="G153" t="s">
        <v>105</v>
      </c>
      <c r="H153" s="65">
        <v>1500</v>
      </c>
      <c r="I153" s="65">
        <v>11459</v>
      </c>
      <c r="J153" s="65">
        <v>3.6084800000000001</v>
      </c>
      <c r="K153" s="65">
        <v>563.95357999999999</v>
      </c>
      <c r="L153" s="66">
        <v>0</v>
      </c>
      <c r="M153" s="66">
        <v>1.8E-3</v>
      </c>
      <c r="N153" s="66">
        <v>2.9999999999999997E-4</v>
      </c>
    </row>
    <row r="154" spans="1:14">
      <c r="A154" t="s">
        <v>1246</v>
      </c>
      <c r="B154" t="s">
        <v>1247</v>
      </c>
      <c r="C154" t="s">
        <v>1248</v>
      </c>
      <c r="D154" t="s">
        <v>364</v>
      </c>
      <c r="E154" t="s">
        <v>1249</v>
      </c>
      <c r="F154" t="s">
        <v>811</v>
      </c>
      <c r="G154" t="s">
        <v>112</v>
      </c>
      <c r="H154" s="65">
        <v>32527</v>
      </c>
      <c r="I154" s="65">
        <v>1704</v>
      </c>
      <c r="J154" s="65">
        <v>0</v>
      </c>
      <c r="K154" s="65">
        <v>2503.9807634160002</v>
      </c>
      <c r="L154" s="66">
        <v>8.0000000000000004E-4</v>
      </c>
      <c r="M154" s="66">
        <v>8.0999999999999996E-3</v>
      </c>
      <c r="N154" s="66">
        <v>1.4E-3</v>
      </c>
    </row>
    <row r="155" spans="1:14">
      <c r="A155" t="s">
        <v>1250</v>
      </c>
      <c r="B155" t="s">
        <v>1251</v>
      </c>
      <c r="C155" t="s">
        <v>122</v>
      </c>
      <c r="D155" t="s">
        <v>364</v>
      </c>
      <c r="E155" t="s">
        <v>1252</v>
      </c>
      <c r="F155" t="s">
        <v>811</v>
      </c>
      <c r="G155" t="s">
        <v>105</v>
      </c>
      <c r="H155" s="65">
        <v>145000</v>
      </c>
      <c r="I155" s="65">
        <v>86.5</v>
      </c>
      <c r="J155" s="65">
        <v>0</v>
      </c>
      <c r="K155" s="65">
        <v>408.88549999999998</v>
      </c>
      <c r="L155" s="66">
        <v>1E-4</v>
      </c>
      <c r="M155" s="66">
        <v>1.2999999999999999E-3</v>
      </c>
      <c r="N155" s="66">
        <v>2.0000000000000001E-4</v>
      </c>
    </row>
    <row r="156" spans="1:14">
      <c r="A156" t="s">
        <v>1253</v>
      </c>
      <c r="B156" t="s">
        <v>1254</v>
      </c>
      <c r="C156" t="s">
        <v>122</v>
      </c>
      <c r="D156" t="s">
        <v>364</v>
      </c>
      <c r="E156" s="14"/>
      <c r="F156" t="s">
        <v>769</v>
      </c>
      <c r="G156" t="s">
        <v>109</v>
      </c>
      <c r="H156" s="65">
        <v>4000</v>
      </c>
      <c r="I156" s="65">
        <v>1419</v>
      </c>
      <c r="J156" s="65">
        <v>0</v>
      </c>
      <c r="K156" s="65">
        <v>219.93364800000001</v>
      </c>
      <c r="L156" s="66">
        <v>0</v>
      </c>
      <c r="M156" s="66">
        <v>6.9999999999999999E-4</v>
      </c>
      <c r="N156" s="66">
        <v>1E-4</v>
      </c>
    </row>
    <row r="157" spans="1:14">
      <c r="A157" t="s">
        <v>1255</v>
      </c>
      <c r="B157" t="s">
        <v>1256</v>
      </c>
      <c r="C157" t="s">
        <v>122</v>
      </c>
      <c r="D157" t="s">
        <v>364</v>
      </c>
      <c r="E157" t="s">
        <v>1257</v>
      </c>
      <c r="F157" t="s">
        <v>1258</v>
      </c>
      <c r="G157" t="s">
        <v>109</v>
      </c>
      <c r="H157" s="65">
        <v>4000</v>
      </c>
      <c r="I157" s="65">
        <v>18590</v>
      </c>
      <c r="J157" s="65">
        <v>0</v>
      </c>
      <c r="K157" s="65">
        <v>2881.3012800000001</v>
      </c>
      <c r="L157" s="66">
        <v>1E-4</v>
      </c>
      <c r="M157" s="66">
        <v>9.2999999999999992E-3</v>
      </c>
      <c r="N157" s="66">
        <v>1.6000000000000001E-3</v>
      </c>
    </row>
    <row r="158" spans="1:14">
      <c r="A158" t="s">
        <v>1259</v>
      </c>
      <c r="B158" t="s">
        <v>1260</v>
      </c>
      <c r="C158" t="s">
        <v>764</v>
      </c>
      <c r="D158" t="s">
        <v>364</v>
      </c>
      <c r="E158" t="s">
        <v>1261</v>
      </c>
      <c r="F158" t="s">
        <v>1258</v>
      </c>
      <c r="G158" t="s">
        <v>105</v>
      </c>
      <c r="H158" s="65">
        <v>6200</v>
      </c>
      <c r="I158" s="65">
        <v>12016</v>
      </c>
      <c r="J158" s="65">
        <v>5.7150800000000004</v>
      </c>
      <c r="K158" s="65">
        <v>2434.3890000000001</v>
      </c>
      <c r="L158" s="66">
        <v>0</v>
      </c>
      <c r="M158" s="66">
        <v>7.9000000000000008E-3</v>
      </c>
      <c r="N158" s="66">
        <v>1.4E-3</v>
      </c>
    </row>
    <row r="159" spans="1:14">
      <c r="A159" t="s">
        <v>1262</v>
      </c>
      <c r="B159" t="s">
        <v>1263</v>
      </c>
      <c r="C159" t="s">
        <v>1178</v>
      </c>
      <c r="D159" t="s">
        <v>364</v>
      </c>
      <c r="E159" t="s">
        <v>1264</v>
      </c>
      <c r="F159" t="s">
        <v>1205</v>
      </c>
      <c r="G159" t="s">
        <v>105</v>
      </c>
      <c r="H159" s="65">
        <v>3500</v>
      </c>
      <c r="I159" s="65">
        <v>27957</v>
      </c>
      <c r="J159" s="65">
        <v>0</v>
      </c>
      <c r="K159" s="65">
        <v>3189.8937000000001</v>
      </c>
      <c r="L159" s="66">
        <v>0</v>
      </c>
      <c r="M159" s="66">
        <v>1.03E-2</v>
      </c>
      <c r="N159" s="66">
        <v>1.8E-3</v>
      </c>
    </row>
    <row r="160" spans="1:14">
      <c r="A160" t="s">
        <v>1265</v>
      </c>
      <c r="B160" t="s">
        <v>1266</v>
      </c>
      <c r="C160" t="s">
        <v>764</v>
      </c>
      <c r="D160" t="s">
        <v>364</v>
      </c>
      <c r="E160" t="s">
        <v>1267</v>
      </c>
      <c r="F160" t="s">
        <v>1205</v>
      </c>
      <c r="G160" t="s">
        <v>105</v>
      </c>
      <c r="H160" s="65">
        <v>2700</v>
      </c>
      <c r="I160" s="65">
        <v>37105</v>
      </c>
      <c r="J160" s="65">
        <v>0</v>
      </c>
      <c r="K160" s="65">
        <v>3265.9821000000002</v>
      </c>
      <c r="L160" s="66">
        <v>0</v>
      </c>
      <c r="M160" s="66">
        <v>1.06E-2</v>
      </c>
      <c r="N160" s="66">
        <v>1.9E-3</v>
      </c>
    </row>
    <row r="161" spans="1:14">
      <c r="A161" t="s">
        <v>1268</v>
      </c>
      <c r="B161" t="s">
        <v>1269</v>
      </c>
      <c r="C161" t="s">
        <v>1178</v>
      </c>
      <c r="D161" t="s">
        <v>122</v>
      </c>
      <c r="E161" t="s">
        <v>1270</v>
      </c>
      <c r="F161" t="s">
        <v>1205</v>
      </c>
      <c r="G161" t="s">
        <v>105</v>
      </c>
      <c r="H161" s="65">
        <v>23000</v>
      </c>
      <c r="I161" s="65">
        <v>2107</v>
      </c>
      <c r="J161" s="65">
        <v>0</v>
      </c>
      <c r="K161" s="65">
        <v>1579.8286000000001</v>
      </c>
      <c r="L161" s="66">
        <v>2.0000000000000001E-4</v>
      </c>
      <c r="M161" s="66">
        <v>5.1000000000000004E-3</v>
      </c>
      <c r="N161" s="66">
        <v>8.9999999999999998E-4</v>
      </c>
    </row>
    <row r="162" spans="1:14">
      <c r="A162" t="s">
        <v>1271</v>
      </c>
      <c r="B162" t="s">
        <v>1272</v>
      </c>
      <c r="C162" t="s">
        <v>122</v>
      </c>
      <c r="D162" t="s">
        <v>364</v>
      </c>
      <c r="E162" t="s">
        <v>1273</v>
      </c>
      <c r="F162" t="s">
        <v>739</v>
      </c>
      <c r="G162" t="s">
        <v>109</v>
      </c>
      <c r="H162" s="65">
        <v>3837</v>
      </c>
      <c r="I162" s="65">
        <v>5932</v>
      </c>
      <c r="J162" s="65">
        <v>0</v>
      </c>
      <c r="K162" s="65">
        <v>881.94648283200002</v>
      </c>
      <c r="L162" s="66">
        <v>0</v>
      </c>
      <c r="M162" s="66">
        <v>2.8999999999999998E-3</v>
      </c>
      <c r="N162" s="66">
        <v>5.0000000000000001E-4</v>
      </c>
    </row>
    <row r="163" spans="1:14">
      <c r="A163" t="s">
        <v>1274</v>
      </c>
      <c r="B163" t="s">
        <v>1275</v>
      </c>
      <c r="C163" t="s">
        <v>1178</v>
      </c>
      <c r="D163" t="s">
        <v>364</v>
      </c>
      <c r="E163" t="s">
        <v>1276</v>
      </c>
      <c r="F163" t="s">
        <v>792</v>
      </c>
      <c r="G163" t="s">
        <v>105</v>
      </c>
      <c r="H163" s="65">
        <v>17500</v>
      </c>
      <c r="I163" s="65">
        <v>7849</v>
      </c>
      <c r="J163" s="65">
        <v>0</v>
      </c>
      <c r="K163" s="65">
        <v>4477.8545000000004</v>
      </c>
      <c r="L163" s="66">
        <v>1E-4</v>
      </c>
      <c r="M163" s="66">
        <v>1.4500000000000001E-2</v>
      </c>
      <c r="N163" s="66">
        <v>2.5000000000000001E-3</v>
      </c>
    </row>
    <row r="164" spans="1:14">
      <c r="A164" t="s">
        <v>1277</v>
      </c>
      <c r="B164" t="s">
        <v>1278</v>
      </c>
      <c r="C164" t="s">
        <v>122</v>
      </c>
      <c r="D164" t="s">
        <v>364</v>
      </c>
      <c r="E164" t="s">
        <v>1279</v>
      </c>
      <c r="F164" t="s">
        <v>728</v>
      </c>
      <c r="G164" t="s">
        <v>109</v>
      </c>
      <c r="H164" s="65">
        <v>33000</v>
      </c>
      <c r="I164" s="65">
        <v>783.2</v>
      </c>
      <c r="J164" s="65">
        <v>0</v>
      </c>
      <c r="K164" s="65">
        <v>1001.4653088</v>
      </c>
      <c r="L164" s="66">
        <v>0</v>
      </c>
      <c r="M164" s="66">
        <v>3.2000000000000002E-3</v>
      </c>
      <c r="N164" s="66">
        <v>5.9999999999999995E-4</v>
      </c>
    </row>
    <row r="165" spans="1:14">
      <c r="A165" s="89" t="s">
        <v>232</v>
      </c>
      <c r="D165" s="14"/>
      <c r="E165" s="14"/>
      <c r="F165" s="14"/>
    </row>
    <row r="166" spans="1:14">
      <c r="A166" s="89" t="s">
        <v>314</v>
      </c>
      <c r="D166" s="14"/>
      <c r="E166" s="14"/>
      <c r="F166" s="14"/>
    </row>
    <row r="167" spans="1:14">
      <c r="A167" s="89" t="s">
        <v>315</v>
      </c>
      <c r="D167" s="14"/>
      <c r="E167" s="14"/>
      <c r="F167" s="14"/>
    </row>
    <row r="168" spans="1:14">
      <c r="A168" s="89" t="s">
        <v>316</v>
      </c>
      <c r="D168" s="14"/>
      <c r="E168" s="14"/>
      <c r="F168" s="14"/>
    </row>
    <row r="169" spans="1:14">
      <c r="A169" s="89" t="s">
        <v>317</v>
      </c>
      <c r="D169" s="14"/>
      <c r="E169" s="14"/>
      <c r="F169" s="14"/>
    </row>
    <row r="170" spans="1:14" hidden="1">
      <c r="D170" s="14"/>
      <c r="E170" s="14"/>
      <c r="F170" s="14"/>
    </row>
    <row r="171" spans="1:14" hidden="1">
      <c r="D171" s="14"/>
      <c r="E171" s="14"/>
      <c r="F171" s="14"/>
    </row>
    <row r="172" spans="1:14" hidden="1">
      <c r="D172" s="14"/>
      <c r="E172" s="14"/>
      <c r="F172" s="14"/>
    </row>
    <row r="173" spans="1:14" hidden="1">
      <c r="D173" s="14"/>
      <c r="E173" s="14"/>
      <c r="F173" s="14"/>
    </row>
    <row r="174" spans="1:14" hidden="1">
      <c r="D174" s="14"/>
      <c r="E174" s="14"/>
      <c r="F174" s="14"/>
    </row>
    <row r="175" spans="1:14" hidden="1">
      <c r="D175" s="14"/>
      <c r="E175" s="14"/>
      <c r="F175" s="14"/>
    </row>
    <row r="176" spans="1:14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A248" s="14"/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6"/>
      <c r="D250" s="14"/>
      <c r="E250" s="14"/>
      <c r="F250" s="14"/>
    </row>
    <row r="251" spans="1:6" hidden="1"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A269" s="14"/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6"/>
      <c r="D271" s="14"/>
      <c r="E271" s="14"/>
      <c r="F271" s="14"/>
    </row>
    <row r="272" spans="1:6" hidden="1"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1:6" hidden="1">
      <c r="D321" s="14"/>
      <c r="E321" s="14"/>
      <c r="F321" s="14"/>
    </row>
    <row r="322" spans="1:6" hidden="1">
      <c r="D322" s="14"/>
      <c r="E322" s="14"/>
      <c r="F322" s="14"/>
    </row>
    <row r="323" spans="1:6" hidden="1">
      <c r="D323" s="14"/>
      <c r="E323" s="14"/>
      <c r="F323" s="14"/>
    </row>
    <row r="324" spans="1:6" hidden="1">
      <c r="D324" s="14"/>
      <c r="E324" s="14"/>
      <c r="F324" s="14"/>
    </row>
    <row r="325" spans="1:6" hidden="1">
      <c r="D325" s="14"/>
      <c r="E325" s="14"/>
      <c r="F325" s="14"/>
    </row>
    <row r="326" spans="1:6" hidden="1">
      <c r="D326" s="14"/>
      <c r="E326" s="14"/>
      <c r="F326" s="14"/>
    </row>
    <row r="327" spans="1:6" hidden="1">
      <c r="D327" s="14"/>
      <c r="E327" s="14"/>
      <c r="F327" s="14"/>
    </row>
    <row r="328" spans="1:6" hidden="1">
      <c r="D328" s="14"/>
      <c r="E328" s="14"/>
      <c r="F328" s="14"/>
    </row>
    <row r="329" spans="1:6" hidden="1">
      <c r="D329" s="14"/>
      <c r="E329" s="14"/>
      <c r="F329" s="14"/>
    </row>
    <row r="330" spans="1:6" hidden="1">
      <c r="D330" s="14"/>
      <c r="E330" s="14"/>
      <c r="F330" s="14"/>
    </row>
    <row r="331" spans="1:6" hidden="1">
      <c r="D331" s="14"/>
      <c r="E331" s="14"/>
      <c r="F331" s="14"/>
    </row>
    <row r="332" spans="1:6" hidden="1">
      <c r="D332" s="14"/>
      <c r="E332" s="14"/>
      <c r="F332" s="14"/>
    </row>
    <row r="333" spans="1:6" hidden="1">
      <c r="D333" s="14"/>
      <c r="E333" s="14"/>
      <c r="F333" s="14"/>
    </row>
    <row r="334" spans="1:6" hidden="1">
      <c r="D334" s="14"/>
      <c r="E334" s="14"/>
      <c r="F334" s="14"/>
    </row>
    <row r="335" spans="1:6" hidden="1">
      <c r="D335" s="14"/>
      <c r="E335" s="14"/>
      <c r="F335" s="14"/>
    </row>
    <row r="336" spans="1:6" hidden="1">
      <c r="A336" s="14"/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6"/>
    </row>
    <row r="339" spans="1:6" hidden="1"/>
  </sheetData>
  <dataValidations count="4">
    <dataValidation allowBlank="1" showInputMessage="1" showErrorMessage="1" sqref="J8"/>
    <dataValidation type="list" allowBlank="1" showInputMessage="1" showErrorMessage="1" sqref="F11:F338">
      <formula1>$BG$5:$BG$10</formula1>
    </dataValidation>
    <dataValidation type="list" allowBlank="1" showInputMessage="1" showErrorMessage="1" sqref="G11:G332">
      <formula1>$BI$5:$BI$10</formula1>
    </dataValidation>
    <dataValidation type="list" allowBlank="1" showInputMessage="1" showErrorMessage="1" sqref="D11:D332">
      <formula1>$BE$5:$BE$10</formula1>
    </dataValidation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5"/>
      <c r="BJ5" s="16"/>
    </row>
    <row r="6" spans="1:62" ht="26.25" customHeight="1">
      <c r="A6" s="103" t="s">
        <v>193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9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259588.99</v>
      </c>
      <c r="H10" s="7"/>
      <c r="I10" s="63">
        <v>0</v>
      </c>
      <c r="J10" s="63">
        <v>16290.50706745</v>
      </c>
      <c r="K10" s="7"/>
      <c r="L10" s="64">
        <v>1</v>
      </c>
      <c r="M10" s="64">
        <v>9.1999999999999998E-3</v>
      </c>
      <c r="N10" s="30"/>
      <c r="BG10" s="14"/>
      <c r="BH10" s="16"/>
      <c r="BJ10" s="14"/>
    </row>
    <row r="11" spans="1:62">
      <c r="A11" s="67" t="s">
        <v>201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1280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1281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1282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225</v>
      </c>
      <c r="B17" t="s">
        <v>225</v>
      </c>
      <c r="C17" s="14"/>
      <c r="D17" s="14"/>
      <c r="E17" t="s">
        <v>225</v>
      </c>
      <c r="F17" t="s">
        <v>225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1283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225</v>
      </c>
      <c r="B19" t="s">
        <v>225</v>
      </c>
      <c r="C19" s="14"/>
      <c r="D19" s="14"/>
      <c r="E19" t="s">
        <v>225</v>
      </c>
      <c r="F19" t="s">
        <v>225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724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225</v>
      </c>
      <c r="B21" t="s">
        <v>225</v>
      </c>
      <c r="C21" s="14"/>
      <c r="D21" s="14"/>
      <c r="E21" t="s">
        <v>225</v>
      </c>
      <c r="F21" t="s">
        <v>225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1284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225</v>
      </c>
      <c r="B23" t="s">
        <v>225</v>
      </c>
      <c r="C23" s="14"/>
      <c r="D23" s="14"/>
      <c r="E23" t="s">
        <v>225</v>
      </c>
      <c r="F23" t="s">
        <v>225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230</v>
      </c>
      <c r="C24" s="14"/>
      <c r="D24" s="14"/>
      <c r="E24" s="14"/>
      <c r="F24" s="14"/>
      <c r="G24" s="69">
        <v>259588.99</v>
      </c>
      <c r="I24" s="69">
        <v>0</v>
      </c>
      <c r="J24" s="69">
        <v>16290.50706745</v>
      </c>
      <c r="L24" s="68">
        <v>1</v>
      </c>
      <c r="M24" s="68">
        <v>9.1999999999999998E-3</v>
      </c>
    </row>
    <row r="25" spans="1:13">
      <c r="A25" s="67" t="s">
        <v>1285</v>
      </c>
      <c r="C25" s="14"/>
      <c r="D25" s="14"/>
      <c r="E25" s="14"/>
      <c r="F25" s="14"/>
      <c r="G25" s="69">
        <v>259588.99</v>
      </c>
      <c r="I25" s="69">
        <v>0</v>
      </c>
      <c r="J25" s="69">
        <v>16290.50706745</v>
      </c>
      <c r="L25" s="68">
        <v>1</v>
      </c>
      <c r="M25" s="68">
        <v>9.1999999999999998E-3</v>
      </c>
    </row>
    <row r="26" spans="1:13">
      <c r="A26" t="s">
        <v>1286</v>
      </c>
      <c r="B26" t="s">
        <v>1287</v>
      </c>
      <c r="C26" t="s">
        <v>1288</v>
      </c>
      <c r="D26" t="s">
        <v>1289</v>
      </c>
      <c r="E26" t="s">
        <v>1290</v>
      </c>
      <c r="F26" t="s">
        <v>105</v>
      </c>
      <c r="G26" s="65">
        <v>259588.99</v>
      </c>
      <c r="H26" s="65">
        <v>1925</v>
      </c>
      <c r="I26" s="65">
        <v>0</v>
      </c>
      <c r="J26" s="65">
        <v>16290.50706745</v>
      </c>
      <c r="K26" s="66">
        <v>1E-4</v>
      </c>
      <c r="L26" s="66">
        <v>1</v>
      </c>
      <c r="M26" s="66">
        <v>9.1999999999999998E-3</v>
      </c>
    </row>
    <row r="27" spans="1:13">
      <c r="A27" s="67" t="s">
        <v>1291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225</v>
      </c>
      <c r="B28" t="s">
        <v>225</v>
      </c>
      <c r="C28" s="14"/>
      <c r="D28" s="14"/>
      <c r="E28" t="s">
        <v>225</v>
      </c>
      <c r="F28" t="s">
        <v>225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724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225</v>
      </c>
      <c r="B30" t="s">
        <v>225</v>
      </c>
      <c r="C30" s="14"/>
      <c r="D30" s="14"/>
      <c r="E30" t="s">
        <v>225</v>
      </c>
      <c r="F30" t="s">
        <v>225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1284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225</v>
      </c>
      <c r="B32" t="s">
        <v>225</v>
      </c>
      <c r="C32" s="14"/>
      <c r="D32" s="14"/>
      <c r="E32" t="s">
        <v>225</v>
      </c>
      <c r="F32" t="s">
        <v>225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89" t="s">
        <v>232</v>
      </c>
      <c r="C33" s="14"/>
      <c r="D33" s="14"/>
      <c r="E33" s="14"/>
      <c r="F33" s="14"/>
    </row>
    <row r="34" spans="1:6">
      <c r="A34" s="89" t="s">
        <v>314</v>
      </c>
      <c r="C34" s="14"/>
      <c r="D34" s="14"/>
      <c r="E34" s="14"/>
      <c r="F34" s="14"/>
    </row>
    <row r="35" spans="1:6">
      <c r="A35" s="89" t="s">
        <v>315</v>
      </c>
      <c r="C35" s="14"/>
      <c r="D35" s="14"/>
      <c r="E35" s="14"/>
      <c r="F35" s="14"/>
    </row>
    <row r="36" spans="1:6">
      <c r="A36" s="89" t="s">
        <v>316</v>
      </c>
      <c r="C36" s="14"/>
      <c r="D36" s="14"/>
      <c r="E36" s="14"/>
      <c r="F36" s="14"/>
    </row>
    <row r="37" spans="1:6">
      <c r="A37" s="89" t="s">
        <v>317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A19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5"/>
    </row>
    <row r="6" spans="1:64" ht="26.25" customHeight="1">
      <c r="A6" s="103" t="s">
        <v>92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10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51721416.25</v>
      </c>
      <c r="J10" s="7"/>
      <c r="K10" s="63">
        <v>104872.3223452875</v>
      </c>
      <c r="L10" s="7"/>
      <c r="M10" s="64">
        <v>1</v>
      </c>
      <c r="N10" s="64">
        <v>5.9499999999999997E-2</v>
      </c>
      <c r="O10" s="30"/>
      <c r="BF10" s="14"/>
      <c r="BG10" s="16"/>
      <c r="BH10" s="14"/>
      <c r="BL10" s="14"/>
    </row>
    <row r="11" spans="1:64">
      <c r="A11" s="67" t="s">
        <v>201</v>
      </c>
      <c r="B11" s="14"/>
      <c r="C11" s="14"/>
      <c r="D11" s="14"/>
      <c r="I11" s="69">
        <v>51693560</v>
      </c>
      <c r="K11" s="69">
        <v>86761.146905999994</v>
      </c>
      <c r="M11" s="68">
        <v>0.82730000000000004</v>
      </c>
      <c r="N11" s="68">
        <v>4.9200000000000001E-2</v>
      </c>
    </row>
    <row r="12" spans="1:64">
      <c r="A12" s="67" t="s">
        <v>1292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225</v>
      </c>
      <c r="B13" t="s">
        <v>225</v>
      </c>
      <c r="C13" s="14"/>
      <c r="D13" s="14"/>
      <c r="E13" t="s">
        <v>225</v>
      </c>
      <c r="F13" t="s">
        <v>225</v>
      </c>
      <c r="H13" t="s">
        <v>225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1293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225</v>
      </c>
      <c r="B15" t="s">
        <v>225</v>
      </c>
      <c r="C15" s="14"/>
      <c r="D15" s="14"/>
      <c r="E15" t="s">
        <v>225</v>
      </c>
      <c r="F15" t="s">
        <v>225</v>
      </c>
      <c r="H15" t="s">
        <v>225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51693560</v>
      </c>
      <c r="K16" s="69">
        <v>86761.146905999994</v>
      </c>
      <c r="M16" s="68">
        <v>0.82730000000000004</v>
      </c>
      <c r="N16" s="68">
        <v>4.9200000000000001E-2</v>
      </c>
    </row>
    <row r="17" spans="1:14">
      <c r="A17" t="s">
        <v>1294</v>
      </c>
      <c r="B17" t="s">
        <v>1295</v>
      </c>
      <c r="C17" t="s">
        <v>99</v>
      </c>
      <c r="D17" t="s">
        <v>1296</v>
      </c>
      <c r="E17" t="s">
        <v>1290</v>
      </c>
      <c r="F17" t="s">
        <v>619</v>
      </c>
      <c r="G17" t="s">
        <v>207</v>
      </c>
      <c r="H17" t="s">
        <v>101</v>
      </c>
      <c r="I17" s="65">
        <v>14974800</v>
      </c>
      <c r="J17" s="65">
        <v>173.54</v>
      </c>
      <c r="K17" s="65">
        <v>25987.267919999998</v>
      </c>
      <c r="L17" s="66">
        <v>0</v>
      </c>
      <c r="M17" s="66">
        <v>0.24779999999999999</v>
      </c>
      <c r="N17" s="66">
        <v>1.47E-2</v>
      </c>
    </row>
    <row r="18" spans="1:14">
      <c r="A18" t="s">
        <v>1297</v>
      </c>
      <c r="B18" t="s">
        <v>1298</v>
      </c>
      <c r="C18" t="s">
        <v>99</v>
      </c>
      <c r="D18" t="s">
        <v>1296</v>
      </c>
      <c r="E18" t="s">
        <v>1290</v>
      </c>
      <c r="F18" t="s">
        <v>675</v>
      </c>
      <c r="G18" t="s">
        <v>207</v>
      </c>
      <c r="H18" t="s">
        <v>101</v>
      </c>
      <c r="I18" s="65">
        <v>564760</v>
      </c>
      <c r="J18" s="65">
        <v>237.11</v>
      </c>
      <c r="K18" s="65">
        <v>1339.1024359999999</v>
      </c>
      <c r="L18" s="66">
        <v>0</v>
      </c>
      <c r="M18" s="66">
        <v>1.2800000000000001E-2</v>
      </c>
      <c r="N18" s="66">
        <v>8.0000000000000004E-4</v>
      </c>
    </row>
    <row r="19" spans="1:14">
      <c r="A19" t="s">
        <v>1299</v>
      </c>
      <c r="B19" t="s">
        <v>1300</v>
      </c>
      <c r="C19" t="s">
        <v>99</v>
      </c>
      <c r="D19" t="s">
        <v>1296</v>
      </c>
      <c r="E19" t="s">
        <v>1290</v>
      </c>
      <c r="F19" t="s">
        <v>1301</v>
      </c>
      <c r="G19" t="s">
        <v>207</v>
      </c>
      <c r="H19" t="s">
        <v>101</v>
      </c>
      <c r="I19" s="65">
        <v>8101500</v>
      </c>
      <c r="J19" s="65">
        <v>214.47</v>
      </c>
      <c r="K19" s="65">
        <v>17375.287049999999</v>
      </c>
      <c r="L19" s="66">
        <v>0</v>
      </c>
      <c r="M19" s="66">
        <v>0.16569999999999999</v>
      </c>
      <c r="N19" s="66">
        <v>9.9000000000000008E-3</v>
      </c>
    </row>
    <row r="20" spans="1:14">
      <c r="A20" t="s">
        <v>1302</v>
      </c>
      <c r="B20" t="s">
        <v>1303</v>
      </c>
      <c r="C20" t="s">
        <v>99</v>
      </c>
      <c r="D20" t="s">
        <v>1296</v>
      </c>
      <c r="E20" t="s">
        <v>1290</v>
      </c>
      <c r="F20" t="s">
        <v>1304</v>
      </c>
      <c r="G20" t="s">
        <v>207</v>
      </c>
      <c r="H20" t="s">
        <v>101</v>
      </c>
      <c r="I20" s="65">
        <v>724500</v>
      </c>
      <c r="J20" s="65">
        <v>215.22</v>
      </c>
      <c r="K20" s="65">
        <v>1559.2689</v>
      </c>
      <c r="L20" s="66">
        <v>0</v>
      </c>
      <c r="M20" s="66">
        <v>1.49E-2</v>
      </c>
      <c r="N20" s="66">
        <v>8.9999999999999998E-4</v>
      </c>
    </row>
    <row r="21" spans="1:14">
      <c r="A21" t="s">
        <v>1305</v>
      </c>
      <c r="B21" t="s">
        <v>1306</v>
      </c>
      <c r="C21" t="s">
        <v>99</v>
      </c>
      <c r="D21" t="s">
        <v>1296</v>
      </c>
      <c r="E21" t="s">
        <v>1290</v>
      </c>
      <c r="F21" t="s">
        <v>225</v>
      </c>
      <c r="G21" t="s">
        <v>511</v>
      </c>
      <c r="H21" t="s">
        <v>101</v>
      </c>
      <c r="I21" s="65">
        <v>10227000</v>
      </c>
      <c r="J21" s="65">
        <v>162.08000000000001</v>
      </c>
      <c r="K21" s="65">
        <v>16575.921600000001</v>
      </c>
      <c r="L21" s="66">
        <v>0</v>
      </c>
      <c r="M21" s="66">
        <v>0.15809999999999999</v>
      </c>
      <c r="N21" s="66">
        <v>9.4000000000000004E-3</v>
      </c>
    </row>
    <row r="22" spans="1:14">
      <c r="A22" t="s">
        <v>1307</v>
      </c>
      <c r="B22" t="s">
        <v>1308</v>
      </c>
      <c r="C22" t="s">
        <v>99</v>
      </c>
      <c r="D22" t="s">
        <v>1296</v>
      </c>
      <c r="E22" t="s">
        <v>1290</v>
      </c>
      <c r="F22" t="s">
        <v>225</v>
      </c>
      <c r="G22" t="s">
        <v>511</v>
      </c>
      <c r="H22" t="s">
        <v>101</v>
      </c>
      <c r="I22" s="65">
        <v>17101000</v>
      </c>
      <c r="J22" s="65">
        <v>139.9</v>
      </c>
      <c r="K22" s="65">
        <v>23924.298999999999</v>
      </c>
      <c r="L22" s="66">
        <v>0</v>
      </c>
      <c r="M22" s="66">
        <v>0.2281</v>
      </c>
      <c r="N22" s="66">
        <v>1.3599999999999999E-2</v>
      </c>
    </row>
    <row r="23" spans="1:14">
      <c r="A23" s="67" t="s">
        <v>724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225</v>
      </c>
      <c r="B24" t="s">
        <v>225</v>
      </c>
      <c r="C24" s="14"/>
      <c r="D24" s="14"/>
      <c r="E24" t="s">
        <v>225</v>
      </c>
      <c r="F24" t="s">
        <v>225</v>
      </c>
      <c r="H24" t="s">
        <v>225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230</v>
      </c>
      <c r="B25" s="14"/>
      <c r="C25" s="14"/>
      <c r="D25" s="14"/>
      <c r="I25" s="69">
        <v>27856.25</v>
      </c>
      <c r="K25" s="69">
        <v>18111.175439287501</v>
      </c>
      <c r="M25" s="68">
        <v>0.17269999999999999</v>
      </c>
      <c r="N25" s="68">
        <v>1.03E-2</v>
      </c>
    </row>
    <row r="26" spans="1:14">
      <c r="A26" s="67" t="s">
        <v>1292</v>
      </c>
      <c r="B26" s="14"/>
      <c r="C26" s="14"/>
      <c r="D26" s="14"/>
      <c r="I26" s="69">
        <v>0</v>
      </c>
      <c r="K26" s="69">
        <v>0</v>
      </c>
      <c r="M26" s="68">
        <v>0</v>
      </c>
      <c r="N26" s="68">
        <v>0</v>
      </c>
    </row>
    <row r="27" spans="1:14">
      <c r="A27" t="s">
        <v>225</v>
      </c>
      <c r="B27" t="s">
        <v>225</v>
      </c>
      <c r="C27" s="14"/>
      <c r="D27" s="14"/>
      <c r="E27" t="s">
        <v>225</v>
      </c>
      <c r="F27" t="s">
        <v>225</v>
      </c>
      <c r="H27" t="s">
        <v>225</v>
      </c>
      <c r="I27" s="65">
        <v>0</v>
      </c>
      <c r="J27" s="65">
        <v>0</v>
      </c>
      <c r="K27" s="65">
        <v>0</v>
      </c>
      <c r="L27" s="66">
        <v>0</v>
      </c>
      <c r="M27" s="66">
        <v>0</v>
      </c>
      <c r="N27" s="66">
        <v>0</v>
      </c>
    </row>
    <row r="28" spans="1:14">
      <c r="A28" s="67" t="s">
        <v>1293</v>
      </c>
      <c r="B28" s="14"/>
      <c r="C28" s="14"/>
      <c r="D28" s="14"/>
      <c r="I28" s="69">
        <v>0</v>
      </c>
      <c r="K28" s="69">
        <v>0</v>
      </c>
      <c r="M28" s="68">
        <v>0</v>
      </c>
      <c r="N28" s="68">
        <v>0</v>
      </c>
    </row>
    <row r="29" spans="1:14">
      <c r="A29" t="s">
        <v>225</v>
      </c>
      <c r="B29" t="s">
        <v>225</v>
      </c>
      <c r="C29" s="14"/>
      <c r="D29" s="14"/>
      <c r="E29" t="s">
        <v>225</v>
      </c>
      <c r="F29" t="s">
        <v>225</v>
      </c>
      <c r="H29" t="s">
        <v>225</v>
      </c>
      <c r="I29" s="65">
        <v>0</v>
      </c>
      <c r="J29" s="65">
        <v>0</v>
      </c>
      <c r="K29" s="65">
        <v>0</v>
      </c>
      <c r="L29" s="66">
        <v>0</v>
      </c>
      <c r="M29" s="66">
        <v>0</v>
      </c>
      <c r="N29" s="66">
        <v>0</v>
      </c>
    </row>
    <row r="30" spans="1:14">
      <c r="A30" s="67" t="s">
        <v>91</v>
      </c>
      <c r="B30" s="14"/>
      <c r="C30" s="14"/>
      <c r="D30" s="14"/>
      <c r="I30" s="69">
        <v>27856.25</v>
      </c>
      <c r="K30" s="69">
        <v>18111.175439287501</v>
      </c>
      <c r="M30" s="68">
        <v>0.17269999999999999</v>
      </c>
      <c r="N30" s="68">
        <v>1.03E-2</v>
      </c>
    </row>
    <row r="31" spans="1:14">
      <c r="A31" t="s">
        <v>1309</v>
      </c>
      <c r="B31" t="s">
        <v>1310</v>
      </c>
      <c r="C31" t="s">
        <v>122</v>
      </c>
      <c r="D31" t="s">
        <v>1311</v>
      </c>
      <c r="E31" t="s">
        <v>1290</v>
      </c>
      <c r="F31" t="s">
        <v>225</v>
      </c>
      <c r="G31" t="s">
        <v>511</v>
      </c>
      <c r="H31" t="s">
        <v>105</v>
      </c>
      <c r="I31" s="65">
        <v>27856.25</v>
      </c>
      <c r="J31" s="65">
        <v>19943.73</v>
      </c>
      <c r="K31" s="65">
        <v>18111.175439287501</v>
      </c>
      <c r="L31" s="66">
        <v>0</v>
      </c>
      <c r="M31" s="66">
        <v>0.17269999999999999</v>
      </c>
      <c r="N31" s="66">
        <v>1.03E-2</v>
      </c>
    </row>
    <row r="32" spans="1:14">
      <c r="A32" s="67" t="s">
        <v>724</v>
      </c>
      <c r="B32" s="14"/>
      <c r="C32" s="14"/>
      <c r="D32" s="14"/>
      <c r="I32" s="69">
        <v>0</v>
      </c>
      <c r="K32" s="69">
        <v>0</v>
      </c>
      <c r="M32" s="68">
        <v>0</v>
      </c>
      <c r="N32" s="68">
        <v>0</v>
      </c>
    </row>
    <row r="33" spans="1:14">
      <c r="A33" t="s">
        <v>225</v>
      </c>
      <c r="B33" t="s">
        <v>225</v>
      </c>
      <c r="C33" s="14"/>
      <c r="D33" s="14"/>
      <c r="E33" t="s">
        <v>225</v>
      </c>
      <c r="F33" t="s">
        <v>225</v>
      </c>
      <c r="H33" t="s">
        <v>225</v>
      </c>
      <c r="I33" s="65">
        <v>0</v>
      </c>
      <c r="J33" s="65">
        <v>0</v>
      </c>
      <c r="K33" s="65">
        <v>0</v>
      </c>
      <c r="L33" s="66">
        <v>0</v>
      </c>
      <c r="M33" s="66">
        <v>0</v>
      </c>
      <c r="N33" s="66">
        <v>0</v>
      </c>
    </row>
    <row r="34" spans="1:14">
      <c r="A34" s="89" t="s">
        <v>232</v>
      </c>
      <c r="B34" s="14"/>
      <c r="C34" s="14"/>
      <c r="D34" s="14"/>
    </row>
    <row r="35" spans="1:14">
      <c r="A35" s="89" t="s">
        <v>314</v>
      </c>
      <c r="B35" s="14"/>
      <c r="C35" s="14"/>
      <c r="D35" s="14"/>
    </row>
    <row r="36" spans="1:14">
      <c r="A36" s="89" t="s">
        <v>315</v>
      </c>
      <c r="B36" s="14"/>
      <c r="C36" s="14"/>
      <c r="D36" s="14"/>
    </row>
    <row r="37" spans="1:14">
      <c r="A37" s="89" t="s">
        <v>316</v>
      </c>
      <c r="B37" s="14"/>
      <c r="C37" s="14"/>
      <c r="D37" s="14"/>
    </row>
    <row r="38" spans="1:14" hidden="1">
      <c r="B38" s="14"/>
      <c r="C38" s="14"/>
      <c r="D38" s="14"/>
    </row>
    <row r="39" spans="1:14" hidden="1">
      <c r="B39" s="14"/>
      <c r="C39" s="14"/>
      <c r="D39" s="14"/>
    </row>
    <row r="40" spans="1:14" hidden="1">
      <c r="B40" s="14"/>
      <c r="C40" s="14"/>
      <c r="D40" s="14"/>
    </row>
    <row r="41" spans="1:14" hidden="1">
      <c r="B41" s="14"/>
      <c r="C41" s="14"/>
      <c r="D41" s="14"/>
    </row>
    <row r="42" spans="1:14" hidden="1">
      <c r="B42" s="14"/>
      <c r="C42" s="14"/>
      <c r="D42" s="14"/>
    </row>
    <row r="43" spans="1:14" hidden="1">
      <c r="B43" s="14"/>
      <c r="C43" s="14"/>
      <c r="D43" s="14"/>
    </row>
    <row r="44" spans="1:14" hidden="1">
      <c r="B44" s="14"/>
      <c r="C44" s="14"/>
      <c r="D44" s="14"/>
    </row>
    <row r="45" spans="1:14" hidden="1">
      <c r="B45" s="14"/>
      <c r="C45" s="14"/>
      <c r="D45" s="14"/>
    </row>
    <row r="46" spans="1:14" hidden="1">
      <c r="B46" s="14"/>
      <c r="C46" s="14"/>
      <c r="D46" s="14"/>
    </row>
    <row r="47" spans="1:14" hidden="1">
      <c r="B47" s="14"/>
      <c r="C47" s="14"/>
      <c r="D47" s="14"/>
    </row>
    <row r="48" spans="1:1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3" t="s">
        <v>67</v>
      </c>
      <c r="B5" s="104"/>
      <c r="C5" s="104"/>
      <c r="D5" s="104"/>
      <c r="E5" s="104"/>
      <c r="F5" s="104"/>
      <c r="G5" s="104"/>
      <c r="H5" s="104"/>
      <c r="I5" s="104"/>
      <c r="J5" s="104"/>
      <c r="K5" s="105"/>
    </row>
    <row r="6" spans="1:59" ht="26.25" customHeight="1">
      <c r="A6" s="103" t="s">
        <v>94</v>
      </c>
      <c r="B6" s="104"/>
      <c r="C6" s="104"/>
      <c r="D6" s="104"/>
      <c r="E6" s="104"/>
      <c r="F6" s="104"/>
      <c r="G6" s="104"/>
      <c r="H6" s="104"/>
      <c r="I6" s="104"/>
      <c r="J6" s="104"/>
      <c r="K6" s="10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1024648</v>
      </c>
      <c r="G10" s="7"/>
      <c r="H10" s="63">
        <v>3116.949936</v>
      </c>
      <c r="I10" s="22"/>
      <c r="J10" s="64">
        <v>1</v>
      </c>
      <c r="K10" s="64">
        <v>1.8E-3</v>
      </c>
      <c r="BB10" s="14"/>
      <c r="BC10" s="16"/>
      <c r="BD10" s="14"/>
      <c r="BF10" s="14"/>
    </row>
    <row r="11" spans="1:59">
      <c r="A11" s="67" t="s">
        <v>201</v>
      </c>
      <c r="C11" s="14"/>
      <c r="D11" s="14"/>
      <c r="F11" s="69">
        <v>1024648</v>
      </c>
      <c r="H11" s="69">
        <v>3116.949936</v>
      </c>
      <c r="J11" s="68">
        <v>1</v>
      </c>
      <c r="K11" s="68">
        <v>1.8E-3</v>
      </c>
    </row>
    <row r="12" spans="1:59">
      <c r="A12" s="67" t="s">
        <v>1312</v>
      </c>
      <c r="C12" s="14"/>
      <c r="D12" s="14"/>
      <c r="F12" s="69">
        <v>1024648</v>
      </c>
      <c r="H12" s="69">
        <v>3116.949936</v>
      </c>
      <c r="J12" s="68">
        <v>1</v>
      </c>
      <c r="K12" s="68">
        <v>1.8E-3</v>
      </c>
    </row>
    <row r="13" spans="1:59">
      <c r="A13" t="s">
        <v>1313</v>
      </c>
      <c r="B13" t="s">
        <v>1314</v>
      </c>
      <c r="C13" t="s">
        <v>99</v>
      </c>
      <c r="D13" t="s">
        <v>1035</v>
      </c>
      <c r="E13" t="s">
        <v>101</v>
      </c>
      <c r="F13" s="65">
        <v>44872</v>
      </c>
      <c r="G13" s="65">
        <v>295.5</v>
      </c>
      <c r="H13" s="65">
        <v>132.59675999999999</v>
      </c>
      <c r="I13" s="66">
        <v>1.95E-2</v>
      </c>
      <c r="J13" s="66">
        <v>4.2500000000000003E-2</v>
      </c>
      <c r="K13" s="66">
        <v>1E-4</v>
      </c>
    </row>
    <row r="14" spans="1:59">
      <c r="A14" t="s">
        <v>1315</v>
      </c>
      <c r="B14" t="s">
        <v>1316</v>
      </c>
      <c r="C14" t="s">
        <v>99</v>
      </c>
      <c r="D14" t="s">
        <v>1035</v>
      </c>
      <c r="E14" t="s">
        <v>101</v>
      </c>
      <c r="F14" s="65">
        <v>225000</v>
      </c>
      <c r="G14" s="65">
        <v>17.3</v>
      </c>
      <c r="H14" s="65">
        <v>38.924999999999997</v>
      </c>
      <c r="I14" s="66">
        <v>1.29E-2</v>
      </c>
      <c r="J14" s="66">
        <v>1.2500000000000001E-2</v>
      </c>
      <c r="K14" s="66">
        <v>0</v>
      </c>
    </row>
    <row r="15" spans="1:59">
      <c r="A15" t="s">
        <v>1317</v>
      </c>
      <c r="B15" t="s">
        <v>1318</v>
      </c>
      <c r="C15" t="s">
        <v>99</v>
      </c>
      <c r="D15" t="s">
        <v>1035</v>
      </c>
      <c r="E15" t="s">
        <v>101</v>
      </c>
      <c r="F15" s="65">
        <v>235000</v>
      </c>
      <c r="G15" s="65">
        <v>61.7</v>
      </c>
      <c r="H15" s="65">
        <v>144.995</v>
      </c>
      <c r="I15" s="66">
        <v>1.34E-2</v>
      </c>
      <c r="J15" s="66">
        <v>4.65E-2</v>
      </c>
      <c r="K15" s="66">
        <v>1E-4</v>
      </c>
    </row>
    <row r="16" spans="1:59">
      <c r="A16" t="s">
        <v>1319</v>
      </c>
      <c r="B16" t="s">
        <v>1320</v>
      </c>
      <c r="C16" t="s">
        <v>99</v>
      </c>
      <c r="D16" t="s">
        <v>1042</v>
      </c>
      <c r="E16" t="s">
        <v>101</v>
      </c>
      <c r="F16" s="65">
        <v>52500</v>
      </c>
      <c r="G16" s="65">
        <v>41.8</v>
      </c>
      <c r="H16" s="65">
        <v>21.945</v>
      </c>
      <c r="I16" s="66">
        <v>1.52E-2</v>
      </c>
      <c r="J16" s="66">
        <v>7.0000000000000001E-3</v>
      </c>
      <c r="K16" s="66">
        <v>0</v>
      </c>
    </row>
    <row r="17" spans="1:11">
      <c r="A17" t="s">
        <v>1321</v>
      </c>
      <c r="B17" t="s">
        <v>1322</v>
      </c>
      <c r="C17" t="s">
        <v>99</v>
      </c>
      <c r="D17" t="s">
        <v>1042</v>
      </c>
      <c r="E17" t="s">
        <v>105</v>
      </c>
      <c r="F17" s="65">
        <v>52500</v>
      </c>
      <c r="G17" s="65">
        <v>199</v>
      </c>
      <c r="H17" s="65">
        <v>104.47499999999999</v>
      </c>
      <c r="I17" s="66">
        <v>1.52E-2</v>
      </c>
      <c r="J17" s="66">
        <v>3.3500000000000002E-2</v>
      </c>
      <c r="K17" s="66">
        <v>1E-4</v>
      </c>
    </row>
    <row r="18" spans="1:11">
      <c r="A18" t="s">
        <v>1323</v>
      </c>
      <c r="B18" t="s">
        <v>1324</v>
      </c>
      <c r="C18" t="s">
        <v>99</v>
      </c>
      <c r="D18" t="s">
        <v>574</v>
      </c>
      <c r="E18" t="s">
        <v>101</v>
      </c>
      <c r="F18" s="65">
        <v>140000</v>
      </c>
      <c r="G18" s="65">
        <v>142.9</v>
      </c>
      <c r="H18" s="65">
        <v>200.06</v>
      </c>
      <c r="I18" s="66">
        <v>8.0999999999999996E-3</v>
      </c>
      <c r="J18" s="66">
        <v>6.4199999999999993E-2</v>
      </c>
      <c r="K18" s="66">
        <v>1E-4</v>
      </c>
    </row>
    <row r="19" spans="1:11">
      <c r="A19" t="s">
        <v>1325</v>
      </c>
      <c r="B19" t="s">
        <v>1326</v>
      </c>
      <c r="C19" t="s">
        <v>99</v>
      </c>
      <c r="D19" t="s">
        <v>579</v>
      </c>
      <c r="E19" t="s">
        <v>101</v>
      </c>
      <c r="F19" s="65">
        <v>52100</v>
      </c>
      <c r="G19" s="65">
        <v>314.2</v>
      </c>
      <c r="H19" s="65">
        <v>163.69820000000001</v>
      </c>
      <c r="I19" s="66">
        <v>0.02</v>
      </c>
      <c r="J19" s="66">
        <v>5.2499999999999998E-2</v>
      </c>
      <c r="K19" s="66">
        <v>1E-4</v>
      </c>
    </row>
    <row r="20" spans="1:11">
      <c r="A20" t="s">
        <v>1327</v>
      </c>
      <c r="B20" t="s">
        <v>1328</v>
      </c>
      <c r="C20" t="s">
        <v>99</v>
      </c>
      <c r="D20" t="s">
        <v>128</v>
      </c>
      <c r="E20" t="s">
        <v>101</v>
      </c>
      <c r="F20" s="65">
        <v>12500</v>
      </c>
      <c r="G20" s="65">
        <v>480</v>
      </c>
      <c r="H20" s="65">
        <v>60</v>
      </c>
      <c r="I20" s="66">
        <v>9.5999999999999992E-3</v>
      </c>
      <c r="J20" s="66">
        <v>1.9199999999999998E-2</v>
      </c>
      <c r="K20" s="66">
        <v>0</v>
      </c>
    </row>
    <row r="21" spans="1:11">
      <c r="A21" t="s">
        <v>1329</v>
      </c>
      <c r="B21" t="s">
        <v>1330</v>
      </c>
      <c r="C21" t="s">
        <v>99</v>
      </c>
      <c r="D21" t="s">
        <v>128</v>
      </c>
      <c r="E21" t="s">
        <v>101</v>
      </c>
      <c r="F21" s="65">
        <v>85800</v>
      </c>
      <c r="G21" s="65">
        <v>299.8</v>
      </c>
      <c r="H21" s="65">
        <v>257.22840000000002</v>
      </c>
      <c r="I21" s="66">
        <v>3.4000000000000002E-2</v>
      </c>
      <c r="J21" s="66">
        <v>8.2500000000000004E-2</v>
      </c>
      <c r="K21" s="66">
        <v>1E-4</v>
      </c>
    </row>
    <row r="22" spans="1:11">
      <c r="A22" t="s">
        <v>1331</v>
      </c>
      <c r="B22" t="s">
        <v>1332</v>
      </c>
      <c r="C22" t="s">
        <v>99</v>
      </c>
      <c r="D22" t="s">
        <v>128</v>
      </c>
      <c r="E22" t="s">
        <v>101</v>
      </c>
      <c r="F22" s="65">
        <v>75000</v>
      </c>
      <c r="G22" s="65">
        <v>1619</v>
      </c>
      <c r="H22" s="65">
        <v>1214.25</v>
      </c>
      <c r="I22" s="66">
        <v>3.2800000000000003E-2</v>
      </c>
      <c r="J22" s="66">
        <v>0.3896</v>
      </c>
      <c r="K22" s="66">
        <v>6.9999999999999999E-4</v>
      </c>
    </row>
    <row r="23" spans="1:11">
      <c r="A23" t="s">
        <v>1333</v>
      </c>
      <c r="B23" t="s">
        <v>1334</v>
      </c>
      <c r="C23" t="s">
        <v>99</v>
      </c>
      <c r="D23" t="s">
        <v>128</v>
      </c>
      <c r="E23" t="s">
        <v>101</v>
      </c>
      <c r="F23" s="65">
        <v>15869</v>
      </c>
      <c r="G23" s="65">
        <v>908.4</v>
      </c>
      <c r="H23" s="65">
        <v>144.15399600000001</v>
      </c>
      <c r="I23" s="66">
        <v>1.5599999999999999E-2</v>
      </c>
      <c r="J23" s="66">
        <v>4.6199999999999998E-2</v>
      </c>
      <c r="K23" s="66">
        <v>1E-4</v>
      </c>
    </row>
    <row r="24" spans="1:11">
      <c r="A24" t="s">
        <v>1335</v>
      </c>
      <c r="B24" t="s">
        <v>1336</v>
      </c>
      <c r="C24" t="s">
        <v>99</v>
      </c>
      <c r="D24" t="s">
        <v>128</v>
      </c>
      <c r="E24" t="s">
        <v>101</v>
      </c>
      <c r="F24" s="65">
        <v>33507</v>
      </c>
      <c r="G24" s="65">
        <v>1894</v>
      </c>
      <c r="H24" s="65">
        <v>634.62257999999997</v>
      </c>
      <c r="I24" s="66">
        <v>2.7E-2</v>
      </c>
      <c r="J24" s="66">
        <v>0.2036</v>
      </c>
      <c r="K24" s="66">
        <v>4.0000000000000002E-4</v>
      </c>
    </row>
    <row r="25" spans="1:11">
      <c r="A25" s="67" t="s">
        <v>230</v>
      </c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s="67" t="s">
        <v>1337</v>
      </c>
      <c r="C26" s="14"/>
      <c r="D26" s="14"/>
      <c r="F26" s="69">
        <v>0</v>
      </c>
      <c r="H26" s="69">
        <v>0</v>
      </c>
      <c r="J26" s="68">
        <v>0</v>
      </c>
      <c r="K26" s="68">
        <v>0</v>
      </c>
    </row>
    <row r="27" spans="1:11">
      <c r="A27" t="s">
        <v>225</v>
      </c>
      <c r="B27" t="s">
        <v>225</v>
      </c>
      <c r="C27" s="14"/>
      <c r="D27" t="s">
        <v>225</v>
      </c>
      <c r="E27" t="s">
        <v>225</v>
      </c>
      <c r="F27" s="65">
        <v>0</v>
      </c>
      <c r="G27" s="65">
        <v>0</v>
      </c>
      <c r="H27" s="65">
        <v>0</v>
      </c>
      <c r="I27" s="66">
        <v>0</v>
      </c>
      <c r="J27" s="66">
        <v>0</v>
      </c>
      <c r="K27" s="66">
        <v>0</v>
      </c>
    </row>
    <row r="28" spans="1:11">
      <c r="A28" s="89" t="s">
        <v>232</v>
      </c>
      <c r="C28" s="14"/>
      <c r="D28" s="14"/>
    </row>
    <row r="29" spans="1:11">
      <c r="A29" s="89" t="s">
        <v>314</v>
      </c>
      <c r="C29" s="14"/>
      <c r="D29" s="14"/>
    </row>
    <row r="30" spans="1:11">
      <c r="A30" s="89" t="s">
        <v>315</v>
      </c>
      <c r="C30" s="14"/>
      <c r="D30" s="14"/>
    </row>
    <row r="31" spans="1:11">
      <c r="A31" s="89" t="s">
        <v>316</v>
      </c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2438DA-E94D-43D2-B80B-8761D37717B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87AE550-CEBA-47CA-BF13-F67F5A63CDA2}">
  <ds:schemaRefs>
    <ds:schemaRef ds:uri="http://schemas.microsoft.com/office/2006/metadata/properties"/>
    <ds:schemaRef ds:uri="http://schemas.microsoft.com/office/2006/documentManagement/types"/>
    <ds:schemaRef ds:uri="http://purl.org/dc/elements/1.1/"/>
    <ds:schemaRef ds:uri="http://purl.org/dc/terms/"/>
    <ds:schemaRef ds:uri="http://schemas.microsoft.com/sharepoint/v3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1ca4df27-5183-4bee-9dbd-0c46c9c4aa40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7F739C5A-3961-42B3-8779-58D6443CF5E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520042177_b12937_0221</dc:title>
  <dc:creator>Yuli</dc:creator>
  <cp:lastModifiedBy>User</cp:lastModifiedBy>
  <dcterms:created xsi:type="dcterms:W3CDTF">2015-11-10T09:34:27Z</dcterms:created>
  <dcterms:modified xsi:type="dcterms:W3CDTF">2022-01-20T10:32:33Z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bool>false</vt:bool>
  </property>
</Properties>
</file>