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 activeTab="4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U114" i="5" l="1"/>
  <c r="T114" i="5"/>
  <c r="U113" i="5"/>
  <c r="T113" i="5"/>
  <c r="U112" i="5"/>
  <c r="T112" i="5"/>
  <c r="U111" i="5"/>
  <c r="T111" i="5"/>
  <c r="U110" i="5"/>
  <c r="T110" i="5"/>
  <c r="U109" i="5"/>
  <c r="T109" i="5"/>
  <c r="U108" i="5"/>
  <c r="T108" i="5"/>
  <c r="U107" i="5"/>
  <c r="T107" i="5"/>
  <c r="U106" i="5"/>
  <c r="T106" i="5"/>
  <c r="U105" i="5"/>
  <c r="T105" i="5"/>
  <c r="U104" i="5"/>
  <c r="T104" i="5"/>
  <c r="U103" i="5"/>
  <c r="T103" i="5"/>
  <c r="U102" i="5"/>
  <c r="T102" i="5"/>
  <c r="U101" i="5"/>
  <c r="T101" i="5"/>
  <c r="U100" i="5"/>
  <c r="T100" i="5"/>
  <c r="U99" i="5"/>
  <c r="T99" i="5"/>
  <c r="U98" i="5"/>
  <c r="T98" i="5"/>
  <c r="U97" i="5"/>
  <c r="T97" i="5"/>
  <c r="U96" i="5"/>
  <c r="T96" i="5"/>
  <c r="U95" i="5"/>
  <c r="T95" i="5"/>
  <c r="U94" i="5"/>
  <c r="T94" i="5"/>
  <c r="U93" i="5"/>
  <c r="T93" i="5"/>
  <c r="U92" i="5"/>
  <c r="T92" i="5"/>
  <c r="U91" i="5"/>
  <c r="T91" i="5"/>
  <c r="U90" i="5"/>
  <c r="T90" i="5"/>
  <c r="U89" i="5"/>
  <c r="T89" i="5"/>
  <c r="U88" i="5"/>
  <c r="T88" i="5"/>
  <c r="U87" i="5"/>
  <c r="T87" i="5"/>
  <c r="U86" i="5"/>
  <c r="T86" i="5"/>
  <c r="U85" i="5"/>
  <c r="T85" i="5"/>
  <c r="U84" i="5"/>
  <c r="T84" i="5"/>
  <c r="U83" i="5"/>
  <c r="T83" i="5"/>
  <c r="U82" i="5"/>
  <c r="T82" i="5"/>
  <c r="U81" i="5"/>
  <c r="T81" i="5"/>
  <c r="U80" i="5"/>
  <c r="T80" i="5"/>
  <c r="U79" i="5"/>
  <c r="T79" i="5"/>
  <c r="U78" i="5"/>
  <c r="T78" i="5"/>
  <c r="U77" i="5"/>
  <c r="T77" i="5"/>
  <c r="U76" i="5"/>
  <c r="T76" i="5"/>
  <c r="U75" i="5"/>
  <c r="T75" i="5"/>
  <c r="U74" i="5"/>
  <c r="T74" i="5"/>
  <c r="U73" i="5"/>
  <c r="T73" i="5"/>
  <c r="U72" i="5"/>
  <c r="T72" i="5"/>
  <c r="U71" i="5"/>
  <c r="T71" i="5"/>
  <c r="U70" i="5"/>
  <c r="T70" i="5"/>
  <c r="U69" i="5"/>
  <c r="T69" i="5"/>
  <c r="U68" i="5"/>
  <c r="T68" i="5"/>
  <c r="U67" i="5"/>
  <c r="T67" i="5"/>
  <c r="U66" i="5"/>
  <c r="T66" i="5"/>
  <c r="U65" i="5"/>
  <c r="T65" i="5"/>
  <c r="U64" i="5"/>
  <c r="T64" i="5"/>
  <c r="U63" i="5"/>
  <c r="T63" i="5"/>
  <c r="U62" i="5"/>
  <c r="T62" i="5"/>
  <c r="U61" i="5"/>
  <c r="T61" i="5"/>
  <c r="U60" i="5"/>
  <c r="T60" i="5"/>
  <c r="U59" i="5"/>
  <c r="T59" i="5"/>
  <c r="U58" i="5"/>
  <c r="T58" i="5"/>
  <c r="U57" i="5"/>
  <c r="T57" i="5"/>
  <c r="U56" i="5"/>
  <c r="T56" i="5"/>
  <c r="U55" i="5"/>
  <c r="T55" i="5"/>
  <c r="U54" i="5"/>
  <c r="T54" i="5"/>
  <c r="U53" i="5"/>
  <c r="T53" i="5"/>
  <c r="U52" i="5"/>
  <c r="T52" i="5"/>
  <c r="U51" i="5"/>
  <c r="T51" i="5"/>
  <c r="U50" i="5"/>
  <c r="T50" i="5"/>
  <c r="U49" i="5"/>
  <c r="T49" i="5"/>
  <c r="U48" i="5"/>
  <c r="T48" i="5"/>
  <c r="U47" i="5"/>
  <c r="T47" i="5"/>
  <c r="U46" i="5"/>
  <c r="T46" i="5"/>
  <c r="U45" i="5"/>
  <c r="T45" i="5"/>
  <c r="U44" i="5"/>
  <c r="T44" i="5"/>
  <c r="U43" i="5"/>
  <c r="T43" i="5"/>
  <c r="U42" i="5"/>
  <c r="T42" i="5"/>
  <c r="U41" i="5"/>
  <c r="T41" i="5"/>
  <c r="U40" i="5"/>
  <c r="T40" i="5"/>
  <c r="U39" i="5"/>
  <c r="T39" i="5"/>
  <c r="U38" i="5"/>
  <c r="T38" i="5"/>
  <c r="U37" i="5"/>
  <c r="T37" i="5"/>
  <c r="U36" i="5"/>
  <c r="T36" i="5"/>
  <c r="U35" i="5"/>
  <c r="T35" i="5"/>
  <c r="U34" i="5"/>
  <c r="T34" i="5"/>
  <c r="U33" i="5"/>
  <c r="T33" i="5"/>
  <c r="U32" i="5"/>
  <c r="T32" i="5"/>
  <c r="U31" i="5"/>
  <c r="T31" i="5"/>
  <c r="U30" i="5"/>
  <c r="T30" i="5"/>
  <c r="U29" i="5"/>
  <c r="T29" i="5"/>
  <c r="U28" i="5"/>
  <c r="T28" i="5"/>
  <c r="U27" i="5"/>
  <c r="T27" i="5"/>
  <c r="U26" i="5"/>
  <c r="T26" i="5"/>
  <c r="U25" i="5"/>
  <c r="T25" i="5"/>
  <c r="U24" i="5"/>
  <c r="T24" i="5"/>
  <c r="U23" i="5"/>
  <c r="T23" i="5"/>
  <c r="U22" i="5"/>
  <c r="T22" i="5"/>
  <c r="U21" i="5"/>
  <c r="T21" i="5"/>
  <c r="U20" i="5"/>
  <c r="T20" i="5"/>
  <c r="U19" i="5"/>
  <c r="T19" i="5"/>
  <c r="U18" i="5"/>
  <c r="T18" i="5"/>
  <c r="U17" i="5"/>
  <c r="T17" i="5"/>
  <c r="U16" i="5"/>
  <c r="T16" i="5"/>
  <c r="U15" i="5"/>
  <c r="T15" i="5"/>
  <c r="U14" i="5"/>
  <c r="T14" i="5"/>
  <c r="U13" i="5"/>
  <c r="T13" i="5"/>
  <c r="U12" i="5"/>
  <c r="T12" i="5"/>
  <c r="U11" i="5"/>
  <c r="T11" i="5"/>
  <c r="O11" i="5"/>
  <c r="O12" i="5"/>
  <c r="O60" i="5"/>
  <c r="R81" i="5"/>
  <c r="P81" i="5" s="1"/>
  <c r="P99" i="5"/>
  <c r="R99" i="5"/>
  <c r="C42" i="1" l="1"/>
  <c r="D40" i="1" s="1"/>
  <c r="D41" i="1"/>
  <c r="D37" i="1"/>
  <c r="D36" i="1"/>
  <c r="D33" i="1"/>
  <c r="D32" i="1"/>
  <c r="D29" i="1"/>
  <c r="D28" i="1"/>
  <c r="D25" i="1"/>
  <c r="D24" i="1"/>
  <c r="D20" i="1"/>
  <c r="D19" i="1"/>
  <c r="D16" i="1"/>
  <c r="D15" i="1"/>
  <c r="D11" i="1"/>
  <c r="C11" i="1"/>
  <c r="K24" i="2"/>
  <c r="L23" i="2"/>
  <c r="K23" i="2"/>
  <c r="K22" i="2"/>
  <c r="L21" i="2"/>
  <c r="K21" i="2"/>
  <c r="K20" i="2"/>
  <c r="L19" i="2"/>
  <c r="K19" i="2"/>
  <c r="K18" i="2"/>
  <c r="L17" i="2"/>
  <c r="K17" i="2"/>
  <c r="K16" i="2"/>
  <c r="L15" i="2"/>
  <c r="K15" i="2"/>
  <c r="K14" i="2"/>
  <c r="L13" i="2"/>
  <c r="K13" i="2"/>
  <c r="K12" i="2"/>
  <c r="L11" i="2"/>
  <c r="K11" i="2"/>
  <c r="J11" i="2"/>
  <c r="J12" i="2"/>
  <c r="J13" i="2"/>
  <c r="J14" i="2"/>
  <c r="D13" i="1" l="1"/>
  <c r="D17" i="1"/>
  <c r="D21" i="1"/>
  <c r="D26" i="1"/>
  <c r="D30" i="1"/>
  <c r="D34" i="1"/>
  <c r="D39" i="1"/>
  <c r="L12" i="2"/>
  <c r="L14" i="2"/>
  <c r="L16" i="2"/>
  <c r="L18" i="2"/>
  <c r="L20" i="2"/>
  <c r="L22" i="2"/>
  <c r="L24" i="2"/>
  <c r="D14" i="1"/>
  <c r="D18" i="1"/>
  <c r="D22" i="1"/>
  <c r="D27" i="1"/>
  <c r="D31" i="1"/>
  <c r="D35" i="1"/>
</calcChain>
</file>

<file path=xl/sharedStrings.xml><?xml version="1.0" encoding="utf-8"?>
<sst xmlns="http://schemas.openxmlformats.org/spreadsheetml/2006/main" count="3544" uniqueCount="764">
  <si>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</si>
  <si>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</si>
  <si>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</si>
  <si>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</si>
  <si>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</si>
  <si>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</si>
  <si>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</si>
  <si>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</si>
  <si>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</si>
  <si>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</si>
  <si>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</si>
  <si>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</si>
  <si>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</si>
  <si>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</si>
  <si>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</si>
  <si>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</si>
  <si>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</si>
  <si>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</si>
  <si>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</si>
  <si>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</si>
  <si>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</si>
  <si>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</si>
  <si>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</si>
  <si>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</si>
  <si>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</si>
  <si>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</si>
  <si>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</si>
  <si>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</si>
  <si>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</si>
  <si>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</si>
  <si>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</si>
  <si>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</si>
  <si>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</si>
  <si>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</si>
  <si>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</si>
  <si>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</si>
  <si>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</si>
  <si>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</si>
  <si>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</si>
  <si>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</si>
  <si>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</si>
  <si>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</si>
  <si>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</si>
  <si>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</si>
  <si>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</si>
  <si>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</si>
  <si>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</si>
  <si>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</si>
  <si>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</si>
  <si>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</si>
  <si>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</si>
  <si>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</si>
  <si>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</si>
  <si>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</si>
  <si>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</si>
  <si>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</si>
  <si>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</si>
  <si>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</si>
  <si>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</si>
  <si>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</si>
  <si>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</si>
  <si>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</si>
  <si>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</si>
  <si>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</si>
  <si>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</si>
  <si>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</si>
  <si>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</si>
  <si>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</si>
  <si>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</si>
  <si>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</si>
  <si>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</si>
  <si>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</si>
  <si>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</si>
  <si>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</si>
  <si>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</si>
  <si>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</si>
  <si>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</si>
  <si>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</si>
  <si>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</si>
  <si>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</si>
  <si>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</si>
  <si>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</si>
  <si>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</si>
  <si>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</si>
  <si>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</si>
  <si>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</si>
  <si>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</si>
  <si>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</si>
  <si>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</si>
  <si>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</si>
  <si>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</si>
  <si>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</si>
  <si>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</si>
  <si>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</si>
  <si>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</si>
  <si>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</si>
  <si>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</si>
  <si>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</si>
  <si>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</si>
  <si>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</si>
  <si>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</si>
  <si>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</si>
  <si>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</si>
  <si>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</si>
  <si>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</si>
  <si>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</si>
  <si>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</si>
  <si>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</si>
  <si>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</si>
  <si>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</si>
  <si>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</si>
  <si>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</si>
  <si>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</si>
  <si>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</si>
  <si>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</si>
  <si>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</si>
  <si>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</si>
  <si>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</si>
  <si>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</si>
  <si>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</si>
  <si>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</si>
  <si>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</si>
  <si>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</si>
  <si>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</si>
  <si>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</si>
  <si>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</si>
  <si>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</si>
  <si>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</si>
  <si>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</si>
  <si>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</si>
  <si>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</si>
  <si>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</si>
  <si>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</si>
  <si>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</si>
  <si>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</si>
  <si>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</si>
  <si>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</si>
  <si>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</si>
  <si>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</si>
  <si>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</si>
  <si>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</si>
  <si>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</si>
  <si>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</si>
  <si>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</si>
  <si>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</si>
  <si>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</si>
  <si>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</si>
  <si>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</si>
  <si>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</si>
  <si>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</si>
  <si>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</si>
  <si>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</si>
  <si>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</si>
  <si>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</si>
  <si>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</si>
  <si>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</si>
  <si>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</si>
  <si>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</si>
  <si>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</si>
  <si>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</si>
  <si>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</si>
  <si>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</si>
  <si>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</si>
  <si>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</si>
  <si>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</si>
  <si>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</si>
  <si>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</si>
  <si>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</si>
  <si>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</si>
  <si>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</si>
  <si>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</si>
  <si>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</si>
  <si>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</si>
  <si>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</si>
  <si>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</si>
  <si>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</si>
  <si>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</si>
  <si>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</si>
  <si>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</si>
  <si>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</si>
  <si>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</si>
  <si>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</si>
  <si>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</si>
  <si>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</si>
  <si>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</si>
  <si>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</si>
  <si>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</si>
  <si>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</si>
  <si>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</si>
  <si>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</si>
  <si>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</si>
  <si>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</si>
  <si>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</si>
  <si>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</si>
  <si>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</si>
  <si>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</si>
  <si>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</si>
  <si>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</si>
  <si>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מור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</si>
  <si>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</si>
  <si>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</si>
  <si>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</si>
  <si>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</si>
  <si>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</si>
  <si>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</si>
  <si>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</si>
  <si>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</si>
  <si>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</si>
  <si>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</si>
  <si>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</si>
  <si>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</si>
  <si>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</si>
  <si>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סינגפורי-345- בנק מזרחי</t>
  </si>
  <si>
    <t>345- 20-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</si>
  <si>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</si>
  <si>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</si>
  <si>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</si>
  <si>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</si>
  <si>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</si>
  <si>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</si>
  <si>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</si>
  <si>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</si>
  <si>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</si>
  <si>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</si>
  <si>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</si>
  <si>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</si>
  <si>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</si>
  <si>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</si>
  <si>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28/09/22</t>
  </si>
  <si>
    <t>ממצמ 0536- האוצר - ממשלתית צמודה</t>
  </si>
  <si>
    <t>1097708</t>
  </si>
  <si>
    <t>16/06/20</t>
  </si>
  <si>
    <t>ממצמ0923</t>
  </si>
  <si>
    <t>1128081</t>
  </si>
  <si>
    <t>01/12/21</t>
  </si>
  <si>
    <t>ממשל צמודה 0529- האוצר - ממשלתית צמודה</t>
  </si>
  <si>
    <t>1157023</t>
  </si>
  <si>
    <t>10/01/22</t>
  </si>
  <si>
    <t>ממשל צמודה 1025- האוצר - ממשלתית צמודה</t>
  </si>
  <si>
    <t>1135912</t>
  </si>
  <si>
    <t>07/12/21</t>
  </si>
  <si>
    <t>ממשל צמודה 1131- האוצר - ממשלתית צמודה</t>
  </si>
  <si>
    <t>1172220</t>
  </si>
  <si>
    <t>09/09/21</t>
  </si>
  <si>
    <t>סה"כ לא צמודות</t>
  </si>
  <si>
    <t>סה"כ מלווה קצר מועד</t>
  </si>
  <si>
    <t>סה"כ שחר</t>
  </si>
  <si>
    <t>ממשל שקלי 1024- האוצר - ממשלתית שקלית</t>
  </si>
  <si>
    <t>1175777</t>
  </si>
  <si>
    <t>ממשל שקלית 0330- האוצר - ממשלתית שקלית</t>
  </si>
  <si>
    <t>1160985</t>
  </si>
  <si>
    <t>25/10/22</t>
  </si>
  <si>
    <t>ממשל שקלית 0347</t>
  </si>
  <si>
    <t>1140193</t>
  </si>
  <si>
    <t>02/03/22</t>
  </si>
  <si>
    <t>ממשלתי 0825- האוצר - ממשלתית שקלית</t>
  </si>
  <si>
    <t>1135557</t>
  </si>
  <si>
    <t>29/07/20</t>
  </si>
  <si>
    <t>ממשלתי שקלי 0425- האוצר - ממשלתית שקלית</t>
  </si>
  <si>
    <t>1162668</t>
  </si>
  <si>
    <t>05/10/21</t>
  </si>
  <si>
    <t>ממשק0142- האוצר - ממשלתית שקלית</t>
  </si>
  <si>
    <t>1125400</t>
  </si>
  <si>
    <t>04/11/20</t>
  </si>
  <si>
    <t>סה"כ גילון</t>
  </si>
  <si>
    <t>ממשלת משתנה 1130- האוצר - ממשלתית משתנה</t>
  </si>
  <si>
    <t>1166552</t>
  </si>
  <si>
    <t>07/04/22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</si>
  <si>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</si>
  <si>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</si>
  <si>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</si>
  <si>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</si>
  <si>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</si>
  <si>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</si>
  <si>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</si>
  <si>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</si>
  <si>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</si>
  <si>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</si>
  <si>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</si>
  <si>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 הנפק אגח יא- בינלאומי הנפקות</t>
  </si>
  <si>
    <t>1167048</t>
  </si>
  <si>
    <t>513141879</t>
  </si>
  <si>
    <t>בנקים</t>
  </si>
  <si>
    <t>23/06/20</t>
  </si>
  <si>
    <t>דיסק מנ אגח טו- דיסקונט מנפיקים</t>
  </si>
  <si>
    <t>7480304</t>
  </si>
  <si>
    <t>520029935</t>
  </si>
  <si>
    <t>02/12/21</t>
  </si>
  <si>
    <t>לאומי אג"ח 181- לאומי</t>
  </si>
  <si>
    <t>6040505</t>
  </si>
  <si>
    <t>520018078</t>
  </si>
  <si>
    <t>Aaa.il</t>
  </si>
  <si>
    <t>03/09/20</t>
  </si>
  <si>
    <t>מז טפ הנ אגח 62- מזרחי טפחות הנפ</t>
  </si>
  <si>
    <t>2310498</t>
  </si>
  <si>
    <t>520032046</t>
  </si>
  <si>
    <t>21/10/21</t>
  </si>
  <si>
    <t>מז טפ הנ אגח 64- מזרחי טפחות הנפ</t>
  </si>
  <si>
    <t>2310555</t>
  </si>
  <si>
    <t>11/04/22</t>
  </si>
  <si>
    <t>מז טפ הנפ אגח 57- מזרחי טפחות הנפ</t>
  </si>
  <si>
    <t>2310423</t>
  </si>
  <si>
    <t>15/06/21</t>
  </si>
  <si>
    <t>מז טפ הנפ אגח 59- מזרחי טפחות הנפ</t>
  </si>
  <si>
    <t>2310449</t>
  </si>
  <si>
    <t>מז טפ הנפק   46- מזרחי טפחות הנפ</t>
  </si>
  <si>
    <t>2310225</t>
  </si>
  <si>
    <t>30/06/20</t>
  </si>
  <si>
    <t>מז טפ הנפק 51- מזרחי טפחות הנפ</t>
  </si>
  <si>
    <t>2310324</t>
  </si>
  <si>
    <t>15/09/22</t>
  </si>
  <si>
    <t>נמלי ישראל אג"ח ב- נמלי ישראל</t>
  </si>
  <si>
    <t>1145572</t>
  </si>
  <si>
    <t>513569780</t>
  </si>
  <si>
    <t>נדלן מניב בישראל</t>
  </si>
  <si>
    <t>25/10/20</t>
  </si>
  <si>
    <t>פועלים  אגח 201- פועלים</t>
  </si>
  <si>
    <t>1191345</t>
  </si>
  <si>
    <t>520000118</t>
  </si>
  <si>
    <t>29/11/22</t>
  </si>
  <si>
    <t>פועלים הנפ אג32- פועלים הנפקות</t>
  </si>
  <si>
    <t>1940535</t>
  </si>
  <si>
    <t>520032640</t>
  </si>
  <si>
    <t>14/07/20</t>
  </si>
  <si>
    <t>פועלים הנפקות  אג"ח 36- פועלים הנפקות</t>
  </si>
  <si>
    <t>1940659</t>
  </si>
  <si>
    <t>30/09/20</t>
  </si>
  <si>
    <t>פועלים הנפקות אגח 15- פועלים הנפקות</t>
  </si>
  <si>
    <t>1940543</t>
  </si>
  <si>
    <t>ilAA+</t>
  </si>
  <si>
    <t>10/02/21</t>
  </si>
  <si>
    <t>אמות  אגח ח- אמות</t>
  </si>
  <si>
    <t>1172782</t>
  </si>
  <si>
    <t>520026683</t>
  </si>
  <si>
    <t>ilAA</t>
  </si>
  <si>
    <t>אמות אג4- אמות</t>
  </si>
  <si>
    <t>1133149</t>
  </si>
  <si>
    <t>07/12/22</t>
  </si>
  <si>
    <t>ביג אגח טז</t>
  </si>
  <si>
    <t>1168442</t>
  </si>
  <si>
    <t>513623314</t>
  </si>
  <si>
    <t>07/09/20</t>
  </si>
  <si>
    <t>ביג אגח יז</t>
  </si>
  <si>
    <t>1168459</t>
  </si>
  <si>
    <t>לאומי התח נד403- לאומי</t>
  </si>
  <si>
    <t>6040430</t>
  </si>
  <si>
    <t>27/12/22</t>
  </si>
  <si>
    <t>מבנה אגח כה- מבנה</t>
  </si>
  <si>
    <t>2260636</t>
  </si>
  <si>
    <t>520024126</t>
  </si>
  <si>
    <t>01/11/21</t>
  </si>
  <si>
    <t>מבני תעש אגח יח</t>
  </si>
  <si>
    <t>2260479</t>
  </si>
  <si>
    <t>07/07/21</t>
  </si>
  <si>
    <t>מליסרון  אגח יד</t>
  </si>
  <si>
    <t>3230232</t>
  </si>
  <si>
    <t>520037789</t>
  </si>
  <si>
    <t>13/04/20</t>
  </si>
  <si>
    <t>מליסרון  אגח יט</t>
  </si>
  <si>
    <t>3230398</t>
  </si>
  <si>
    <t>18/08/20</t>
  </si>
  <si>
    <t>פועלים הנ הת כא- פועלים הנפקות</t>
  </si>
  <si>
    <t>1940725</t>
  </si>
  <si>
    <t>פועלים הנפ הת יט- פועלים הנפקות</t>
  </si>
  <si>
    <t>1940626</t>
  </si>
  <si>
    <t>ריט אג"ח 4- 1 ריט</t>
  </si>
  <si>
    <t>1129899</t>
  </si>
  <si>
    <t>513821488</t>
  </si>
  <si>
    <t>27/05/20</t>
  </si>
  <si>
    <t>אדמה אגח  2</t>
  </si>
  <si>
    <t>1110915</t>
  </si>
  <si>
    <t>520043605</t>
  </si>
  <si>
    <t>כימיה, גומי ופלסטיק</t>
  </si>
  <si>
    <t>ilAA-</t>
  </si>
  <si>
    <t>27/03/22</t>
  </si>
  <si>
    <t>אלוני חץ אג8- אלוני חץ</t>
  </si>
  <si>
    <t>3900271</t>
  </si>
  <si>
    <t>520038506</t>
  </si>
  <si>
    <t>09/02/20</t>
  </si>
  <si>
    <t>ג'נרישן קפ אגחג- ג'נריישן קפיטל</t>
  </si>
  <si>
    <t>1184555</t>
  </si>
  <si>
    <t>515846558</t>
  </si>
  <si>
    <t>השקעה ואחזקות</t>
  </si>
  <si>
    <t>ilA+</t>
  </si>
  <si>
    <t>20/02/22</t>
  </si>
  <si>
    <t>מימון ישיר אג ב- מימון ישיר קב</t>
  </si>
  <si>
    <t>1168145</t>
  </si>
  <si>
    <t>513893123</t>
  </si>
  <si>
    <t>אשראי חוץ בנקאי</t>
  </si>
  <si>
    <t>A1.il</t>
  </si>
  <si>
    <t>14/09/20</t>
  </si>
  <si>
    <t>מימון ישיר אגח ד- מימון ישיר קב</t>
  </si>
  <si>
    <t>1175660</t>
  </si>
  <si>
    <t>20/09/22</t>
  </si>
  <si>
    <t>מימון ישיר אגח ה- מימון ישיר קב</t>
  </si>
  <si>
    <t>1182831</t>
  </si>
  <si>
    <t>מימון ישיר אגחג</t>
  </si>
  <si>
    <t>1171214</t>
  </si>
  <si>
    <t>מימון ישיר אגחו- מימון ישיר קב</t>
  </si>
  <si>
    <t>1191659</t>
  </si>
  <si>
    <t>08/12/22</t>
  </si>
  <si>
    <t>קיסטון ריט אגחא- קיסטון ריט</t>
  </si>
  <si>
    <t>1182187</t>
  </si>
  <si>
    <t>515983476</t>
  </si>
  <si>
    <t>05/12/21</t>
  </si>
  <si>
    <t>אלה  השק  אגח א- אלה השקעות</t>
  </si>
  <si>
    <t>1189950</t>
  </si>
  <si>
    <t>520040015</t>
  </si>
  <si>
    <t>ilA</t>
  </si>
  <si>
    <t>אפי נכסים אגחיד- אפי נכסים</t>
  </si>
  <si>
    <t>1184530</t>
  </si>
  <si>
    <t>510560188</t>
  </si>
  <si>
    <t>נדלן מניב בחו"ל</t>
  </si>
  <si>
    <t>A2.il</t>
  </si>
  <si>
    <t>אפריקה נכס אגחח- אפי נכסים</t>
  </si>
  <si>
    <t>1142231</t>
  </si>
  <si>
    <t>דליה אגח א- דליה אנרגיה</t>
  </si>
  <si>
    <t>1184951</t>
  </si>
  <si>
    <t>516269248</t>
  </si>
  <si>
    <t>אנרגיה</t>
  </si>
  <si>
    <t>A3.il</t>
  </si>
  <si>
    <t>03/04/22</t>
  </si>
  <si>
    <t>ירושלים הנפ נד17- ירושלים הנפקות</t>
  </si>
  <si>
    <t>1176312</t>
  </si>
  <si>
    <t>513682146</t>
  </si>
  <si>
    <t>ilA-</t>
  </si>
  <si>
    <t>מגוריט    אגח ד- מגוריט</t>
  </si>
  <si>
    <t>1185834</t>
  </si>
  <si>
    <t>515434074</t>
  </si>
  <si>
    <t>12/04/22</t>
  </si>
  <si>
    <t>מגוריט אגח ב- מגוריט</t>
  </si>
  <si>
    <t>1168350</t>
  </si>
  <si>
    <t>31/08/20</t>
  </si>
  <si>
    <t>מגוריט אגח ג- מגוריט</t>
  </si>
  <si>
    <t>1175975</t>
  </si>
  <si>
    <t>21/12/21</t>
  </si>
  <si>
    <t>משק אנרג  אגח א</t>
  </si>
  <si>
    <t>1169531</t>
  </si>
  <si>
    <t>516167343</t>
  </si>
  <si>
    <t>לא מדורג</t>
  </si>
  <si>
    <t>01/11/20</t>
  </si>
  <si>
    <t>סולאיר אגח א- סולאיר</t>
  </si>
  <si>
    <t>1183730</t>
  </si>
  <si>
    <t>516046307</t>
  </si>
  <si>
    <t>אנרגיה מתחדשת</t>
  </si>
  <si>
    <t>20/01/22</t>
  </si>
  <si>
    <t>תנופורט  אגח ב- תנופורט</t>
  </si>
  <si>
    <t>1189919</t>
  </si>
  <si>
    <t>511519829</t>
  </si>
  <si>
    <t>22/09/22</t>
  </si>
  <si>
    <t>מז טפ הנ אגח 63- מזרחי טפחות הנפ</t>
  </si>
  <si>
    <t>2310548</t>
  </si>
  <si>
    <t>עמידר אגח א- עמידר</t>
  </si>
  <si>
    <t>1143585</t>
  </si>
  <si>
    <t>520017393</t>
  </si>
  <si>
    <t>25/05/21</t>
  </si>
  <si>
    <t>פועלים הנפקות הת 16- פועלים הנפקות</t>
  </si>
  <si>
    <t>1940550</t>
  </si>
  <si>
    <t>26/04/20</t>
  </si>
  <si>
    <t>אקויטל אגח 3- אקויטל</t>
  </si>
  <si>
    <t>7550148</t>
  </si>
  <si>
    <t>520030859</t>
  </si>
  <si>
    <t>15/10/20</t>
  </si>
  <si>
    <t>אלוני חץ אגח יג- אלוני חץ</t>
  </si>
  <si>
    <t>1189406</t>
  </si>
  <si>
    <t>16/11/22</t>
  </si>
  <si>
    <t>בזק אגח 13- בזק</t>
  </si>
  <si>
    <t>2300309</t>
  </si>
  <si>
    <t>520031931</t>
  </si>
  <si>
    <t>23/12/21</t>
  </si>
  <si>
    <t>כלל ביטוח  אגח יא- כללביט</t>
  </si>
  <si>
    <t>1160647</t>
  </si>
  <si>
    <t>513754069</t>
  </si>
  <si>
    <t>ביטוח</t>
  </si>
  <si>
    <t>18/10/22</t>
  </si>
  <si>
    <t>כללביט  אגח יב- כללביט</t>
  </si>
  <si>
    <t>1179928</t>
  </si>
  <si>
    <t>נמקו      אגח א- נמקו ריאלטי</t>
  </si>
  <si>
    <t>1139575</t>
  </si>
  <si>
    <t>1905761</t>
  </si>
  <si>
    <t>15/11/20</t>
  </si>
  <si>
    <t>פסיפיק אגח ב- פסיפיק אוק</t>
  </si>
  <si>
    <t>1163062</t>
  </si>
  <si>
    <t>1900288</t>
  </si>
  <si>
    <t>02/05/22</t>
  </si>
  <si>
    <t>אנרג'יקס אג ב</t>
  </si>
  <si>
    <t>1168483</t>
  </si>
  <si>
    <t>513901371</t>
  </si>
  <si>
    <t>אפי נכסים אגח יב- אפי נכסים</t>
  </si>
  <si>
    <t>1173764</t>
  </si>
  <si>
    <t>09/03/21</t>
  </si>
  <si>
    <t>בזן   אגח יב- בתי זיקוק</t>
  </si>
  <si>
    <t>2590578</t>
  </si>
  <si>
    <t>520036658</t>
  </si>
  <si>
    <t>22/08/21</t>
  </si>
  <si>
    <t>ג'נריישן קפ אגח א- ג'נריישן קפיטל</t>
  </si>
  <si>
    <t>1166222</t>
  </si>
  <si>
    <t>12/05/20</t>
  </si>
  <si>
    <t>דור אלון  אגח ז- דור אלון</t>
  </si>
  <si>
    <t>1157700</t>
  </si>
  <si>
    <t>520043878</t>
  </si>
  <si>
    <t>חברה לישראל אגח14- חברה לישראל</t>
  </si>
  <si>
    <t>5760301</t>
  </si>
  <si>
    <t>520028010</t>
  </si>
  <si>
    <t>יצוא אגח א</t>
  </si>
  <si>
    <t>7040082</t>
  </si>
  <si>
    <t>520025156</t>
  </si>
  <si>
    <t>05/08/20</t>
  </si>
  <si>
    <t>סטרוברי אג"ח 1- סטרוברי</t>
  </si>
  <si>
    <t>1136951</t>
  </si>
  <si>
    <t>1863501</t>
  </si>
  <si>
    <t>קופרליין  אגח ג- קופרליין</t>
  </si>
  <si>
    <t>1167881</t>
  </si>
  <si>
    <t>1865427</t>
  </si>
  <si>
    <t>09/08/20</t>
  </si>
  <si>
    <t>אאורה אגח טו- אאורה</t>
  </si>
  <si>
    <t>3730504</t>
  </si>
  <si>
    <t>520038274</t>
  </si>
  <si>
    <t>בנייה</t>
  </si>
  <si>
    <t>26/11/20</t>
  </si>
  <si>
    <t>אאורה אגח טז- אאורה</t>
  </si>
  <si>
    <t>30/11/22</t>
  </si>
  <si>
    <t>אסאר אקורד אגח א- אס.אר אקורד</t>
  </si>
  <si>
    <t>4220349</t>
  </si>
  <si>
    <t>520038670</t>
  </si>
  <si>
    <t>11/05/21</t>
  </si>
  <si>
    <t>אקסטל  אגח ג- אקסטל לימיטד</t>
  </si>
  <si>
    <t>1175041</t>
  </si>
  <si>
    <t>1811308</t>
  </si>
  <si>
    <t>08/06/21</t>
  </si>
  <si>
    <t>מכלול אגח א- מכלול מימון</t>
  </si>
  <si>
    <t>1187277</t>
  </si>
  <si>
    <t>515763845</t>
  </si>
  <si>
    <t>02/11/22</t>
  </si>
  <si>
    <t>מלרן אגח2- מלרן פרוייקטים</t>
  </si>
  <si>
    <t>1170323</t>
  </si>
  <si>
    <t>514097591</t>
  </si>
  <si>
    <t>11/04/21</t>
  </si>
  <si>
    <t>מניף אגח א- מניף-פיננסים</t>
  </si>
  <si>
    <t>1185883</t>
  </si>
  <si>
    <t>512764408</t>
  </si>
  <si>
    <t>01/12/22</t>
  </si>
  <si>
    <t>נאוויטס פטרו אגח ב- נאוויטס פטרו</t>
  </si>
  <si>
    <t>1169614</t>
  </si>
  <si>
    <t>550263107</t>
  </si>
  <si>
    <t>חיפושי נפט וגז</t>
  </si>
  <si>
    <t>15/12/21</t>
  </si>
  <si>
    <t>סאות'רן   אגח א- סאותרן פרופרטיס</t>
  </si>
  <si>
    <t>1140094</t>
  </si>
  <si>
    <t>1921080</t>
  </si>
  <si>
    <t>14/11/22</t>
  </si>
  <si>
    <t>פתאל החזק  אג 1</t>
  </si>
  <si>
    <t>1169721</t>
  </si>
  <si>
    <t>512607888</t>
  </si>
  <si>
    <t>מלונאות ותיירות</t>
  </si>
  <si>
    <t>12/11/20</t>
  </si>
  <si>
    <t>שלמה נדלן אגח ד- שלמה נדלן</t>
  </si>
  <si>
    <t>1157668</t>
  </si>
  <si>
    <t>513957472</t>
  </si>
  <si>
    <t>28/10/21</t>
  </si>
  <si>
    <t>חג'ג'    אגח יא- חג'ג' נדלן</t>
  </si>
  <si>
    <t>8230328</t>
  </si>
  <si>
    <t>520033309</t>
  </si>
  <si>
    <t>ilBBB+</t>
  </si>
  <si>
    <t>27/12/21</t>
  </si>
  <si>
    <t>חג'ג' אג"ח 8- חג'ג' נדלן</t>
  </si>
  <si>
    <t>8230229</t>
  </si>
  <si>
    <t>לוזון קבוצה אג10</t>
  </si>
  <si>
    <t>4730206</t>
  </si>
  <si>
    <t>520039660</t>
  </si>
  <si>
    <t>Baa2.il</t>
  </si>
  <si>
    <t>אם.אר.פי  אגח ד- אם.אר.פי השקעות</t>
  </si>
  <si>
    <t>1190172</t>
  </si>
  <si>
    <t>520044421</t>
  </si>
  <si>
    <t>02/10/22</t>
  </si>
  <si>
    <t>גיבוי אחזקות אגח א- גיבוי אחזקות</t>
  </si>
  <si>
    <t>4480133</t>
  </si>
  <si>
    <t>520039314</t>
  </si>
  <si>
    <t>17/06/21</t>
  </si>
  <si>
    <t>דלק קב אגח לו- דלק קבוצה</t>
  </si>
  <si>
    <t>1181122</t>
  </si>
  <si>
    <t>520044322</t>
  </si>
  <si>
    <t>13/12/21</t>
  </si>
  <si>
    <t>חג'ג'    אגח יג- חג'ג' נדלן</t>
  </si>
  <si>
    <t>1190040</t>
  </si>
  <si>
    <t>ישראל קנדה אגח ז- ישראל קנדה</t>
  </si>
  <si>
    <t>4340212</t>
  </si>
  <si>
    <t>520039298</t>
  </si>
  <si>
    <t>02/01/22</t>
  </si>
  <si>
    <t>עמרם אברהם אגח א- עמרם</t>
  </si>
  <si>
    <t>513201582</t>
  </si>
  <si>
    <t>19/09/22</t>
  </si>
  <si>
    <t>רותם שני  אגח א- רותם שני</t>
  </si>
  <si>
    <t>1173996</t>
  </si>
  <si>
    <t>512287517</t>
  </si>
  <si>
    <t>10/03/21</t>
  </si>
  <si>
    <t>סה"כ אחר</t>
  </si>
  <si>
    <t>TEVA  4.75 09/05/2027- טבע</t>
  </si>
  <si>
    <t>US88167AAP66</t>
  </si>
  <si>
    <t>בלומברג</t>
  </si>
  <si>
    <t>520013954</t>
  </si>
  <si>
    <t>Pharma &amp; Biotechnology</t>
  </si>
  <si>
    <t>BB-</t>
  </si>
  <si>
    <t>S&amp;P</t>
  </si>
  <si>
    <t>02/11/21</t>
  </si>
  <si>
    <t>TEVA  5.125 09/05/2029- טבע</t>
  </si>
  <si>
    <t>US88167AAQ40</t>
  </si>
  <si>
    <t>TEVA 3.75 09/05/2027- טבע</t>
  </si>
  <si>
    <t>XS2406607098</t>
  </si>
  <si>
    <t>BAC 4.827 22/07/26- Bank of  America</t>
  </si>
  <si>
    <t>US06051GLA57</t>
  </si>
  <si>
    <t>2180</t>
  </si>
  <si>
    <t>Banks</t>
  </si>
  <si>
    <t>A-</t>
  </si>
  <si>
    <t>27/10/22</t>
  </si>
  <si>
    <t>VW 4.75 13/11/28- VOLKSWAGEN</t>
  </si>
  <si>
    <t>US928668AU66</t>
  </si>
  <si>
    <t>4255</t>
  </si>
  <si>
    <t>Automobiles &amp; Components</t>
  </si>
  <si>
    <t>BBB+</t>
  </si>
  <si>
    <t>24/10/22</t>
  </si>
  <si>
    <t>DOX 2.538 15/06/30</t>
  </si>
  <si>
    <t>US02342TAE91</t>
  </si>
  <si>
    <t>5113</t>
  </si>
  <si>
    <t>Technology Hardware &amp; Equip</t>
  </si>
  <si>
    <t>BBB</t>
  </si>
  <si>
    <t>17/06/20</t>
  </si>
  <si>
    <t>PRGO 3.15 15/06/30</t>
  </si>
  <si>
    <t>US71429MAC91</t>
  </si>
  <si>
    <t>5221</t>
  </si>
  <si>
    <t>סה"כ תל אביב 35</t>
  </si>
  <si>
    <t>סה"כ תל אביב 90</t>
  </si>
  <si>
    <t>חג'ג' נדל"ן- חג'ג' נדלן</t>
  </si>
  <si>
    <t>823013</t>
  </si>
  <si>
    <t>סה"כ מניות היתר</t>
  </si>
  <si>
    <t>סה"כ call 001 אופציות</t>
  </si>
  <si>
    <t>Protalix Biotherapeutics Inc</t>
  </si>
  <si>
    <t>US74365A3095</t>
  </si>
  <si>
    <t>NYSE</t>
  </si>
  <si>
    <t>1554</t>
  </si>
  <si>
    <t>PRIME US REIT</t>
  </si>
  <si>
    <t>SGXC75818630</t>
  </si>
  <si>
    <t>5197</t>
  </si>
  <si>
    <t>Real Estate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</si>
  <si>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</si>
  <si>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</si>
  <si>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</si>
  <si>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</si>
  <si>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</si>
  <si>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</si>
  <si>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</si>
  <si>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</si>
  <si>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</si>
  <si>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</si>
  <si>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</si>
  <si>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</si>
  <si>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</si>
  <si>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</si>
  <si>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</si>
  <si>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</si>
  <si>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</si>
  <si>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</si>
  <si>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</si>
  <si>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</si>
  <si>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</si>
  <si>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</si>
  <si>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</si>
  <si>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</si>
  <si>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</si>
  <si>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</si>
  <si>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</si>
  <si>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</si>
  <si>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</si>
  <si>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</si>
  <si>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</si>
  <si>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</si>
  <si>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רפאל אג3מ- רפאל</t>
  </si>
  <si>
    <t>1140276</t>
  </si>
  <si>
    <t>520042185</t>
  </si>
  <si>
    <t>ביטחוניות</t>
  </si>
  <si>
    <t>04/05/21</t>
  </si>
  <si>
    <t>תשת אנרג אגא-רמ</t>
  </si>
  <si>
    <t>1168087</t>
  </si>
  <si>
    <t>520027293</t>
  </si>
  <si>
    <t>17/08/20</t>
  </si>
  <si>
    <t>רפאל  אג4מ- רפאל</t>
  </si>
  <si>
    <t>1140284</t>
  </si>
  <si>
    <t>רפאל   אג5מ</t>
  </si>
  <si>
    <t>1140292</t>
  </si>
  <si>
    <t>ארפורט נעמ ח-ל- איירפורט סיטי</t>
  </si>
  <si>
    <t>1156496</t>
  </si>
  <si>
    <t>511659401</t>
  </si>
  <si>
    <t>19/04/21</t>
  </si>
  <si>
    <t>אורמת אגח 4 - רמ</t>
  </si>
  <si>
    <t>1167212</t>
  </si>
  <si>
    <t>880326081</t>
  </si>
  <si>
    <t>01/07/20</t>
  </si>
  <si>
    <t>גמא נעמ 2 - לא סחיר- גמא ניהול</t>
  </si>
  <si>
    <t>1184209</t>
  </si>
  <si>
    <t>512711789</t>
  </si>
  <si>
    <t>שרותים פיננסים</t>
  </si>
  <si>
    <t>Aa3.il</t>
  </si>
  <si>
    <t>07/03/22</t>
  </si>
  <si>
    <t>לידר  אגח ח- רמ- לידר השקעות</t>
  </si>
  <si>
    <t>3180361</t>
  </si>
  <si>
    <t>520037664</t>
  </si>
  <si>
    <t>28/02/21</t>
  </si>
  <si>
    <t>נאוי נעמ 5-ל- נאוי</t>
  </si>
  <si>
    <t>2080281</t>
  </si>
  <si>
    <t>520036070</t>
  </si>
  <si>
    <t>18/01/22</t>
  </si>
  <si>
    <t>ביטוח ישיר אג"ח 11</t>
  </si>
  <si>
    <t>1138825</t>
  </si>
  <si>
    <t>520044439</t>
  </si>
  <si>
    <t>27/04/20</t>
  </si>
  <si>
    <t>פסגות ק.אג ג-רמ- פסגות קבוצה</t>
  </si>
  <si>
    <t>5990221</t>
  </si>
  <si>
    <t>520033804</t>
  </si>
  <si>
    <t>19/01/22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</si>
  <si>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</si>
  <si>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</si>
  <si>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</si>
  <si>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</si>
  <si>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</si>
  <si>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</si>
  <si>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</si>
  <si>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</si>
  <si>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</si>
  <si>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Meat-Teck-אופציה לא סחירה 18/05/2023- MEATECH</t>
  </si>
  <si>
    <t>320486391</t>
  </si>
  <si>
    <t>Food &amp; Staples Retailing</t>
  </si>
  <si>
    <t>04/08/21</t>
  </si>
  <si>
    <t>18/03/20</t>
  </si>
  <si>
    <t>פנאקסיה ישראל אופציה לא סחירה 09/03/2022- פנאקסיה ישראל</t>
  </si>
  <si>
    <t>11043631</t>
  </si>
  <si>
    <t>קנאביס</t>
  </si>
  <si>
    <t>11/03/20</t>
  </si>
  <si>
    <t>איאלדי (ALD) אופציה לא סחירה 15/02/24 - האב- האב אבטחת מידע</t>
  </si>
  <si>
    <t>10840031</t>
  </si>
  <si>
    <t>שרותי מידע</t>
  </si>
  <si>
    <t>17/02/20</t>
  </si>
  <si>
    <t>סה"כ מט"ח/מט"ח</t>
  </si>
  <si>
    <t>סה"כ כנגד חסכון עמיתים/מבוטחים</t>
  </si>
  <si>
    <t>לא</t>
  </si>
  <si>
    <t>1323</t>
  </si>
  <si>
    <t>AA+</t>
  </si>
  <si>
    <t>06/10/22</t>
  </si>
  <si>
    <t>דירוג פנימי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</si>
  <si>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</si>
  <si>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</si>
  <si>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</si>
  <si>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</si>
  <si>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</si>
  <si>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</si>
  <si>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</si>
  <si>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</si>
  <si>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</si>
  <si>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</si>
  <si>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</si>
  <si>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</si>
  <si>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</si>
  <si>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</si>
  <si>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</si>
  <si>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הלוואות עמיתים 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</si>
</sst>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19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</cellStyleXfs>
  <cellXfs count="106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  <xf numFmtId="0" fontId="18" fillId="0" borderId="0" xfId="0" applyFont="1" applyFill="1"/>
    <xf numFmtId="0" fontId="2" fillId="0" borderId="0" xfId="0" applyFont="1" applyFill="1" applyAlignment="1">
      <alignment horizontal="center"/>
    </xf>
    <xf numFmtId="4" fontId="18" fillId="0" borderId="0" xfId="0" applyNumberFormat="1" applyFont="1" applyFill="1"/>
    <xf numFmtId="166" fontId="18" fillId="0" borderId="0" xfId="0" applyNumberFormat="1" applyFont="1" applyFill="1"/>
    <xf numFmtId="0" fontId="0" fillId="0" borderId="0" xfId="0" applyFill="1"/>
    <xf numFmtId="4" fontId="0" fillId="0" borderId="0" xfId="0" applyNumberFormat="1" applyFont="1" applyFill="1"/>
    <xf numFmtId="166" fontId="0" fillId="0" borderId="0" xfId="0" applyNumberFormat="1" applyFont="1" applyFill="1"/>
    <xf numFmtId="0" fontId="2" fillId="0" borderId="0" xfId="0" applyFont="1" applyFill="1" applyAlignment="1">
      <alignment horizontal="right"/>
    </xf>
  </cellXfs>
  <cellStyles count="11"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49"/>
  <sheetViews>
    <sheetView rightToLeft="1" topLeftCell="A29" workbookViewId="0">
      <selection activeCell="L26" sqref="L26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</row>
    <row r="3" spans="1:36">
      <c r="B3" s="2" t="s">
        <v>2</v>
      </c>
      <c r="C3" t="s">
        <v>198</v>
      </c>
    </row>
    <row r="4" spans="1:36">
      <c r="B4" s="2" t="s">
        <v>3</v>
      </c>
    </row>
    <row r="6" spans="1:36" ht="26.25" customHeight="1">
      <c r="B6" s="82" t="s">
        <v>4</v>
      </c>
      <c r="C6" s="83"/>
      <c r="D6" s="84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3191.1419637769618</v>
      </c>
      <c r="D11" s="76">
        <f>C11/$C$42</f>
        <v>2.1549147249538006E-2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115080.2167354</v>
      </c>
      <c r="D13" s="78">
        <f t="shared" ref="D13:D22" si="0">C13/$C$42</f>
        <v>0.77711382448330601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22684.526340889654</v>
      </c>
      <c r="D15" s="78">
        <f t="shared" si="0"/>
        <v>0.15318409646284875</v>
      </c>
    </row>
    <row r="16" spans="1:36">
      <c r="A16" s="10" t="s">
        <v>13</v>
      </c>
      <c r="B16" s="70" t="s">
        <v>19</v>
      </c>
      <c r="C16" s="77">
        <v>381.53195099999999</v>
      </c>
      <c r="D16" s="78">
        <f t="shared" si="0"/>
        <v>2.576409412626544E-3</v>
      </c>
    </row>
    <row r="17" spans="1:4">
      <c r="A17" s="10" t="s">
        <v>13</v>
      </c>
      <c r="B17" s="70" t="s">
        <v>195</v>
      </c>
      <c r="C17" s="77">
        <v>0</v>
      </c>
      <c r="D17" s="78">
        <f t="shared" si="0"/>
        <v>0</v>
      </c>
    </row>
    <row r="18" spans="1:4">
      <c r="A18" s="10" t="s">
        <v>13</v>
      </c>
      <c r="B18" s="70" t="s">
        <v>20</v>
      </c>
      <c r="C18" s="77">
        <v>0</v>
      </c>
      <c r="D18" s="78">
        <f t="shared" si="0"/>
        <v>0</v>
      </c>
    </row>
    <row r="19" spans="1:4">
      <c r="A19" s="10" t="s">
        <v>13</v>
      </c>
      <c r="B19" s="70" t="s">
        <v>21</v>
      </c>
      <c r="C19" s="77">
        <v>0</v>
      </c>
      <c r="D19" s="78">
        <f t="shared" si="0"/>
        <v>0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0</v>
      </c>
      <c r="D21" s="78">
        <f t="shared" si="0"/>
        <v>0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37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5474.6039339449999</v>
      </c>
      <c r="D26" s="78">
        <f t="shared" si="1"/>
        <v>3.6968911958354451E-2</v>
      </c>
    </row>
    <row r="27" spans="1:4">
      <c r="A27" s="10" t="s">
        <v>13</v>
      </c>
      <c r="B27" s="70" t="s">
        <v>28</v>
      </c>
      <c r="C27" s="77">
        <v>0</v>
      </c>
      <c r="D27" s="78">
        <f t="shared" si="1"/>
        <v>0</v>
      </c>
    </row>
    <row r="28" spans="1:4">
      <c r="A28" s="10" t="s">
        <v>13</v>
      </c>
      <c r="B28" s="70" t="s">
        <v>29</v>
      </c>
      <c r="C28" s="77">
        <v>0</v>
      </c>
      <c r="D28" s="78">
        <f t="shared" si="1"/>
        <v>0</v>
      </c>
    </row>
    <row r="29" spans="1:4">
      <c r="A29" s="10" t="s">
        <v>13</v>
      </c>
      <c r="B29" s="70" t="s">
        <v>30</v>
      </c>
      <c r="C29" s="77">
        <v>52.891127946769998</v>
      </c>
      <c r="D29" s="78">
        <f t="shared" si="1"/>
        <v>3.5716327172424176E-4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0</v>
      </c>
      <c r="D31" s="78">
        <f t="shared" si="1"/>
        <v>0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1221.78144</v>
      </c>
      <c r="D33" s="78">
        <f t="shared" si="1"/>
        <v>8.2504471616019742E-3</v>
      </c>
    </row>
    <row r="34" spans="1:4">
      <c r="A34" s="10" t="s">
        <v>13</v>
      </c>
      <c r="B34" s="69" t="s">
        <v>35</v>
      </c>
      <c r="C34" s="77">
        <v>0</v>
      </c>
      <c r="D34" s="78">
        <f t="shared" si="1"/>
        <v>0</v>
      </c>
    </row>
    <row r="35" spans="1:4">
      <c r="A35" s="10" t="s">
        <v>13</v>
      </c>
      <c r="B35" s="69" t="s">
        <v>36</v>
      </c>
      <c r="C35" s="77">
        <v>0</v>
      </c>
      <c r="D35" s="78">
        <f t="shared" si="1"/>
        <v>0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0</v>
      </c>
      <c r="D37" s="78">
        <f t="shared" si="1"/>
        <v>0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ref="D39:D41" si="2">C39/$C$42</f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2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2"/>
        <v>0</v>
      </c>
    </row>
    <row r="42" spans="1:4">
      <c r="B42" s="72" t="s">
        <v>43</v>
      </c>
      <c r="C42" s="77">
        <f>SUM(C11:C41)</f>
        <v>148086.69349295838</v>
      </c>
      <c r="D42" s="78">
        <v>1</v>
      </c>
    </row>
    <row r="43" spans="1:4">
      <c r="A43" s="10" t="s">
        <v>13</v>
      </c>
      <c r="B43" s="73" t="s">
        <v>44</v>
      </c>
      <c r="C43" s="77">
        <v>0</v>
      </c>
      <c r="D43" s="78">
        <v>0</v>
      </c>
    </row>
    <row r="44" spans="1:4">
      <c r="B44" s="11" t="s">
        <v>199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110</v>
      </c>
      <c r="D47">
        <v>3.7530000000000001</v>
      </c>
    </row>
    <row r="48" spans="1:4">
      <c r="C48" t="s">
        <v>123</v>
      </c>
      <c r="D48">
        <v>2.6246999999999998</v>
      </c>
    </row>
    <row r="49" spans="3:4">
      <c r="C49" t="s">
        <v>106</v>
      </c>
      <c r="D49">
        <v>3.5190000000000001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</row>
    <row r="3" spans="2:61">
      <c r="B3" s="2" t="s">
        <v>2</v>
      </c>
      <c r="C3" t="s">
        <v>198</v>
      </c>
    </row>
    <row r="4" spans="2:61">
      <c r="B4" s="2" t="s">
        <v>3</v>
      </c>
    </row>
    <row r="6" spans="2:6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1" ht="26.25" customHeight="1">
      <c r="B7" s="95" t="s">
        <v>98</v>
      </c>
      <c r="C7" s="96"/>
      <c r="D7" s="96"/>
      <c r="E7" s="96"/>
      <c r="F7" s="96"/>
      <c r="G7" s="96"/>
      <c r="H7" s="96"/>
      <c r="I7" s="96"/>
      <c r="J7" s="96"/>
      <c r="K7" s="96"/>
      <c r="L7" s="97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200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655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656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215</v>
      </c>
      <c r="C16" t="s">
        <v>215</v>
      </c>
      <c r="D16" s="16"/>
      <c r="E16" t="s">
        <v>215</v>
      </c>
      <c r="F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657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s="16"/>
      <c r="E18" t="s">
        <v>215</v>
      </c>
      <c r="F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596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s="16"/>
      <c r="E20" t="s">
        <v>215</v>
      </c>
      <c r="F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220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655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215</v>
      </c>
      <c r="C23" t="s">
        <v>215</v>
      </c>
      <c r="D23" s="16"/>
      <c r="E23" t="s">
        <v>215</v>
      </c>
      <c r="F23" t="s">
        <v>215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658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s="16"/>
      <c r="E25" t="s">
        <v>215</v>
      </c>
      <c r="F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657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s="16"/>
      <c r="E27" t="s">
        <v>215</v>
      </c>
      <c r="F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659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s="16"/>
      <c r="E29" t="s">
        <v>215</v>
      </c>
      <c r="F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596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s="16"/>
      <c r="E31" t="s">
        <v>215</v>
      </c>
      <c r="F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222</v>
      </c>
      <c r="C32" s="16"/>
      <c r="D32" s="16"/>
      <c r="E32" s="16"/>
    </row>
    <row r="33" spans="2:5">
      <c r="B33" t="s">
        <v>271</v>
      </c>
      <c r="C33" s="16"/>
      <c r="D33" s="16"/>
      <c r="E33" s="16"/>
    </row>
    <row r="34" spans="2:5">
      <c r="B34" t="s">
        <v>272</v>
      </c>
      <c r="C34" s="16"/>
      <c r="D34" s="16"/>
      <c r="E34" s="16"/>
    </row>
    <row r="35" spans="2:5">
      <c r="B35" t="s">
        <v>273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</row>
    <row r="3" spans="1:60">
      <c r="B3" s="2" t="s">
        <v>2</v>
      </c>
      <c r="C3" t="s">
        <v>198</v>
      </c>
    </row>
    <row r="4" spans="1:60">
      <c r="B4" s="2" t="s">
        <v>3</v>
      </c>
    </row>
    <row r="6" spans="1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7"/>
      <c r="BD6" s="16" t="s">
        <v>100</v>
      </c>
      <c r="BF6" s="16" t="s">
        <v>101</v>
      </c>
      <c r="BH6" s="19" t="s">
        <v>102</v>
      </c>
    </row>
    <row r="7" spans="1:60" ht="26.25" customHeight="1">
      <c r="B7" s="95" t="s">
        <v>103</v>
      </c>
      <c r="C7" s="96"/>
      <c r="D7" s="96"/>
      <c r="E7" s="96"/>
      <c r="F7" s="96"/>
      <c r="G7" s="96"/>
      <c r="H7" s="96"/>
      <c r="I7" s="96"/>
      <c r="J7" s="96"/>
      <c r="K7" s="97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0</v>
      </c>
      <c r="H11" s="25"/>
      <c r="I11" s="75">
        <v>0</v>
      </c>
      <c r="J11" s="76">
        <v>0</v>
      </c>
      <c r="K11" s="76">
        <v>0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200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215</v>
      </c>
      <c r="C13" t="s">
        <v>215</v>
      </c>
      <c r="D13" s="19"/>
      <c r="E13" t="s">
        <v>215</v>
      </c>
      <c r="F13" t="s">
        <v>215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220</v>
      </c>
      <c r="C14" s="19"/>
      <c r="D14" s="19"/>
      <c r="E14" s="19"/>
      <c r="F14" s="19"/>
      <c r="G14" s="81">
        <v>0</v>
      </c>
      <c r="H14" s="19"/>
      <c r="I14" s="81">
        <v>0</v>
      </c>
      <c r="J14" s="80">
        <v>0</v>
      </c>
      <c r="K14" s="80">
        <v>0</v>
      </c>
      <c r="BF14" s="16" t="s">
        <v>126</v>
      </c>
    </row>
    <row r="15" spans="1:60">
      <c r="B15" t="s">
        <v>215</v>
      </c>
      <c r="C15" t="s">
        <v>215</v>
      </c>
      <c r="D15" s="19"/>
      <c r="E15" t="s">
        <v>215</v>
      </c>
      <c r="F15" t="s">
        <v>215</v>
      </c>
      <c r="G15" s="77">
        <v>0</v>
      </c>
      <c r="H15" s="77">
        <v>0</v>
      </c>
      <c r="I15" s="77">
        <v>0</v>
      </c>
      <c r="J15" s="78">
        <v>0</v>
      </c>
      <c r="K15" s="78">
        <v>0</v>
      </c>
      <c r="BF15" s="16" t="s">
        <v>127</v>
      </c>
    </row>
    <row r="16" spans="1:60">
      <c r="B16" t="s">
        <v>222</v>
      </c>
      <c r="C16" s="19"/>
      <c r="D16" s="19"/>
      <c r="E16" s="19"/>
      <c r="F16" s="19"/>
      <c r="G16" s="19"/>
      <c r="H16" s="19"/>
      <c r="BF16" s="16" t="s">
        <v>128</v>
      </c>
    </row>
    <row r="17" spans="2:58">
      <c r="B17" t="s">
        <v>271</v>
      </c>
      <c r="C17" s="19"/>
      <c r="D17" s="19"/>
      <c r="E17" s="19"/>
      <c r="F17" s="19"/>
      <c r="G17" s="19"/>
      <c r="H17" s="19"/>
      <c r="BF17" s="16" t="s">
        <v>129</v>
      </c>
    </row>
    <row r="18" spans="2:58">
      <c r="B18" t="s">
        <v>272</v>
      </c>
      <c r="C18" s="19"/>
      <c r="D18" s="19"/>
      <c r="E18" s="19"/>
      <c r="F18" s="19"/>
      <c r="G18" s="19"/>
      <c r="H18" s="19"/>
      <c r="BF18" s="16" t="s">
        <v>130</v>
      </c>
    </row>
    <row r="19" spans="2:58">
      <c r="B19" t="s">
        <v>273</v>
      </c>
      <c r="C19" s="19"/>
      <c r="D19" s="19"/>
      <c r="E19" s="19"/>
      <c r="F19" s="19"/>
      <c r="G19" s="19"/>
      <c r="H19" s="19"/>
      <c r="BF19" s="16" t="s">
        <v>131</v>
      </c>
    </row>
    <row r="20" spans="2:58">
      <c r="C20" s="19"/>
      <c r="D20" s="19"/>
      <c r="E20" s="19"/>
      <c r="F20" s="19"/>
      <c r="G20" s="19"/>
      <c r="H20" s="19"/>
      <c r="BF20" s="16" t="s">
        <v>132</v>
      </c>
    </row>
    <row r="21" spans="2:58">
      <c r="C21" s="19"/>
      <c r="D21" s="19"/>
      <c r="E21" s="19"/>
      <c r="F21" s="19"/>
      <c r="G21" s="19"/>
      <c r="H21" s="19"/>
      <c r="BF21" s="16" t="s">
        <v>123</v>
      </c>
    </row>
    <row r="22" spans="2:58">
      <c r="C22" s="19"/>
      <c r="D22" s="19"/>
      <c r="E22" s="19"/>
      <c r="F22" s="19"/>
      <c r="G22" s="19"/>
      <c r="H22" s="19"/>
    </row>
    <row r="23" spans="2:58">
      <c r="C23" s="19"/>
      <c r="D23" s="19"/>
      <c r="E23" s="19"/>
      <c r="F23" s="19"/>
      <c r="G23" s="19"/>
      <c r="H23" s="19"/>
    </row>
    <row r="24" spans="2:58"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  <c r="E3" s="15"/>
    </row>
    <row r="4" spans="2:81">
      <c r="B4" s="2" t="s">
        <v>3</v>
      </c>
    </row>
    <row r="6" spans="2:81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81" ht="26.25" customHeight="1">
      <c r="B7" s="95" t="s">
        <v>133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200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660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215</v>
      </c>
      <c r="C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661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215</v>
      </c>
      <c r="C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660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</row>
    <row r="41" spans="2:17">
      <c r="B41" t="s">
        <v>271</v>
      </c>
    </row>
    <row r="42" spans="2:17">
      <c r="B42" t="s">
        <v>272</v>
      </c>
    </row>
    <row r="43" spans="2:17">
      <c r="B43" t="s">
        <v>273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</row>
    <row r="3" spans="2:72">
      <c r="B3" s="2" t="s">
        <v>2</v>
      </c>
      <c r="C3" t="s">
        <v>198</v>
      </c>
    </row>
    <row r="4" spans="2:72">
      <c r="B4" s="2" t="s">
        <v>3</v>
      </c>
    </row>
    <row r="6" spans="2:7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2:72" ht="26.25" customHeight="1">
      <c r="B7" s="95" t="s">
        <v>69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667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215</v>
      </c>
      <c r="C14" t="s">
        <v>215</v>
      </c>
      <c r="D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668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215</v>
      </c>
      <c r="C16" t="s">
        <v>215</v>
      </c>
      <c r="D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669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670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596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215</v>
      </c>
      <c r="C22" t="s">
        <v>215</v>
      </c>
      <c r="D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269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G25" s="77">
        <v>0</v>
      </c>
      <c r="H25" t="s">
        <v>215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671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215</v>
      </c>
      <c r="C27" t="s">
        <v>215</v>
      </c>
      <c r="D27" t="s">
        <v>215</v>
      </c>
      <c r="G27" s="77">
        <v>0</v>
      </c>
      <c r="H27" t="s">
        <v>215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271</v>
      </c>
    </row>
    <row r="29" spans="2:16">
      <c r="B29" t="s">
        <v>272</v>
      </c>
    </row>
    <row r="30" spans="2:16">
      <c r="B30" t="s">
        <v>273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65" ht="26.25" customHeight="1">
      <c r="B7" s="95" t="s">
        <v>82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200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672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J14" s="77">
        <v>0</v>
      </c>
      <c r="K14" t="s">
        <v>215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673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J16" s="77">
        <v>0</v>
      </c>
      <c r="K16" t="s">
        <v>215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276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J18" s="77">
        <v>0</v>
      </c>
      <c r="K18" t="s">
        <v>215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596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J20" s="77">
        <v>0</v>
      </c>
      <c r="K20" t="s">
        <v>215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220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674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215</v>
      </c>
      <c r="C23" t="s">
        <v>215</v>
      </c>
      <c r="D23" s="16"/>
      <c r="E23" s="16"/>
      <c r="F23" t="s">
        <v>215</v>
      </c>
      <c r="G23" t="s">
        <v>215</v>
      </c>
      <c r="J23" s="77">
        <v>0</v>
      </c>
      <c r="K23" t="s">
        <v>215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675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J25" s="77">
        <v>0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222</v>
      </c>
      <c r="D26" s="16"/>
      <c r="E26" s="16"/>
      <c r="F26" s="16"/>
    </row>
    <row r="27" spans="2:19">
      <c r="B27" t="s">
        <v>271</v>
      </c>
      <c r="D27" s="16"/>
      <c r="E27" s="16"/>
      <c r="F27" s="16"/>
    </row>
    <row r="28" spans="2:19">
      <c r="B28" t="s">
        <v>272</v>
      </c>
      <c r="D28" s="16"/>
      <c r="E28" s="16"/>
      <c r="F28" s="16"/>
    </row>
    <row r="29" spans="2:19">
      <c r="B29" t="s">
        <v>273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</row>
    <row r="3" spans="2:81">
      <c r="B3" s="2" t="s">
        <v>2</v>
      </c>
      <c r="C3" t="s">
        <v>198</v>
      </c>
    </row>
    <row r="4" spans="2:81">
      <c r="B4" s="2" t="s">
        <v>3</v>
      </c>
    </row>
    <row r="6" spans="2:81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7"/>
    </row>
    <row r="7" spans="2:81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7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2.42</v>
      </c>
      <c r="K11" s="7"/>
      <c r="L11" s="7"/>
      <c r="M11" s="76">
        <v>2.8799999999999999E-2</v>
      </c>
      <c r="N11" s="75">
        <v>5556078.1399999997</v>
      </c>
      <c r="O11" s="7"/>
      <c r="P11" s="75">
        <v>5474.6039339449999</v>
      </c>
      <c r="Q11" s="7"/>
      <c r="R11" s="76">
        <v>1</v>
      </c>
      <c r="S11" s="76">
        <v>3.6900000000000002E-2</v>
      </c>
      <c r="T11" s="35"/>
      <c r="BZ11" s="16"/>
      <c r="CC11" s="16"/>
    </row>
    <row r="12" spans="2:81">
      <c r="B12" s="79" t="s">
        <v>200</v>
      </c>
      <c r="C12" s="16"/>
      <c r="D12" s="16"/>
      <c r="E12" s="16"/>
      <c r="J12" s="81">
        <v>2.42</v>
      </c>
      <c r="M12" s="80">
        <v>2.8799999999999999E-2</v>
      </c>
      <c r="N12" s="81">
        <v>5556078.1399999997</v>
      </c>
      <c r="P12" s="81">
        <v>5474.6039339449999</v>
      </c>
      <c r="R12" s="80">
        <v>1</v>
      </c>
      <c r="S12" s="80">
        <v>3.6900000000000002E-2</v>
      </c>
    </row>
    <row r="13" spans="2:81">
      <c r="B13" s="79" t="s">
        <v>672</v>
      </c>
      <c r="C13" s="16"/>
      <c r="D13" s="16"/>
      <c r="E13" s="16"/>
      <c r="J13" s="81">
        <v>7.21</v>
      </c>
      <c r="M13" s="80">
        <v>1.9400000000000001E-2</v>
      </c>
      <c r="N13" s="81">
        <v>836572.76</v>
      </c>
      <c r="P13" s="81">
        <v>875.13091404399995</v>
      </c>
      <c r="R13" s="80">
        <v>0.15989999999999999</v>
      </c>
      <c r="S13" s="80">
        <v>5.8999999999999999E-3</v>
      </c>
    </row>
    <row r="14" spans="2:81">
      <c r="B14" t="s">
        <v>676</v>
      </c>
      <c r="C14" t="s">
        <v>677</v>
      </c>
      <c r="D14" t="s">
        <v>123</v>
      </c>
      <c r="E14" t="s">
        <v>678</v>
      </c>
      <c r="F14" t="s">
        <v>679</v>
      </c>
      <c r="G14" t="s">
        <v>291</v>
      </c>
      <c r="H14" t="s">
        <v>150</v>
      </c>
      <c r="I14" t="s">
        <v>680</v>
      </c>
      <c r="J14" s="77">
        <v>5.74</v>
      </c>
      <c r="K14" t="s">
        <v>102</v>
      </c>
      <c r="L14" s="78">
        <v>2.1399999999999999E-2</v>
      </c>
      <c r="M14" s="78">
        <v>1.8700000000000001E-2</v>
      </c>
      <c r="N14" s="77">
        <v>364350.76</v>
      </c>
      <c r="O14" s="77">
        <v>113.19</v>
      </c>
      <c r="P14" s="77">
        <v>412.40862524400001</v>
      </c>
      <c r="Q14" s="78">
        <v>8.9999999999999998E-4</v>
      </c>
      <c r="R14" s="78">
        <v>7.5300000000000006E-2</v>
      </c>
      <c r="S14" s="78">
        <v>2.8E-3</v>
      </c>
    </row>
    <row r="15" spans="2:81">
      <c r="B15" t="s">
        <v>681</v>
      </c>
      <c r="C15" t="s">
        <v>682</v>
      </c>
      <c r="D15" t="s">
        <v>123</v>
      </c>
      <c r="E15" t="s">
        <v>683</v>
      </c>
      <c r="F15" t="s">
        <v>419</v>
      </c>
      <c r="G15" t="s">
        <v>291</v>
      </c>
      <c r="H15" t="s">
        <v>150</v>
      </c>
      <c r="I15" t="s">
        <v>684</v>
      </c>
      <c r="J15" s="77">
        <v>8.52</v>
      </c>
      <c r="K15" t="s">
        <v>102</v>
      </c>
      <c r="L15" s="78">
        <v>8.3000000000000001E-3</v>
      </c>
      <c r="M15" s="78">
        <v>0.02</v>
      </c>
      <c r="N15" s="77">
        <v>472222</v>
      </c>
      <c r="O15" s="77">
        <v>97.54</v>
      </c>
      <c r="P15" s="77">
        <v>462.7222888</v>
      </c>
      <c r="Q15" s="78">
        <v>1.2999999999999999E-3</v>
      </c>
      <c r="R15" s="78">
        <v>8.4500000000000006E-2</v>
      </c>
      <c r="S15" s="78">
        <v>3.0999999999999999E-3</v>
      </c>
    </row>
    <row r="16" spans="2:81">
      <c r="B16" s="79" t="s">
        <v>673</v>
      </c>
      <c r="C16" s="16"/>
      <c r="D16" s="16"/>
      <c r="E16" s="16"/>
      <c r="J16" s="81">
        <v>1.51</v>
      </c>
      <c r="M16" s="80">
        <v>3.0499999999999999E-2</v>
      </c>
      <c r="N16" s="81">
        <v>4719505.38</v>
      </c>
      <c r="P16" s="81">
        <v>4599.473019901</v>
      </c>
      <c r="R16" s="80">
        <v>0.84009999999999996</v>
      </c>
      <c r="S16" s="80">
        <v>3.1E-2</v>
      </c>
    </row>
    <row r="17" spans="2:19">
      <c r="B17" t="s">
        <v>685</v>
      </c>
      <c r="C17" t="s">
        <v>686</v>
      </c>
      <c r="D17" t="s">
        <v>123</v>
      </c>
      <c r="E17" t="s">
        <v>678</v>
      </c>
      <c r="F17" t="s">
        <v>679</v>
      </c>
      <c r="G17" t="s">
        <v>291</v>
      </c>
      <c r="H17" t="s">
        <v>150</v>
      </c>
      <c r="I17" t="s">
        <v>680</v>
      </c>
      <c r="J17" s="77">
        <v>5.25</v>
      </c>
      <c r="K17" t="s">
        <v>102</v>
      </c>
      <c r="L17" s="78">
        <v>3.7400000000000003E-2</v>
      </c>
      <c r="M17" s="78">
        <v>4.82E-2</v>
      </c>
      <c r="N17" s="77">
        <v>771566.32</v>
      </c>
      <c r="O17" s="77">
        <v>95.85</v>
      </c>
      <c r="P17" s="77">
        <v>739.54631772000005</v>
      </c>
      <c r="Q17" s="78">
        <v>1.1000000000000001E-3</v>
      </c>
      <c r="R17" s="78">
        <v>0.1351</v>
      </c>
      <c r="S17" s="78">
        <v>5.0000000000000001E-3</v>
      </c>
    </row>
    <row r="18" spans="2:19">
      <c r="B18" t="s">
        <v>687</v>
      </c>
      <c r="C18" t="s">
        <v>688</v>
      </c>
      <c r="D18" t="s">
        <v>123</v>
      </c>
      <c r="E18" t="s">
        <v>678</v>
      </c>
      <c r="F18" t="s">
        <v>679</v>
      </c>
      <c r="G18" t="s">
        <v>291</v>
      </c>
      <c r="H18" t="s">
        <v>150</v>
      </c>
      <c r="I18" t="s">
        <v>680</v>
      </c>
      <c r="J18" s="77">
        <v>1.63</v>
      </c>
      <c r="K18" t="s">
        <v>102</v>
      </c>
      <c r="L18" s="78">
        <v>2.5000000000000001E-2</v>
      </c>
      <c r="M18" s="78">
        <v>4.3799999999999999E-2</v>
      </c>
      <c r="N18" s="77">
        <v>719924.39</v>
      </c>
      <c r="O18" s="77">
        <v>97.83</v>
      </c>
      <c r="P18" s="77">
        <v>704.302030737</v>
      </c>
      <c r="Q18" s="78">
        <v>1.2999999999999999E-3</v>
      </c>
      <c r="R18" s="78">
        <v>0.12859999999999999</v>
      </c>
      <c r="S18" s="78">
        <v>4.7000000000000002E-3</v>
      </c>
    </row>
    <row r="19" spans="2:19">
      <c r="B19" t="s">
        <v>689</v>
      </c>
      <c r="C19" t="s">
        <v>690</v>
      </c>
      <c r="D19" t="s">
        <v>123</v>
      </c>
      <c r="E19" t="s">
        <v>691</v>
      </c>
      <c r="F19" t="s">
        <v>314</v>
      </c>
      <c r="G19" t="s">
        <v>334</v>
      </c>
      <c r="H19" t="s">
        <v>206</v>
      </c>
      <c r="I19" t="s">
        <v>692</v>
      </c>
      <c r="K19" t="s">
        <v>102</v>
      </c>
      <c r="L19" s="78">
        <v>3.7499999999999999E-2</v>
      </c>
      <c r="M19" s="78">
        <v>0</v>
      </c>
      <c r="N19" s="77">
        <v>800000</v>
      </c>
      <c r="O19" s="77">
        <v>100.05</v>
      </c>
      <c r="P19" s="77">
        <v>800.4</v>
      </c>
      <c r="Q19" s="78">
        <v>0</v>
      </c>
      <c r="R19" s="78">
        <v>0.1462</v>
      </c>
      <c r="S19" s="78">
        <v>5.4000000000000003E-3</v>
      </c>
    </row>
    <row r="20" spans="2:19">
      <c r="B20" t="s">
        <v>693</v>
      </c>
      <c r="C20" t="s">
        <v>694</v>
      </c>
      <c r="D20" t="s">
        <v>123</v>
      </c>
      <c r="E20" t="s">
        <v>695</v>
      </c>
      <c r="F20" t="s">
        <v>444</v>
      </c>
      <c r="G20" t="s">
        <v>373</v>
      </c>
      <c r="H20" t="s">
        <v>206</v>
      </c>
      <c r="I20" t="s">
        <v>696</v>
      </c>
      <c r="J20" s="77">
        <v>3.89</v>
      </c>
      <c r="K20" t="s">
        <v>102</v>
      </c>
      <c r="L20" s="78">
        <v>3.3500000000000002E-2</v>
      </c>
      <c r="M20" s="78">
        <v>6.4299999999999996E-2</v>
      </c>
      <c r="N20" s="77">
        <v>61638.3</v>
      </c>
      <c r="O20" s="77">
        <v>89.17</v>
      </c>
      <c r="P20" s="77">
        <v>54.962872109999999</v>
      </c>
      <c r="Q20" s="78">
        <v>1E-4</v>
      </c>
      <c r="R20" s="78">
        <v>0.01</v>
      </c>
      <c r="S20" s="78">
        <v>4.0000000000000002E-4</v>
      </c>
    </row>
    <row r="21" spans="2:19">
      <c r="B21" t="s">
        <v>697</v>
      </c>
      <c r="C21" t="s">
        <v>698</v>
      </c>
      <c r="D21" t="s">
        <v>123</v>
      </c>
      <c r="E21" t="s">
        <v>699</v>
      </c>
      <c r="F21" t="s">
        <v>700</v>
      </c>
      <c r="G21" t="s">
        <v>701</v>
      </c>
      <c r="H21" t="s">
        <v>150</v>
      </c>
      <c r="I21" t="s">
        <v>702</v>
      </c>
      <c r="K21" t="s">
        <v>102</v>
      </c>
      <c r="L21" s="78">
        <v>4.1500000000000002E-2</v>
      </c>
      <c r="M21" s="78">
        <v>0</v>
      </c>
      <c r="N21" s="77">
        <v>1000000</v>
      </c>
      <c r="O21" s="77">
        <v>100.41</v>
      </c>
      <c r="P21" s="77">
        <v>1004.1</v>
      </c>
      <c r="Q21" s="78">
        <v>0</v>
      </c>
      <c r="R21" s="78">
        <v>0.18340000000000001</v>
      </c>
      <c r="S21" s="78">
        <v>6.7999999999999996E-3</v>
      </c>
    </row>
    <row r="22" spans="2:19">
      <c r="B22" t="s">
        <v>703</v>
      </c>
      <c r="C22" t="s">
        <v>704</v>
      </c>
      <c r="D22" t="s">
        <v>123</v>
      </c>
      <c r="E22" t="s">
        <v>705</v>
      </c>
      <c r="F22" t="s">
        <v>382</v>
      </c>
      <c r="G22" t="s">
        <v>389</v>
      </c>
      <c r="H22" t="s">
        <v>150</v>
      </c>
      <c r="I22" t="s">
        <v>706</v>
      </c>
      <c r="J22" s="77">
        <v>2.42</v>
      </c>
      <c r="K22" t="s">
        <v>102</v>
      </c>
      <c r="L22" s="78">
        <v>2.1000000000000001E-2</v>
      </c>
      <c r="M22" s="78">
        <v>5.4800000000000001E-2</v>
      </c>
      <c r="N22" s="77">
        <v>428571.5</v>
      </c>
      <c r="O22" s="77">
        <v>93.97</v>
      </c>
      <c r="P22" s="77">
        <v>402.72863855000003</v>
      </c>
      <c r="Q22" s="78">
        <v>4.1999999999999997E-3</v>
      </c>
      <c r="R22" s="78">
        <v>7.3599999999999999E-2</v>
      </c>
      <c r="S22" s="78">
        <v>2.7000000000000001E-3</v>
      </c>
    </row>
    <row r="23" spans="2:19">
      <c r="B23" t="s">
        <v>707</v>
      </c>
      <c r="C23" t="s">
        <v>708</v>
      </c>
      <c r="D23" t="s">
        <v>123</v>
      </c>
      <c r="E23" t="s">
        <v>709</v>
      </c>
      <c r="F23" t="s">
        <v>388</v>
      </c>
      <c r="G23" t="s">
        <v>383</v>
      </c>
      <c r="H23" t="s">
        <v>206</v>
      </c>
      <c r="I23" t="s">
        <v>710</v>
      </c>
      <c r="K23" t="s">
        <v>102</v>
      </c>
      <c r="L23" s="78">
        <v>4.3499999999999997E-2</v>
      </c>
      <c r="M23" s="78">
        <v>0</v>
      </c>
      <c r="N23" s="77">
        <v>500000</v>
      </c>
      <c r="O23" s="77">
        <v>100.19</v>
      </c>
      <c r="P23" s="77">
        <v>500.95</v>
      </c>
      <c r="Q23" s="78">
        <v>0</v>
      </c>
      <c r="R23" s="78">
        <v>9.1499999999999998E-2</v>
      </c>
      <c r="S23" s="78">
        <v>3.3999999999999998E-3</v>
      </c>
    </row>
    <row r="24" spans="2:19">
      <c r="B24" t="s">
        <v>711</v>
      </c>
      <c r="C24" t="s">
        <v>712</v>
      </c>
      <c r="D24" t="s">
        <v>123</v>
      </c>
      <c r="E24" t="s">
        <v>713</v>
      </c>
      <c r="F24" t="s">
        <v>382</v>
      </c>
      <c r="G24" t="s">
        <v>413</v>
      </c>
      <c r="H24" t="s">
        <v>150</v>
      </c>
      <c r="I24" t="s">
        <v>714</v>
      </c>
      <c r="J24" s="77">
        <v>3.22</v>
      </c>
      <c r="K24" t="s">
        <v>102</v>
      </c>
      <c r="L24" s="78">
        <v>4.5999999999999999E-2</v>
      </c>
      <c r="M24" s="78">
        <v>5.8700000000000002E-2</v>
      </c>
      <c r="N24" s="77">
        <v>37804.870000000003</v>
      </c>
      <c r="O24" s="77">
        <v>96.32</v>
      </c>
      <c r="P24" s="77">
        <v>37.283160784000003</v>
      </c>
      <c r="Q24" s="78">
        <v>1E-4</v>
      </c>
      <c r="R24" s="78">
        <v>6.7999999999999996E-3</v>
      </c>
      <c r="S24" s="78">
        <v>2.9999999999999997E-4</v>
      </c>
    </row>
    <row r="25" spans="2:19">
      <c r="B25" t="s">
        <v>715</v>
      </c>
      <c r="C25" t="s">
        <v>716</v>
      </c>
      <c r="D25" t="s">
        <v>123</v>
      </c>
      <c r="E25" t="s">
        <v>717</v>
      </c>
      <c r="F25" t="s">
        <v>700</v>
      </c>
      <c r="G25" t="s">
        <v>215</v>
      </c>
      <c r="H25" t="s">
        <v>439</v>
      </c>
      <c r="I25" t="s">
        <v>718</v>
      </c>
      <c r="J25" s="77">
        <v>1.66</v>
      </c>
      <c r="K25" t="s">
        <v>102</v>
      </c>
      <c r="L25" s="78">
        <v>4.0500000000000001E-2</v>
      </c>
      <c r="M25" s="78">
        <v>0.13</v>
      </c>
      <c r="N25" s="77">
        <v>400000</v>
      </c>
      <c r="O25" s="77">
        <v>88.8</v>
      </c>
      <c r="P25" s="77">
        <v>355.2</v>
      </c>
      <c r="Q25" s="78">
        <v>3.3E-3</v>
      </c>
      <c r="R25" s="78">
        <v>6.4899999999999999E-2</v>
      </c>
      <c r="S25" s="78">
        <v>2.3999999999999998E-3</v>
      </c>
    </row>
    <row r="26" spans="2:19">
      <c r="B26" s="79" t="s">
        <v>276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J27" s="77">
        <v>0</v>
      </c>
      <c r="K27" t="s">
        <v>215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s="79" t="s">
        <v>596</v>
      </c>
      <c r="C28" s="16"/>
      <c r="D28" s="16"/>
      <c r="E28" s="16"/>
      <c r="J28" s="81">
        <v>0</v>
      </c>
      <c r="M28" s="80">
        <v>0</v>
      </c>
      <c r="N28" s="81">
        <v>0</v>
      </c>
      <c r="P28" s="81">
        <v>0</v>
      </c>
      <c r="R28" s="80">
        <v>0</v>
      </c>
      <c r="S28" s="80">
        <v>0</v>
      </c>
    </row>
    <row r="29" spans="2:19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J29" s="77">
        <v>0</v>
      </c>
      <c r="K29" t="s">
        <v>215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  <c r="S29" s="78">
        <v>0</v>
      </c>
    </row>
    <row r="30" spans="2:19">
      <c r="B30" s="79" t="s">
        <v>220</v>
      </c>
      <c r="C30" s="16"/>
      <c r="D30" s="16"/>
      <c r="E30" s="16"/>
      <c r="J30" s="81">
        <v>0</v>
      </c>
      <c r="M30" s="80">
        <v>0</v>
      </c>
      <c r="N30" s="81">
        <v>0</v>
      </c>
      <c r="P30" s="81">
        <v>0</v>
      </c>
      <c r="R30" s="80">
        <v>0</v>
      </c>
      <c r="S30" s="80">
        <v>0</v>
      </c>
    </row>
    <row r="31" spans="2:19">
      <c r="B31" s="79" t="s">
        <v>277</v>
      </c>
      <c r="C31" s="16"/>
      <c r="D31" s="16"/>
      <c r="E31" s="16"/>
      <c r="J31" s="81">
        <v>0</v>
      </c>
      <c r="M31" s="80">
        <v>0</v>
      </c>
      <c r="N31" s="81">
        <v>0</v>
      </c>
      <c r="P31" s="81">
        <v>0</v>
      </c>
      <c r="R31" s="80">
        <v>0</v>
      </c>
      <c r="S31" s="80">
        <v>0</v>
      </c>
    </row>
    <row r="32" spans="2:19">
      <c r="B32" t="s">
        <v>215</v>
      </c>
      <c r="C32" t="s">
        <v>215</v>
      </c>
      <c r="D32" s="16"/>
      <c r="E32" s="16"/>
      <c r="F32" t="s">
        <v>215</v>
      </c>
      <c r="G32" t="s">
        <v>215</v>
      </c>
      <c r="J32" s="77">
        <v>0</v>
      </c>
      <c r="K32" t="s">
        <v>215</v>
      </c>
      <c r="L32" s="78">
        <v>0</v>
      </c>
      <c r="M32" s="78">
        <v>0</v>
      </c>
      <c r="N32" s="77">
        <v>0</v>
      </c>
      <c r="O32" s="77">
        <v>0</v>
      </c>
      <c r="P32" s="77">
        <v>0</v>
      </c>
      <c r="Q32" s="78">
        <v>0</v>
      </c>
      <c r="R32" s="78">
        <v>0</v>
      </c>
      <c r="S32" s="78">
        <v>0</v>
      </c>
    </row>
    <row r="33" spans="2:19">
      <c r="B33" s="79" t="s">
        <v>278</v>
      </c>
      <c r="C33" s="16"/>
      <c r="D33" s="16"/>
      <c r="E33" s="16"/>
      <c r="J33" s="81">
        <v>0</v>
      </c>
      <c r="M33" s="80">
        <v>0</v>
      </c>
      <c r="N33" s="81">
        <v>0</v>
      </c>
      <c r="P33" s="81">
        <v>0</v>
      </c>
      <c r="R33" s="80">
        <v>0</v>
      </c>
      <c r="S33" s="80">
        <v>0</v>
      </c>
    </row>
    <row r="34" spans="2:19">
      <c r="B34" t="s">
        <v>215</v>
      </c>
      <c r="C34" t="s">
        <v>215</v>
      </c>
      <c r="D34" s="16"/>
      <c r="E34" s="16"/>
      <c r="F34" t="s">
        <v>215</v>
      </c>
      <c r="G34" t="s">
        <v>215</v>
      </c>
      <c r="J34" s="77">
        <v>0</v>
      </c>
      <c r="K34" t="s">
        <v>215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  <c r="S34" s="78">
        <v>0</v>
      </c>
    </row>
    <row r="35" spans="2:19">
      <c r="B35" t="s">
        <v>222</v>
      </c>
      <c r="C35" s="16"/>
      <c r="D35" s="16"/>
      <c r="E35" s="16"/>
    </row>
    <row r="36" spans="2:19">
      <c r="B36" t="s">
        <v>271</v>
      </c>
      <c r="C36" s="16"/>
      <c r="D36" s="16"/>
      <c r="E36" s="16"/>
    </row>
    <row r="37" spans="2:19">
      <c r="B37" t="s">
        <v>272</v>
      </c>
      <c r="C37" s="16"/>
      <c r="D37" s="16"/>
      <c r="E37" s="16"/>
    </row>
    <row r="38" spans="2:19">
      <c r="B38" t="s">
        <v>273</v>
      </c>
      <c r="C38" s="16"/>
      <c r="D38" s="16"/>
      <c r="E38" s="16"/>
    </row>
    <row r="39" spans="2:19">
      <c r="C39" s="16"/>
      <c r="D39" s="16"/>
      <c r="E39" s="16"/>
    </row>
    <row r="40" spans="2:19">
      <c r="C40" s="16"/>
      <c r="D40" s="16"/>
      <c r="E40" s="16"/>
    </row>
    <row r="41" spans="2:19">
      <c r="C41" s="16"/>
      <c r="D41" s="16"/>
      <c r="E41" s="16"/>
    </row>
    <row r="42" spans="2:19">
      <c r="C42" s="16"/>
      <c r="D42" s="16"/>
      <c r="E42" s="16"/>
    </row>
    <row r="43" spans="2:19">
      <c r="C43" s="16"/>
      <c r="D43" s="16"/>
      <c r="E43" s="16"/>
    </row>
    <row r="44" spans="2:19">
      <c r="C44" s="16"/>
      <c r="D44" s="16"/>
      <c r="E44" s="16"/>
    </row>
    <row r="45" spans="2:19">
      <c r="C45" s="16"/>
      <c r="D45" s="16"/>
      <c r="E45" s="16"/>
    </row>
    <row r="46" spans="2:19">
      <c r="C46" s="16"/>
      <c r="D46" s="16"/>
      <c r="E46" s="16"/>
    </row>
    <row r="47" spans="2:19">
      <c r="C47" s="16"/>
      <c r="D47" s="16"/>
      <c r="E47" s="16"/>
    </row>
    <row r="48" spans="2:19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workbookViewId="0">
      <selection activeCell="B8" sqref="B8:M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</row>
    <row r="3" spans="2:98">
      <c r="B3" s="2" t="s">
        <v>2</v>
      </c>
      <c r="C3" t="s">
        <v>198</v>
      </c>
    </row>
    <row r="4" spans="2:98">
      <c r="B4" s="2" t="s">
        <v>3</v>
      </c>
    </row>
    <row r="6" spans="2:9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</row>
    <row r="7" spans="2:98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7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"/>
      <c r="L11" s="76">
        <v>0</v>
      </c>
      <c r="M11" s="76">
        <v>0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200</v>
      </c>
      <c r="C12" s="16"/>
      <c r="D12" s="16"/>
      <c r="E12" s="16"/>
      <c r="H12" s="81">
        <v>0</v>
      </c>
      <c r="J12" s="81">
        <v>0</v>
      </c>
      <c r="L12" s="80">
        <v>0</v>
      </c>
      <c r="M12" s="80">
        <v>0</v>
      </c>
    </row>
    <row r="13" spans="2:98">
      <c r="B13" t="s">
        <v>215</v>
      </c>
      <c r="C13" t="s">
        <v>215</v>
      </c>
      <c r="D13" s="16"/>
      <c r="E13" s="16"/>
      <c r="F13" t="s">
        <v>215</v>
      </c>
      <c r="G13" t="s">
        <v>215</v>
      </c>
      <c r="H13" s="77">
        <v>0</v>
      </c>
      <c r="I13" s="77">
        <v>0</v>
      </c>
      <c r="J13" s="77">
        <v>0</v>
      </c>
      <c r="K13" s="78">
        <v>0</v>
      </c>
      <c r="L13" s="78">
        <v>0</v>
      </c>
      <c r="M13" s="78">
        <v>0</v>
      </c>
    </row>
    <row r="14" spans="2:98">
      <c r="B14" s="79" t="s">
        <v>220</v>
      </c>
      <c r="C14" s="16"/>
      <c r="D14" s="16"/>
      <c r="E14" s="16"/>
      <c r="H14" s="81">
        <v>0</v>
      </c>
      <c r="J14" s="81">
        <v>0</v>
      </c>
      <c r="L14" s="80">
        <v>0</v>
      </c>
      <c r="M14" s="80">
        <v>0</v>
      </c>
    </row>
    <row r="15" spans="2:98">
      <c r="B15" s="79" t="s">
        <v>277</v>
      </c>
      <c r="C15" s="16"/>
      <c r="D15" s="16"/>
      <c r="E15" s="16"/>
      <c r="H15" s="81">
        <v>0</v>
      </c>
      <c r="J15" s="81">
        <v>0</v>
      </c>
      <c r="L15" s="80">
        <v>0</v>
      </c>
      <c r="M15" s="80">
        <v>0</v>
      </c>
    </row>
    <row r="16" spans="2:98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J16" s="77">
        <v>0</v>
      </c>
      <c r="K16" s="78">
        <v>0</v>
      </c>
      <c r="L16" s="78">
        <v>0</v>
      </c>
      <c r="M16" s="78">
        <v>0</v>
      </c>
    </row>
    <row r="17" spans="2:13">
      <c r="B17" s="79" t="s">
        <v>278</v>
      </c>
      <c r="C17" s="16"/>
      <c r="D17" s="16"/>
      <c r="E17" s="16"/>
      <c r="H17" s="81">
        <v>0</v>
      </c>
      <c r="J17" s="81">
        <v>0</v>
      </c>
      <c r="L17" s="80">
        <v>0</v>
      </c>
      <c r="M17" s="80">
        <v>0</v>
      </c>
    </row>
    <row r="18" spans="2:13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J18" s="77">
        <v>0</v>
      </c>
      <c r="K18" s="78">
        <v>0</v>
      </c>
      <c r="L18" s="78">
        <v>0</v>
      </c>
      <c r="M18" s="78">
        <v>0</v>
      </c>
    </row>
    <row r="19" spans="2:13">
      <c r="B19" t="s">
        <v>222</v>
      </c>
      <c r="C19" s="16"/>
      <c r="D19" s="16"/>
      <c r="E19" s="16"/>
    </row>
    <row r="20" spans="2:13">
      <c r="B20" t="s">
        <v>271</v>
      </c>
      <c r="C20" s="16"/>
      <c r="D20" s="16"/>
      <c r="E20" s="16"/>
    </row>
    <row r="21" spans="2:13">
      <c r="B21" t="s">
        <v>272</v>
      </c>
      <c r="C21" s="16"/>
      <c r="D21" s="16"/>
      <c r="E21" s="16"/>
    </row>
    <row r="22" spans="2:13">
      <c r="B22" t="s">
        <v>273</v>
      </c>
      <c r="C22" s="16"/>
      <c r="D22" s="16"/>
      <c r="E22" s="16"/>
    </row>
    <row r="23" spans="2:13">
      <c r="C23" s="16"/>
      <c r="D23" s="16"/>
      <c r="E23" s="16"/>
    </row>
    <row r="24" spans="2:13">
      <c r="C24" s="16"/>
      <c r="D24" s="16"/>
      <c r="E24" s="16"/>
    </row>
    <row r="25" spans="2:13">
      <c r="C25" s="16"/>
      <c r="D25" s="16"/>
      <c r="E25" s="16"/>
    </row>
    <row r="26" spans="2:13">
      <c r="C26" s="16"/>
      <c r="D26" s="16"/>
      <c r="E26" s="16"/>
    </row>
    <row r="27" spans="2:13">
      <c r="C27" s="16"/>
      <c r="D27" s="16"/>
      <c r="E27" s="16"/>
    </row>
    <row r="28" spans="2:13">
      <c r="C28" s="16"/>
      <c r="D28" s="16"/>
      <c r="E28" s="16"/>
    </row>
    <row r="29" spans="2:13">
      <c r="C29" s="16"/>
      <c r="D29" s="16"/>
      <c r="E29" s="16"/>
    </row>
    <row r="30" spans="2:13">
      <c r="C30" s="16"/>
      <c r="D30" s="16"/>
      <c r="E30" s="16"/>
    </row>
    <row r="31" spans="2:13">
      <c r="C31" s="16"/>
      <c r="D31" s="16"/>
      <c r="E31" s="16"/>
    </row>
    <row r="32" spans="2:13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C58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140625" style="19" customWidth="1"/>
    <col min="16" max="16" width="6" style="19" customWidth="1"/>
    <col min="17" max="17" width="7.85546875" style="19" customWidth="1"/>
    <col min="18" max="18" width="8.140625" style="19" customWidth="1"/>
    <col min="19" max="19" width="6.28515625" style="19" customWidth="1"/>
    <col min="20" max="20" width="8" style="19" customWidth="1"/>
    <col min="21" max="21" width="8.7109375" style="19" customWidth="1"/>
    <col min="22" max="22" width="10" style="19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6" spans="2:55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55" ht="26.25" customHeight="1">
      <c r="B7" s="95" t="s">
        <v>139</v>
      </c>
      <c r="C7" s="96"/>
      <c r="D7" s="96"/>
      <c r="E7" s="96"/>
      <c r="F7" s="96"/>
      <c r="G7" s="96"/>
      <c r="H7" s="96"/>
      <c r="I7" s="96"/>
      <c r="J7" s="96"/>
      <c r="K7" s="97"/>
    </row>
    <row r="8" spans="2:55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C8" s="16"/>
    </row>
    <row r="9" spans="2:55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C9" s="16"/>
    </row>
    <row r="10" spans="2:55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BC10" s="16"/>
    </row>
    <row r="11" spans="2:55" s="23" customFormat="1" ht="18" customHeight="1">
      <c r="B11" s="24" t="s">
        <v>140</v>
      </c>
      <c r="C11" s="7"/>
      <c r="D11" s="7"/>
      <c r="E11" s="7"/>
      <c r="F11" s="75">
        <v>0</v>
      </c>
      <c r="G11" s="7"/>
      <c r="H11" s="75">
        <v>0</v>
      </c>
      <c r="I11" s="7"/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BC11" s="16"/>
    </row>
    <row r="12" spans="2:55">
      <c r="B12" s="79" t="s">
        <v>200</v>
      </c>
      <c r="C12" s="16"/>
      <c r="F12" s="81">
        <v>0</v>
      </c>
      <c r="H12" s="81">
        <v>0</v>
      </c>
      <c r="J12" s="80">
        <v>0</v>
      </c>
      <c r="K12" s="80">
        <v>0</v>
      </c>
    </row>
    <row r="13" spans="2:55">
      <c r="B13" s="79" t="s">
        <v>719</v>
      </c>
      <c r="C13" s="16"/>
      <c r="F13" s="81">
        <v>0</v>
      </c>
      <c r="H13" s="81">
        <v>0</v>
      </c>
      <c r="J13" s="80">
        <v>0</v>
      </c>
      <c r="K13" s="80">
        <v>0</v>
      </c>
    </row>
    <row r="14" spans="2:55">
      <c r="B14" t="s">
        <v>215</v>
      </c>
      <c r="C14" t="s">
        <v>215</v>
      </c>
      <c r="D14" t="s">
        <v>215</v>
      </c>
      <c r="F14" s="77">
        <v>0</v>
      </c>
      <c r="G14" s="77">
        <v>0</v>
      </c>
      <c r="H14" s="77">
        <v>0</v>
      </c>
      <c r="I14" s="78">
        <v>0</v>
      </c>
      <c r="J14" s="78">
        <v>0</v>
      </c>
      <c r="K14" s="78">
        <v>0</v>
      </c>
    </row>
    <row r="15" spans="2:55">
      <c r="B15" s="79" t="s">
        <v>720</v>
      </c>
      <c r="C15" s="16"/>
      <c r="F15" s="81">
        <v>0</v>
      </c>
      <c r="H15" s="81">
        <v>0</v>
      </c>
      <c r="J15" s="80">
        <v>0</v>
      </c>
      <c r="K15" s="80">
        <v>0</v>
      </c>
    </row>
    <row r="16" spans="2:55">
      <c r="B16" t="s">
        <v>215</v>
      </c>
      <c r="C16" t="s">
        <v>215</v>
      </c>
      <c r="D16" t="s">
        <v>215</v>
      </c>
      <c r="F16" s="77">
        <v>0</v>
      </c>
      <c r="G16" s="77">
        <v>0</v>
      </c>
      <c r="H16" s="77">
        <v>0</v>
      </c>
      <c r="I16" s="78">
        <v>0</v>
      </c>
      <c r="J16" s="78">
        <v>0</v>
      </c>
      <c r="K16" s="78">
        <v>0</v>
      </c>
    </row>
    <row r="17" spans="2:11">
      <c r="B17" s="79" t="s">
        <v>721</v>
      </c>
      <c r="C17" s="16"/>
      <c r="F17" s="81">
        <v>0</v>
      </c>
      <c r="H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F18" s="77">
        <v>0</v>
      </c>
      <c r="G18" s="77">
        <v>0</v>
      </c>
      <c r="H18" s="77">
        <v>0</v>
      </c>
      <c r="I18" s="78">
        <v>0</v>
      </c>
      <c r="J18" s="78">
        <v>0</v>
      </c>
      <c r="K18" s="78">
        <v>0</v>
      </c>
    </row>
    <row r="19" spans="2:11">
      <c r="B19" s="79" t="s">
        <v>722</v>
      </c>
      <c r="C19" s="16"/>
      <c r="F19" s="81">
        <v>0</v>
      </c>
      <c r="H19" s="81">
        <v>0</v>
      </c>
      <c r="J19" s="80">
        <v>0</v>
      </c>
      <c r="K19" s="80">
        <v>0</v>
      </c>
    </row>
    <row r="20" spans="2:11">
      <c r="B20" t="s">
        <v>215</v>
      </c>
      <c r="C20" t="s">
        <v>215</v>
      </c>
      <c r="D20" t="s">
        <v>215</v>
      </c>
      <c r="F20" s="77">
        <v>0</v>
      </c>
      <c r="G20" s="77">
        <v>0</v>
      </c>
      <c r="H20" s="77">
        <v>0</v>
      </c>
      <c r="I20" s="78">
        <v>0</v>
      </c>
      <c r="J20" s="78">
        <v>0</v>
      </c>
      <c r="K20" s="78">
        <v>0</v>
      </c>
    </row>
    <row r="21" spans="2:11">
      <c r="B21" s="79" t="s">
        <v>220</v>
      </c>
      <c r="C21" s="16"/>
      <c r="F21" s="81">
        <v>0</v>
      </c>
      <c r="H21" s="81">
        <v>0</v>
      </c>
      <c r="J21" s="80">
        <v>0</v>
      </c>
      <c r="K21" s="80">
        <v>0</v>
      </c>
    </row>
    <row r="22" spans="2:11">
      <c r="B22" s="79" t="s">
        <v>723</v>
      </c>
      <c r="C22" s="16"/>
      <c r="F22" s="81">
        <v>0</v>
      </c>
      <c r="H22" s="81">
        <v>0</v>
      </c>
      <c r="J22" s="80">
        <v>0</v>
      </c>
      <c r="K22" s="80">
        <v>0</v>
      </c>
    </row>
    <row r="23" spans="2:11">
      <c r="B23" t="s">
        <v>215</v>
      </c>
      <c r="C23" t="s">
        <v>215</v>
      </c>
      <c r="D23" t="s">
        <v>215</v>
      </c>
      <c r="F23" s="77">
        <v>0</v>
      </c>
      <c r="G23" s="77">
        <v>0</v>
      </c>
      <c r="H23" s="77">
        <v>0</v>
      </c>
      <c r="I23" s="78">
        <v>0</v>
      </c>
      <c r="J23" s="78">
        <v>0</v>
      </c>
      <c r="K23" s="78">
        <v>0</v>
      </c>
    </row>
    <row r="24" spans="2:11">
      <c r="B24" s="79" t="s">
        <v>724</v>
      </c>
      <c r="C24" s="16"/>
      <c r="F24" s="81">
        <v>0</v>
      </c>
      <c r="H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F25" s="77">
        <v>0</v>
      </c>
      <c r="G25" s="77">
        <v>0</v>
      </c>
      <c r="H25" s="77">
        <v>0</v>
      </c>
      <c r="I25" s="78">
        <v>0</v>
      </c>
      <c r="J25" s="78">
        <v>0</v>
      </c>
      <c r="K25" s="78">
        <v>0</v>
      </c>
    </row>
    <row r="26" spans="2:11">
      <c r="B26" s="79" t="s">
        <v>725</v>
      </c>
      <c r="C26" s="16"/>
      <c r="F26" s="81">
        <v>0</v>
      </c>
      <c r="H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F27" s="77">
        <v>0</v>
      </c>
      <c r="G27" s="77">
        <v>0</v>
      </c>
      <c r="H27" s="77">
        <v>0</v>
      </c>
      <c r="I27" s="78">
        <v>0</v>
      </c>
      <c r="J27" s="78">
        <v>0</v>
      </c>
      <c r="K27" s="78">
        <v>0</v>
      </c>
    </row>
    <row r="28" spans="2:11">
      <c r="B28" s="79" t="s">
        <v>726</v>
      </c>
      <c r="C28" s="16"/>
      <c r="F28" s="81">
        <v>0</v>
      </c>
      <c r="H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F29" s="77">
        <v>0</v>
      </c>
      <c r="G29" s="77">
        <v>0</v>
      </c>
      <c r="H29" s="77">
        <v>0</v>
      </c>
      <c r="I29" s="78">
        <v>0</v>
      </c>
      <c r="J29" s="78">
        <v>0</v>
      </c>
      <c r="K29" s="78">
        <v>0</v>
      </c>
    </row>
    <row r="30" spans="2:11">
      <c r="B30" t="s">
        <v>222</v>
      </c>
      <c r="C30" s="16"/>
    </row>
    <row r="31" spans="2:11">
      <c r="B31" t="s">
        <v>271</v>
      </c>
      <c r="C31" s="16"/>
    </row>
    <row r="32" spans="2:11">
      <c r="B32" t="s">
        <v>272</v>
      </c>
      <c r="C32" s="16"/>
    </row>
    <row r="33" spans="2:3">
      <c r="B33" t="s">
        <v>273</v>
      </c>
      <c r="C33" s="16"/>
    </row>
    <row r="34" spans="2:3">
      <c r="C34" s="16"/>
    </row>
    <row r="35" spans="2:3">
      <c r="C35" s="16"/>
    </row>
    <row r="36" spans="2:3">
      <c r="C36" s="16"/>
    </row>
    <row r="37" spans="2:3">
      <c r="C37" s="16"/>
    </row>
    <row r="38" spans="2:3">
      <c r="C38" s="16"/>
    </row>
    <row r="39" spans="2:3">
      <c r="C39" s="16"/>
    </row>
    <row r="40" spans="2:3">
      <c r="C40" s="16"/>
    </row>
    <row r="41" spans="2:3">
      <c r="C41" s="16"/>
    </row>
    <row r="42" spans="2:3">
      <c r="C42" s="16"/>
    </row>
    <row r="43" spans="2:3">
      <c r="C43" s="16"/>
    </row>
    <row r="44" spans="2:3">
      <c r="C44" s="16"/>
    </row>
    <row r="45" spans="2:3">
      <c r="C45" s="16"/>
    </row>
    <row r="46" spans="2:3">
      <c r="C46" s="16"/>
    </row>
    <row r="47" spans="2:3">
      <c r="C47" s="16"/>
    </row>
    <row r="48" spans="2:3">
      <c r="C48" s="16"/>
    </row>
    <row r="49" spans="3:3">
      <c r="C49" s="16"/>
    </row>
    <row r="50" spans="3:3">
      <c r="C50" s="16"/>
    </row>
    <row r="51" spans="3:3">
      <c r="C51" s="16"/>
    </row>
    <row r="52" spans="3:3">
      <c r="C52" s="16"/>
    </row>
    <row r="53" spans="3:3">
      <c r="C53" s="16"/>
    </row>
    <row r="54" spans="3:3">
      <c r="C54" s="16"/>
    </row>
    <row r="55" spans="3:3">
      <c r="C55" s="16"/>
    </row>
    <row r="56" spans="3:3">
      <c r="C56" s="16"/>
    </row>
    <row r="57" spans="3:3">
      <c r="C57" s="16"/>
    </row>
    <row r="58" spans="3:3">
      <c r="C58" s="16"/>
    </row>
    <row r="59" spans="3:3">
      <c r="C59" s="16"/>
    </row>
    <row r="60" spans="3:3">
      <c r="C60" s="16"/>
    </row>
    <row r="61" spans="3:3">
      <c r="C61" s="16"/>
    </row>
    <row r="62" spans="3:3">
      <c r="C62" s="16"/>
    </row>
    <row r="63" spans="3:3">
      <c r="C63" s="16"/>
    </row>
    <row r="64" spans="3:3">
      <c r="C64" s="16"/>
    </row>
    <row r="65" spans="3:3">
      <c r="C65" s="16"/>
    </row>
    <row r="66" spans="3:3">
      <c r="C66" s="16"/>
    </row>
    <row r="67" spans="3:3">
      <c r="C67" s="16"/>
    </row>
    <row r="68" spans="3:3">
      <c r="C68" s="16"/>
    </row>
    <row r="69" spans="3:3">
      <c r="C69" s="16"/>
    </row>
    <row r="70" spans="3:3">
      <c r="C70" s="16"/>
    </row>
    <row r="71" spans="3:3">
      <c r="C71" s="16"/>
    </row>
    <row r="72" spans="3:3">
      <c r="C72" s="16"/>
    </row>
    <row r="73" spans="3:3">
      <c r="C73" s="16"/>
    </row>
    <row r="74" spans="3:3">
      <c r="C74" s="16"/>
    </row>
    <row r="75" spans="3:3">
      <c r="C75" s="16"/>
    </row>
    <row r="76" spans="3:3">
      <c r="C76" s="16"/>
    </row>
    <row r="77" spans="3:3">
      <c r="C77" s="16"/>
    </row>
    <row r="78" spans="3:3">
      <c r="C78" s="16"/>
    </row>
    <row r="79" spans="3:3">
      <c r="C79" s="16"/>
    </row>
    <row r="80" spans="3:3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</row>
    <row r="3" spans="2:59">
      <c r="B3" s="2" t="s">
        <v>2</v>
      </c>
      <c r="C3" t="s">
        <v>198</v>
      </c>
    </row>
    <row r="4" spans="2:59">
      <c r="B4" s="2" t="s">
        <v>3</v>
      </c>
    </row>
    <row r="6" spans="2:5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9" ht="26.25" customHeight="1">
      <c r="B7" s="95" t="s">
        <v>141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59139</v>
      </c>
      <c r="H11" s="7"/>
      <c r="I11" s="75">
        <v>52.891127946769998</v>
      </c>
      <c r="J11" s="7"/>
      <c r="K11" s="76">
        <v>1</v>
      </c>
      <c r="L11" s="76">
        <v>4.0000000000000002E-4</v>
      </c>
      <c r="M11" s="16"/>
      <c r="N11" s="16"/>
      <c r="O11" s="16"/>
      <c r="P11" s="16"/>
      <c r="BG11" s="16"/>
    </row>
    <row r="12" spans="2:59">
      <c r="B12" s="79" t="s">
        <v>727</v>
      </c>
      <c r="C12" s="16"/>
      <c r="D12" s="16"/>
      <c r="G12" s="81">
        <v>59139</v>
      </c>
      <c r="I12" s="81">
        <v>52.891127946769998</v>
      </c>
      <c r="K12" s="80">
        <v>1</v>
      </c>
      <c r="L12" s="80">
        <v>4.0000000000000002E-4</v>
      </c>
    </row>
    <row r="13" spans="2:59">
      <c r="B13" t="s">
        <v>728</v>
      </c>
      <c r="C13" t="s">
        <v>729</v>
      </c>
      <c r="D13" t="s">
        <v>730</v>
      </c>
      <c r="E13" t="s">
        <v>106</v>
      </c>
      <c r="F13" t="s">
        <v>731</v>
      </c>
      <c r="G13" s="77">
        <v>4000</v>
      </c>
      <c r="H13" s="77">
        <v>1E-4</v>
      </c>
      <c r="I13" s="77">
        <v>1.4076E-5</v>
      </c>
      <c r="J13" s="78">
        <v>0</v>
      </c>
      <c r="K13" s="78">
        <v>0</v>
      </c>
      <c r="L13" s="78">
        <v>0</v>
      </c>
    </row>
    <row r="14" spans="2:59">
      <c r="B14" t="s">
        <v>636</v>
      </c>
      <c r="C14" t="s">
        <v>637</v>
      </c>
      <c r="D14" t="s">
        <v>601</v>
      </c>
      <c r="E14" t="s">
        <v>106</v>
      </c>
      <c r="F14" t="s">
        <v>732</v>
      </c>
      <c r="G14" s="77">
        <v>21000</v>
      </c>
      <c r="H14" s="77">
        <v>1.7003999999999999</v>
      </c>
      <c r="I14" s="77">
        <v>1.256578596</v>
      </c>
      <c r="J14" s="78">
        <v>0</v>
      </c>
      <c r="K14" s="78">
        <v>2.3800000000000002E-2</v>
      </c>
      <c r="L14" s="78">
        <v>0</v>
      </c>
    </row>
    <row r="15" spans="2:59">
      <c r="B15" t="s">
        <v>733</v>
      </c>
      <c r="C15" t="s">
        <v>734</v>
      </c>
      <c r="D15" t="s">
        <v>735</v>
      </c>
      <c r="E15" t="s">
        <v>102</v>
      </c>
      <c r="F15" t="s">
        <v>736</v>
      </c>
      <c r="G15" s="77">
        <v>24000</v>
      </c>
      <c r="H15" s="77">
        <v>1.9999999999999999E-6</v>
      </c>
      <c r="I15" s="77">
        <v>4.7999999999999996E-7</v>
      </c>
      <c r="J15" s="78">
        <v>0</v>
      </c>
      <c r="K15" s="78">
        <v>0</v>
      </c>
      <c r="L15" s="78">
        <v>0</v>
      </c>
    </row>
    <row r="16" spans="2:59">
      <c r="B16" t="s">
        <v>737</v>
      </c>
      <c r="C16" t="s">
        <v>738</v>
      </c>
      <c r="D16" t="s">
        <v>739</v>
      </c>
      <c r="E16" t="s">
        <v>102</v>
      </c>
      <c r="F16" t="s">
        <v>740</v>
      </c>
      <c r="G16" s="77">
        <v>10139</v>
      </c>
      <c r="H16" s="77">
        <v>509.26654300000001</v>
      </c>
      <c r="I16" s="77">
        <v>51.634534794769998</v>
      </c>
      <c r="J16" s="78">
        <v>0</v>
      </c>
      <c r="K16" s="78">
        <v>0.97619999999999996</v>
      </c>
      <c r="L16" s="78">
        <v>2.9999999999999997E-4</v>
      </c>
    </row>
    <row r="17" spans="2:12">
      <c r="B17" s="79" t="s">
        <v>654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t="s">
        <v>222</v>
      </c>
      <c r="C19" s="16"/>
      <c r="D19" s="16"/>
    </row>
    <row r="20" spans="2:12">
      <c r="B20" t="s">
        <v>271</v>
      </c>
      <c r="C20" s="16"/>
      <c r="D20" s="16"/>
    </row>
    <row r="21" spans="2:12">
      <c r="B21" t="s">
        <v>272</v>
      </c>
      <c r="C21" s="16"/>
      <c r="D21" s="16"/>
    </row>
    <row r="22" spans="2:12">
      <c r="B22" t="s">
        <v>273</v>
      </c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</row>
    <row r="3" spans="2:52">
      <c r="B3" s="2" t="s">
        <v>2</v>
      </c>
      <c r="C3" t="s">
        <v>198</v>
      </c>
    </row>
    <row r="4" spans="2:52">
      <c r="B4" s="2" t="s">
        <v>3</v>
      </c>
    </row>
    <row r="6" spans="2:52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52" ht="26.25" customHeight="1">
      <c r="B7" s="95" t="s">
        <v>142</v>
      </c>
      <c r="C7" s="96"/>
      <c r="D7" s="96"/>
      <c r="E7" s="96"/>
      <c r="F7" s="96"/>
      <c r="G7" s="96"/>
      <c r="H7" s="96"/>
      <c r="I7" s="96"/>
      <c r="J7" s="96"/>
      <c r="K7" s="96"/>
      <c r="L7" s="97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200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655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656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741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657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596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220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655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658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657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659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596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215</v>
      </c>
      <c r="C33" t="s">
        <v>215</v>
      </c>
      <c r="D33" t="s">
        <v>215</v>
      </c>
      <c r="E33" t="s">
        <v>215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222</v>
      </c>
      <c r="C34" s="16"/>
      <c r="D34" s="16"/>
    </row>
    <row r="35" spans="2:12">
      <c r="B35" t="s">
        <v>271</v>
      </c>
      <c r="C35" s="16"/>
      <c r="D35" s="16"/>
    </row>
    <row r="36" spans="2:12">
      <c r="B36" t="s">
        <v>272</v>
      </c>
      <c r="C36" s="16"/>
      <c r="D36" s="16"/>
    </row>
    <row r="37" spans="2:12">
      <c r="B37" t="s">
        <v>273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I22" sqref="I22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</row>
    <row r="3" spans="2:13">
      <c r="B3" s="2" t="s">
        <v>2</v>
      </c>
      <c r="C3" t="s">
        <v>198</v>
      </c>
    </row>
    <row r="4" spans="2:13">
      <c r="B4" s="2" t="s">
        <v>3</v>
      </c>
    </row>
    <row r="5" spans="2:13">
      <c r="B5" s="2"/>
    </row>
    <row r="7" spans="2:13" ht="26.25" customHeight="1">
      <c r="B7" s="85" t="s">
        <v>47</v>
      </c>
      <c r="C7" s="86"/>
      <c r="D7" s="86"/>
      <c r="E7" s="86"/>
      <c r="F7" s="86"/>
      <c r="G7" s="86"/>
      <c r="H7" s="86"/>
      <c r="I7" s="86"/>
      <c r="J7" s="86"/>
      <c r="K7" s="86"/>
      <c r="L7" s="86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3191.1419637769618</v>
      </c>
      <c r="K11" s="76">
        <f>J11/$J$11</f>
        <v>1</v>
      </c>
      <c r="L11" s="76">
        <f>J11/'סכום נכסי הקרן'!$C$42</f>
        <v>2.1549147249538006E-2</v>
      </c>
    </row>
    <row r="12" spans="2:13">
      <c r="B12" s="79" t="s">
        <v>200</v>
      </c>
      <c r="C12" s="26"/>
      <c r="D12" s="27"/>
      <c r="E12" s="27"/>
      <c r="F12" s="27"/>
      <c r="G12" s="27"/>
      <c r="H12" s="27"/>
      <c r="I12" s="80">
        <v>0</v>
      </c>
      <c r="J12" s="81">
        <f>J13+J15</f>
        <v>3191.1419637769618</v>
      </c>
      <c r="K12" s="80">
        <f t="shared" ref="K12:K24" si="0">J12/$J$11</f>
        <v>1</v>
      </c>
      <c r="L12" s="80">
        <f>J12/'סכום נכסי הקרן'!$C$42</f>
        <v>2.1549147249538006E-2</v>
      </c>
    </row>
    <row r="13" spans="2:13">
      <c r="B13" s="79" t="s">
        <v>201</v>
      </c>
      <c r="C13" s="26"/>
      <c r="D13" s="27"/>
      <c r="E13" s="27"/>
      <c r="F13" s="27"/>
      <c r="G13" s="27"/>
      <c r="H13" s="27"/>
      <c r="I13" s="80">
        <v>0</v>
      </c>
      <c r="J13" s="81">
        <f>J14</f>
        <v>2218.7607799999619</v>
      </c>
      <c r="K13" s="80">
        <f t="shared" si="0"/>
        <v>0.69528739403805395</v>
      </c>
      <c r="L13" s="80">
        <f>J13/'סכום נכסי הקרן'!$C$42</f>
        <v>1.4982850434873579E-2</v>
      </c>
    </row>
    <row r="14" spans="2:13">
      <c r="B14" t="s">
        <v>202</v>
      </c>
      <c r="C14" t="s">
        <v>203</v>
      </c>
      <c r="D14" t="s">
        <v>204</v>
      </c>
      <c r="E14" t="s">
        <v>205</v>
      </c>
      <c r="F14" t="s">
        <v>206</v>
      </c>
      <c r="G14" t="s">
        <v>102</v>
      </c>
      <c r="H14" s="78">
        <v>0</v>
      </c>
      <c r="I14" s="78">
        <v>0</v>
      </c>
      <c r="J14" s="77">
        <f>2483.15803-264.397250000038</f>
        <v>2218.7607799999619</v>
      </c>
      <c r="K14" s="78">
        <f t="shared" si="0"/>
        <v>0.69528739403805395</v>
      </c>
      <c r="L14" s="78">
        <f>J14/'סכום נכסי הקרן'!$C$42</f>
        <v>1.4982850434873579E-2</v>
      </c>
    </row>
    <row r="15" spans="2:13">
      <c r="B15" s="79" t="s">
        <v>207</v>
      </c>
      <c r="C15" s="26"/>
      <c r="D15" s="27"/>
      <c r="E15" s="27"/>
      <c r="F15" s="27"/>
      <c r="G15" s="27"/>
      <c r="H15" s="27"/>
      <c r="I15" s="80">
        <v>0</v>
      </c>
      <c r="J15" s="81">
        <v>972.38118377700005</v>
      </c>
      <c r="K15" s="80">
        <f t="shared" si="0"/>
        <v>0.30471260596194605</v>
      </c>
      <c r="L15" s="80">
        <f>J15/'סכום נכסי הקרן'!$C$42</f>
        <v>6.566296814664428E-3</v>
      </c>
    </row>
    <row r="16" spans="2:13">
      <c r="B16" t="s">
        <v>208</v>
      </c>
      <c r="C16" t="s">
        <v>209</v>
      </c>
      <c r="D16" t="s">
        <v>204</v>
      </c>
      <c r="E16" t="s">
        <v>205</v>
      </c>
      <c r="F16" t="s">
        <v>206</v>
      </c>
      <c r="G16" t="s">
        <v>110</v>
      </c>
      <c r="H16" s="78">
        <v>0</v>
      </c>
      <c r="I16" s="78">
        <v>0</v>
      </c>
      <c r="J16" s="77">
        <v>226.57405184999999</v>
      </c>
      <c r="K16" s="78">
        <f t="shared" si="0"/>
        <v>7.1000931460232564E-2</v>
      </c>
      <c r="L16" s="78">
        <f>J16/'סכום נכסי הקרן'!$C$42</f>
        <v>1.5300095268909069E-3</v>
      </c>
    </row>
    <row r="17" spans="2:12">
      <c r="B17" t="s">
        <v>210</v>
      </c>
      <c r="C17" t="s">
        <v>211</v>
      </c>
      <c r="D17" t="s">
        <v>204</v>
      </c>
      <c r="E17" t="s">
        <v>205</v>
      </c>
      <c r="F17" t="s">
        <v>206</v>
      </c>
      <c r="G17" t="s">
        <v>106</v>
      </c>
      <c r="H17" s="78">
        <v>0</v>
      </c>
      <c r="I17" s="78">
        <v>0</v>
      </c>
      <c r="J17" s="77">
        <v>738.81359253000005</v>
      </c>
      <c r="K17" s="78">
        <f t="shared" si="0"/>
        <v>0.23152012693774279</v>
      </c>
      <c r="L17" s="78">
        <f>J17/'סכום נכסי הקרן'!$C$42</f>
        <v>4.9890613066131502E-3</v>
      </c>
    </row>
    <row r="18" spans="2:12">
      <c r="B18" t="s">
        <v>212</v>
      </c>
      <c r="C18" t="s">
        <v>213</v>
      </c>
      <c r="D18" t="s">
        <v>204</v>
      </c>
      <c r="E18" t="s">
        <v>205</v>
      </c>
      <c r="F18" t="s">
        <v>206</v>
      </c>
      <c r="G18" t="s">
        <v>123</v>
      </c>
      <c r="H18" s="78">
        <v>0</v>
      </c>
      <c r="I18" s="78">
        <v>0</v>
      </c>
      <c r="J18" s="77">
        <v>6.9935393970000002</v>
      </c>
      <c r="K18" s="78">
        <f t="shared" si="0"/>
        <v>2.191547563970676E-3</v>
      </c>
      <c r="L18" s="78">
        <f>J18/'סכום נכסי הקרן'!$C$42</f>
        <v>4.7225981160370414E-5</v>
      </c>
    </row>
    <row r="19" spans="2:12">
      <c r="B19" s="79" t="s">
        <v>214</v>
      </c>
      <c r="D19" s="16"/>
      <c r="I19" s="80">
        <v>0</v>
      </c>
      <c r="J19" s="81">
        <v>0</v>
      </c>
      <c r="K19" s="80">
        <f t="shared" si="0"/>
        <v>0</v>
      </c>
      <c r="L19" s="80">
        <f>J19/'סכום נכסי הקרן'!$C$42</f>
        <v>0</v>
      </c>
    </row>
    <row r="20" spans="2:12">
      <c r="B20" t="s">
        <v>215</v>
      </c>
      <c r="C20" t="s">
        <v>215</v>
      </c>
      <c r="D20" s="16"/>
      <c r="E20" t="s">
        <v>215</v>
      </c>
      <c r="G20" t="s">
        <v>215</v>
      </c>
      <c r="H20" s="78">
        <v>0</v>
      </c>
      <c r="I20" s="78">
        <v>0</v>
      </c>
      <c r="J20" s="77">
        <v>0</v>
      </c>
      <c r="K20" s="78">
        <f t="shared" si="0"/>
        <v>0</v>
      </c>
      <c r="L20" s="78">
        <f>J20/'סכום נכסי הקרן'!$C$42</f>
        <v>0</v>
      </c>
    </row>
    <row r="21" spans="2:12">
      <c r="B21" s="79" t="s">
        <v>216</v>
      </c>
      <c r="D21" s="16"/>
      <c r="I21" s="80">
        <v>0</v>
      </c>
      <c r="J21" s="81">
        <v>0</v>
      </c>
      <c r="K21" s="80">
        <f t="shared" si="0"/>
        <v>0</v>
      </c>
      <c r="L21" s="80">
        <f>J21/'סכום נכסי הקרן'!$C$42</f>
        <v>0</v>
      </c>
    </row>
    <row r="22" spans="2:12">
      <c r="B22" t="s">
        <v>215</v>
      </c>
      <c r="C22" t="s">
        <v>215</v>
      </c>
      <c r="D22" s="16"/>
      <c r="E22" t="s">
        <v>215</v>
      </c>
      <c r="G22" t="s">
        <v>215</v>
      </c>
      <c r="H22" s="78">
        <v>0</v>
      </c>
      <c r="I22" s="78">
        <v>0</v>
      </c>
      <c r="J22" s="77">
        <v>0</v>
      </c>
      <c r="K22" s="78">
        <f t="shared" si="0"/>
        <v>0</v>
      </c>
      <c r="L22" s="78">
        <f>J22/'סכום נכסי הקרן'!$C$42</f>
        <v>0</v>
      </c>
    </row>
    <row r="23" spans="2:12">
      <c r="B23" s="79" t="s">
        <v>217</v>
      </c>
      <c r="D23" s="16"/>
      <c r="I23" s="80">
        <v>0</v>
      </c>
      <c r="J23" s="81">
        <v>0</v>
      </c>
      <c r="K23" s="80">
        <f t="shared" si="0"/>
        <v>0</v>
      </c>
      <c r="L23" s="80">
        <f>J23/'סכום נכסי הקרן'!$C$42</f>
        <v>0</v>
      </c>
    </row>
    <row r="24" spans="2:12">
      <c r="B24" t="s">
        <v>215</v>
      </c>
      <c r="C24" t="s">
        <v>215</v>
      </c>
      <c r="D24" s="16"/>
      <c r="E24" t="s">
        <v>215</v>
      </c>
      <c r="G24" t="s">
        <v>215</v>
      </c>
      <c r="H24" s="78">
        <v>0</v>
      </c>
      <c r="I24" s="78">
        <v>0</v>
      </c>
      <c r="J24" s="77">
        <v>0</v>
      </c>
      <c r="K24" s="78">
        <f t="shared" si="0"/>
        <v>0</v>
      </c>
      <c r="L24" s="78">
        <f>J24/'סכום נכסי הקרן'!$C$42</f>
        <v>0</v>
      </c>
    </row>
    <row r="25" spans="2:12">
      <c r="B25" s="79" t="s">
        <v>218</v>
      </c>
      <c r="D25" s="16"/>
      <c r="I25" s="80">
        <v>0</v>
      </c>
      <c r="J25" s="81">
        <v>0</v>
      </c>
      <c r="K25" s="80">
        <v>0</v>
      </c>
      <c r="L25" s="80">
        <v>0</v>
      </c>
    </row>
    <row r="26" spans="2:12">
      <c r="B26" t="s">
        <v>215</v>
      </c>
      <c r="C26" t="s">
        <v>215</v>
      </c>
      <c r="D26" s="16"/>
      <c r="E26" t="s">
        <v>215</v>
      </c>
      <c r="G26" t="s">
        <v>215</v>
      </c>
      <c r="H26" s="78">
        <v>0</v>
      </c>
      <c r="I26" s="78">
        <v>0</v>
      </c>
      <c r="J26" s="77">
        <v>0</v>
      </c>
      <c r="K26" s="78">
        <v>0</v>
      </c>
      <c r="L26" s="78">
        <v>0</v>
      </c>
    </row>
    <row r="27" spans="2:12">
      <c r="B27" s="79" t="s">
        <v>219</v>
      </c>
      <c r="D27" s="16"/>
      <c r="I27" s="80">
        <v>0</v>
      </c>
      <c r="J27" s="81">
        <v>0</v>
      </c>
      <c r="K27" s="80">
        <v>0</v>
      </c>
      <c r="L27" s="80">
        <v>0</v>
      </c>
    </row>
    <row r="28" spans="2:12">
      <c r="B28" t="s">
        <v>215</v>
      </c>
      <c r="C28" t="s">
        <v>215</v>
      </c>
      <c r="D28" s="16"/>
      <c r="E28" t="s">
        <v>215</v>
      </c>
      <c r="G28" t="s">
        <v>215</v>
      </c>
      <c r="H28" s="78">
        <v>0</v>
      </c>
      <c r="I28" s="78">
        <v>0</v>
      </c>
      <c r="J28" s="77">
        <v>0</v>
      </c>
      <c r="K28" s="78">
        <v>0</v>
      </c>
      <c r="L28" s="78">
        <v>0</v>
      </c>
    </row>
    <row r="29" spans="2:12">
      <c r="B29" s="79" t="s">
        <v>220</v>
      </c>
      <c r="D29" s="16"/>
      <c r="I29" s="80">
        <v>0</v>
      </c>
      <c r="J29" s="81">
        <v>0</v>
      </c>
      <c r="K29" s="80">
        <v>0</v>
      </c>
      <c r="L29" s="80">
        <v>0</v>
      </c>
    </row>
    <row r="30" spans="2:12">
      <c r="B30" s="79" t="s">
        <v>221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215</v>
      </c>
      <c r="C31" t="s">
        <v>215</v>
      </c>
      <c r="D31" s="16"/>
      <c r="E31" t="s">
        <v>215</v>
      </c>
      <c r="G31" t="s">
        <v>215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219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t="s">
        <v>215</v>
      </c>
      <c r="C33" t="s">
        <v>215</v>
      </c>
      <c r="D33" s="16"/>
      <c r="E33" t="s">
        <v>215</v>
      </c>
      <c r="G33" t="s">
        <v>215</v>
      </c>
      <c r="H33" s="78">
        <v>0</v>
      </c>
      <c r="I33" s="78">
        <v>0</v>
      </c>
      <c r="J33" s="77">
        <v>0</v>
      </c>
      <c r="K33" s="78">
        <v>0</v>
      </c>
      <c r="L33" s="78">
        <v>0</v>
      </c>
    </row>
    <row r="34" spans="2:12">
      <c r="B34" t="s">
        <v>222</v>
      </c>
      <c r="D34" s="16"/>
    </row>
    <row r="35" spans="2:12">
      <c r="D35" s="16"/>
    </row>
    <row r="36" spans="2:12">
      <c r="D36" s="16"/>
    </row>
    <row r="37" spans="2:12"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</row>
    <row r="3" spans="2:49">
      <c r="B3" s="2" t="s">
        <v>2</v>
      </c>
      <c r="C3" t="s">
        <v>198</v>
      </c>
    </row>
    <row r="4" spans="2:49">
      <c r="B4" s="2" t="s">
        <v>3</v>
      </c>
    </row>
    <row r="6" spans="2:49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7"/>
    </row>
    <row r="7" spans="2:49" ht="26.25" customHeight="1">
      <c r="B7" s="95" t="s">
        <v>143</v>
      </c>
      <c r="C7" s="96"/>
      <c r="D7" s="96"/>
      <c r="E7" s="96"/>
      <c r="F7" s="96"/>
      <c r="G7" s="96"/>
      <c r="H7" s="96"/>
      <c r="I7" s="96"/>
      <c r="J7" s="96"/>
      <c r="K7" s="97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0</v>
      </c>
      <c r="H11" s="7"/>
      <c r="I11" s="75">
        <v>0</v>
      </c>
      <c r="J11" s="76">
        <v>0</v>
      </c>
      <c r="K11" s="76">
        <v>0</v>
      </c>
      <c r="AW11" s="16"/>
    </row>
    <row r="12" spans="2:49">
      <c r="B12" s="79" t="s">
        <v>200</v>
      </c>
      <c r="C12" s="16"/>
      <c r="D12" s="16"/>
      <c r="G12" s="81">
        <v>0</v>
      </c>
      <c r="I12" s="81">
        <v>0</v>
      </c>
      <c r="J12" s="80">
        <v>0</v>
      </c>
      <c r="K12" s="80">
        <v>0</v>
      </c>
    </row>
    <row r="13" spans="2:49">
      <c r="B13" s="79" t="s">
        <v>655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215</v>
      </c>
      <c r="C14" t="s">
        <v>215</v>
      </c>
      <c r="D14" t="s">
        <v>215</v>
      </c>
      <c r="E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656</v>
      </c>
      <c r="C15" s="16"/>
      <c r="D15" s="16"/>
      <c r="G15" s="81">
        <v>0</v>
      </c>
      <c r="I15" s="81">
        <v>0</v>
      </c>
      <c r="J15" s="80">
        <v>0</v>
      </c>
      <c r="K15" s="80">
        <v>0</v>
      </c>
    </row>
    <row r="16" spans="2:49">
      <c r="B16" t="s">
        <v>215</v>
      </c>
      <c r="C16" t="s">
        <v>215</v>
      </c>
      <c r="D16" t="s">
        <v>215</v>
      </c>
      <c r="E16" t="s">
        <v>215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</row>
    <row r="17" spans="2:11">
      <c r="B17" s="79" t="s">
        <v>741</v>
      </c>
      <c r="C17" s="16"/>
      <c r="D17" s="16"/>
      <c r="G17" s="81">
        <v>0</v>
      </c>
      <c r="I17" s="81">
        <v>0</v>
      </c>
      <c r="J17" s="80">
        <v>0</v>
      </c>
      <c r="K17" s="80">
        <v>0</v>
      </c>
    </row>
    <row r="18" spans="2:11">
      <c r="B18" t="s">
        <v>215</v>
      </c>
      <c r="C18" t="s">
        <v>215</v>
      </c>
      <c r="D18" t="s">
        <v>215</v>
      </c>
      <c r="E18" t="s">
        <v>215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</row>
    <row r="19" spans="2:11">
      <c r="B19" s="79" t="s">
        <v>657</v>
      </c>
      <c r="C19" s="16"/>
      <c r="D19" s="16"/>
      <c r="G19" s="81">
        <v>0</v>
      </c>
      <c r="I19" s="81">
        <v>0</v>
      </c>
      <c r="J19" s="80">
        <v>0</v>
      </c>
      <c r="K19" s="80">
        <v>0</v>
      </c>
    </row>
    <row r="20" spans="2:11">
      <c r="B20" t="s">
        <v>215</v>
      </c>
      <c r="C20" t="s">
        <v>215</v>
      </c>
      <c r="D20" t="s">
        <v>215</v>
      </c>
      <c r="E20" t="s">
        <v>215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</row>
    <row r="21" spans="2:11">
      <c r="B21" s="79" t="s">
        <v>596</v>
      </c>
      <c r="C21" s="16"/>
      <c r="D21" s="16"/>
      <c r="G21" s="81">
        <v>0</v>
      </c>
      <c r="I21" s="81">
        <v>0</v>
      </c>
      <c r="J21" s="80">
        <v>0</v>
      </c>
      <c r="K21" s="80">
        <v>0</v>
      </c>
    </row>
    <row r="22" spans="2:11">
      <c r="B22" t="s">
        <v>215</v>
      </c>
      <c r="C22" t="s">
        <v>215</v>
      </c>
      <c r="D22" t="s">
        <v>215</v>
      </c>
      <c r="E22" t="s">
        <v>215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</row>
    <row r="23" spans="2:11">
      <c r="B23" s="79" t="s">
        <v>220</v>
      </c>
      <c r="C23" s="16"/>
      <c r="D23" s="16"/>
      <c r="G23" s="81">
        <v>0</v>
      </c>
      <c r="I23" s="81">
        <v>0</v>
      </c>
      <c r="J23" s="80">
        <v>0</v>
      </c>
      <c r="K23" s="80">
        <v>0</v>
      </c>
    </row>
    <row r="24" spans="2:11">
      <c r="B24" s="79" t="s">
        <v>655</v>
      </c>
      <c r="C24" s="16"/>
      <c r="D24" s="16"/>
      <c r="G24" s="81">
        <v>0</v>
      </c>
      <c r="I24" s="81">
        <v>0</v>
      </c>
      <c r="J24" s="80">
        <v>0</v>
      </c>
      <c r="K24" s="80">
        <v>0</v>
      </c>
    </row>
    <row r="25" spans="2:11">
      <c r="B25" t="s">
        <v>215</v>
      </c>
      <c r="C25" t="s">
        <v>215</v>
      </c>
      <c r="D25" t="s">
        <v>215</v>
      </c>
      <c r="E25" t="s">
        <v>215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</row>
    <row r="26" spans="2:11">
      <c r="B26" s="79" t="s">
        <v>658</v>
      </c>
      <c r="C26" s="16"/>
      <c r="D26" s="16"/>
      <c r="G26" s="81">
        <v>0</v>
      </c>
      <c r="I26" s="81">
        <v>0</v>
      </c>
      <c r="J26" s="80">
        <v>0</v>
      </c>
      <c r="K26" s="80">
        <v>0</v>
      </c>
    </row>
    <row r="27" spans="2:11">
      <c r="B27" t="s">
        <v>215</v>
      </c>
      <c r="C27" t="s">
        <v>215</v>
      </c>
      <c r="D27" t="s">
        <v>215</v>
      </c>
      <c r="E27" t="s">
        <v>215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</row>
    <row r="28" spans="2:11">
      <c r="B28" s="79" t="s">
        <v>657</v>
      </c>
      <c r="C28" s="16"/>
      <c r="D28" s="16"/>
      <c r="G28" s="81">
        <v>0</v>
      </c>
      <c r="I28" s="81">
        <v>0</v>
      </c>
      <c r="J28" s="80">
        <v>0</v>
      </c>
      <c r="K28" s="80">
        <v>0</v>
      </c>
    </row>
    <row r="29" spans="2:11">
      <c r="B29" t="s">
        <v>215</v>
      </c>
      <c r="C29" t="s">
        <v>215</v>
      </c>
      <c r="D29" t="s">
        <v>215</v>
      </c>
      <c r="E29" t="s">
        <v>215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</row>
    <row r="30" spans="2:11">
      <c r="B30" s="79" t="s">
        <v>596</v>
      </c>
      <c r="C30" s="16"/>
      <c r="D30" s="16"/>
      <c r="G30" s="81">
        <v>0</v>
      </c>
      <c r="I30" s="81">
        <v>0</v>
      </c>
      <c r="J30" s="80">
        <v>0</v>
      </c>
      <c r="K30" s="80">
        <v>0</v>
      </c>
    </row>
    <row r="31" spans="2:11">
      <c r="B31" t="s">
        <v>215</v>
      </c>
      <c r="C31" t="s">
        <v>215</v>
      </c>
      <c r="D31" t="s">
        <v>215</v>
      </c>
      <c r="E31" t="s">
        <v>215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</row>
    <row r="32" spans="2:11">
      <c r="B32" t="s">
        <v>222</v>
      </c>
      <c r="C32" s="16"/>
      <c r="D32" s="16"/>
    </row>
    <row r="33" spans="2:4">
      <c r="B33" t="s">
        <v>271</v>
      </c>
      <c r="C33" s="16"/>
      <c r="D33" s="16"/>
    </row>
    <row r="34" spans="2:4">
      <c r="B34" t="s">
        <v>272</v>
      </c>
      <c r="C34" s="16"/>
      <c r="D34" s="16"/>
    </row>
    <row r="35" spans="2:4">
      <c r="B35" t="s">
        <v>273</v>
      </c>
      <c r="C35" s="16"/>
      <c r="D35" s="16"/>
    </row>
    <row r="36" spans="2:4">
      <c r="C36" s="16"/>
      <c r="D36" s="16"/>
    </row>
    <row r="37" spans="2:4">
      <c r="C37" s="16"/>
      <c r="D37" s="16"/>
    </row>
    <row r="38" spans="2:4">
      <c r="C38" s="16"/>
      <c r="D38" s="16"/>
    </row>
    <row r="39" spans="2:4">
      <c r="C39" s="16"/>
      <c r="D39" s="16"/>
    </row>
    <row r="40" spans="2:4">
      <c r="C40" s="16"/>
      <c r="D40" s="16"/>
    </row>
    <row r="41" spans="2:4">
      <c r="C41" s="16"/>
      <c r="D41" s="16"/>
    </row>
    <row r="42" spans="2:4">
      <c r="C42" s="16"/>
      <c r="D42" s="16"/>
    </row>
    <row r="43" spans="2:4">
      <c r="C43" s="16"/>
      <c r="D43" s="16"/>
    </row>
    <row r="44" spans="2:4">
      <c r="C44" s="16"/>
      <c r="D44" s="16"/>
    </row>
    <row r="45" spans="2:4">
      <c r="C45" s="16"/>
      <c r="D45" s="16"/>
    </row>
    <row r="46" spans="2:4">
      <c r="C46" s="16"/>
      <c r="D46" s="16"/>
    </row>
    <row r="47" spans="2:4">
      <c r="C47" s="16"/>
      <c r="D47" s="16"/>
    </row>
    <row r="48" spans="2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</row>
    <row r="3" spans="2:78">
      <c r="B3" s="2" t="s">
        <v>2</v>
      </c>
      <c r="C3" t="s">
        <v>198</v>
      </c>
    </row>
    <row r="4" spans="2:78">
      <c r="B4" s="2" t="s">
        <v>3</v>
      </c>
    </row>
    <row r="6" spans="2:78" ht="26.25" customHeight="1">
      <c r="B6" s="95" t="s">
        <v>136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7"/>
    </row>
    <row r="7" spans="2:78" ht="26.25" customHeight="1">
      <c r="B7" s="95" t="s">
        <v>145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7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200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660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215</v>
      </c>
      <c r="C14" t="s">
        <v>215</v>
      </c>
      <c r="D14" s="16"/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661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215</v>
      </c>
      <c r="C16" t="s">
        <v>215</v>
      </c>
      <c r="D16" s="16"/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662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663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215</v>
      </c>
      <c r="C19" t="s">
        <v>215</v>
      </c>
      <c r="D19" s="16"/>
      <c r="E19" t="s">
        <v>215</v>
      </c>
      <c r="H19" s="77">
        <v>0</v>
      </c>
      <c r="I19" t="s">
        <v>215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664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215</v>
      </c>
      <c r="C21" t="s">
        <v>215</v>
      </c>
      <c r="D21" s="16"/>
      <c r="E21" t="s">
        <v>215</v>
      </c>
      <c r="H21" s="77">
        <v>0</v>
      </c>
      <c r="I21" t="s">
        <v>215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665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215</v>
      </c>
      <c r="C23" t="s">
        <v>215</v>
      </c>
      <c r="D23" s="16"/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666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215</v>
      </c>
      <c r="C25" t="s">
        <v>215</v>
      </c>
      <c r="D25" s="16"/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220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660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215</v>
      </c>
      <c r="C28" t="s">
        <v>215</v>
      </c>
      <c r="D28" s="16"/>
      <c r="E28" t="s">
        <v>215</v>
      </c>
      <c r="H28" s="77">
        <v>0</v>
      </c>
      <c r="I28" t="s">
        <v>215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661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215</v>
      </c>
      <c r="C30" t="s">
        <v>215</v>
      </c>
      <c r="D30" s="16"/>
      <c r="E30" t="s">
        <v>215</v>
      </c>
      <c r="H30" s="77">
        <v>0</v>
      </c>
      <c r="I30" t="s">
        <v>215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662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663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215</v>
      </c>
      <c r="C33" t="s">
        <v>215</v>
      </c>
      <c r="D33" s="16"/>
      <c r="E33" t="s">
        <v>215</v>
      </c>
      <c r="H33" s="77">
        <v>0</v>
      </c>
      <c r="I33" t="s">
        <v>215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664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215</v>
      </c>
      <c r="C35" t="s">
        <v>215</v>
      </c>
      <c r="D35" s="16"/>
      <c r="E35" t="s">
        <v>215</v>
      </c>
      <c r="H35" s="77">
        <v>0</v>
      </c>
      <c r="I35" t="s">
        <v>215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665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215</v>
      </c>
      <c r="C37" t="s">
        <v>215</v>
      </c>
      <c r="D37" s="16"/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666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222</v>
      </c>
      <c r="D40" s="16"/>
    </row>
    <row r="41" spans="2:17">
      <c r="B41" t="s">
        <v>271</v>
      </c>
      <c r="D41" s="16"/>
    </row>
    <row r="42" spans="2:17">
      <c r="B42" t="s">
        <v>272</v>
      </c>
      <c r="D42" s="16"/>
    </row>
    <row r="43" spans="2:17">
      <c r="B43" t="s">
        <v>273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4"/>
  <sheetViews>
    <sheetView rightToLeft="1" workbookViewId="0">
      <selection activeCell="B15" sqref="B15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6" spans="2:60">
      <c r="B6" s="2"/>
      <c r="C6" s="2"/>
    </row>
    <row r="7" spans="2:60" ht="26.25" customHeight="1">
      <c r="B7" s="95" t="s">
        <v>146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7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4</v>
      </c>
      <c r="J11" s="18"/>
      <c r="K11" s="18"/>
      <c r="L11" s="18"/>
      <c r="M11" s="76">
        <v>0</v>
      </c>
      <c r="N11" s="75">
        <v>928082.90099999995</v>
      </c>
      <c r="O11" s="7"/>
      <c r="P11" s="75">
        <v>1221.78144</v>
      </c>
      <c r="Q11" s="76">
        <v>1</v>
      </c>
      <c r="R11" s="76">
        <v>8.2000000000000007E-3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200</v>
      </c>
      <c r="I12" s="81">
        <v>4</v>
      </c>
      <c r="M12" s="80">
        <v>0</v>
      </c>
      <c r="N12" s="81">
        <v>928082.90099999995</v>
      </c>
      <c r="P12" s="81">
        <v>1221.78144</v>
      </c>
      <c r="Q12" s="80">
        <v>1</v>
      </c>
      <c r="R12" s="80">
        <v>8.2000000000000007E-3</v>
      </c>
    </row>
    <row r="13" spans="2:60">
      <c r="B13" s="79" t="s">
        <v>742</v>
      </c>
      <c r="I13" s="81">
        <v>4</v>
      </c>
      <c r="M13" s="80">
        <v>0</v>
      </c>
      <c r="N13" s="81">
        <v>928082.90099999995</v>
      </c>
      <c r="P13" s="81">
        <v>1221.78144</v>
      </c>
      <c r="Q13" s="80">
        <v>1</v>
      </c>
      <c r="R13" s="80">
        <v>8.2000000000000007E-3</v>
      </c>
    </row>
    <row r="14" spans="2:60">
      <c r="B14" t="s">
        <v>763</v>
      </c>
      <c r="C14" t="s">
        <v>743</v>
      </c>
      <c r="D14" t="s">
        <v>744</v>
      </c>
      <c r="F14" t="s">
        <v>745</v>
      </c>
      <c r="G14" t="s">
        <v>746</v>
      </c>
      <c r="H14" t="s">
        <v>747</v>
      </c>
      <c r="I14" s="77">
        <v>4</v>
      </c>
      <c r="J14" t="s">
        <v>748</v>
      </c>
      <c r="K14" t="s">
        <v>102</v>
      </c>
      <c r="L14" s="78">
        <v>0</v>
      </c>
      <c r="M14" s="78">
        <v>0</v>
      </c>
      <c r="N14" s="77">
        <v>928082.90099999995</v>
      </c>
      <c r="O14" s="77">
        <v>131.64572245470129</v>
      </c>
      <c r="P14" s="77">
        <v>1221.78144</v>
      </c>
      <c r="Q14" s="78">
        <v>1</v>
      </c>
      <c r="R14" s="78">
        <v>8.2000000000000007E-3</v>
      </c>
    </row>
    <row r="15" spans="2:60">
      <c r="B15" s="79" t="s">
        <v>749</v>
      </c>
      <c r="I15" s="81">
        <v>0</v>
      </c>
      <c r="M15" s="80">
        <v>0</v>
      </c>
      <c r="N15" s="81">
        <v>0</v>
      </c>
      <c r="P15" s="81">
        <v>0</v>
      </c>
      <c r="Q15" s="80">
        <v>0</v>
      </c>
      <c r="R15" s="80">
        <v>0</v>
      </c>
    </row>
    <row r="16" spans="2:60">
      <c r="B16" t="s">
        <v>215</v>
      </c>
      <c r="D16" t="s">
        <v>215</v>
      </c>
      <c r="F16" t="s">
        <v>215</v>
      </c>
      <c r="I16" s="77">
        <v>0</v>
      </c>
      <c r="J16" t="s">
        <v>215</v>
      </c>
      <c r="K16" t="s">
        <v>215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</row>
    <row r="17" spans="2:18">
      <c r="B17" s="79" t="s">
        <v>750</v>
      </c>
      <c r="I17" s="81">
        <v>0</v>
      </c>
      <c r="M17" s="80">
        <v>0</v>
      </c>
      <c r="N17" s="81">
        <v>0</v>
      </c>
      <c r="P17" s="81">
        <v>0</v>
      </c>
      <c r="Q17" s="80">
        <v>0</v>
      </c>
      <c r="R17" s="80">
        <v>0</v>
      </c>
    </row>
    <row r="18" spans="2:18">
      <c r="B18" t="s">
        <v>215</v>
      </c>
      <c r="D18" t="s">
        <v>215</v>
      </c>
      <c r="F18" t="s">
        <v>215</v>
      </c>
      <c r="I18" s="77">
        <v>0</v>
      </c>
      <c r="J18" t="s">
        <v>215</v>
      </c>
      <c r="K18" t="s">
        <v>215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</row>
    <row r="19" spans="2:18">
      <c r="B19" s="79" t="s">
        <v>751</v>
      </c>
      <c r="I19" s="81">
        <v>0</v>
      </c>
      <c r="M19" s="80">
        <v>0</v>
      </c>
      <c r="N19" s="81">
        <v>0</v>
      </c>
      <c r="P19" s="81">
        <v>0</v>
      </c>
      <c r="Q19" s="80">
        <v>0</v>
      </c>
      <c r="R19" s="80">
        <v>0</v>
      </c>
    </row>
    <row r="20" spans="2:18">
      <c r="B20" t="s">
        <v>215</v>
      </c>
      <c r="D20" t="s">
        <v>215</v>
      </c>
      <c r="F20" t="s">
        <v>215</v>
      </c>
      <c r="I20" s="77">
        <v>0</v>
      </c>
      <c r="J20" t="s">
        <v>215</v>
      </c>
      <c r="K20" t="s">
        <v>215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</row>
    <row r="21" spans="2:18">
      <c r="B21" s="79" t="s">
        <v>752</v>
      </c>
      <c r="I21" s="81">
        <v>0</v>
      </c>
      <c r="M21" s="80">
        <v>0</v>
      </c>
      <c r="N21" s="81">
        <v>0</v>
      </c>
      <c r="P21" s="81">
        <v>0</v>
      </c>
      <c r="Q21" s="80">
        <v>0</v>
      </c>
      <c r="R21" s="80">
        <v>0</v>
      </c>
    </row>
    <row r="22" spans="2:18">
      <c r="B22" t="s">
        <v>215</v>
      </c>
      <c r="D22" t="s">
        <v>215</v>
      </c>
      <c r="F22" t="s">
        <v>215</v>
      </c>
      <c r="I22" s="77">
        <v>0</v>
      </c>
      <c r="J22" t="s">
        <v>215</v>
      </c>
      <c r="K22" t="s">
        <v>215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</row>
    <row r="23" spans="2:18">
      <c r="B23" s="79" t="s">
        <v>753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s="79" t="s">
        <v>754</v>
      </c>
      <c r="I24" s="81">
        <v>0</v>
      </c>
      <c r="M24" s="80">
        <v>0</v>
      </c>
      <c r="N24" s="81">
        <v>0</v>
      </c>
      <c r="P24" s="81">
        <v>0</v>
      </c>
      <c r="Q24" s="80">
        <v>0</v>
      </c>
      <c r="R24" s="80">
        <v>0</v>
      </c>
    </row>
    <row r="25" spans="2:18">
      <c r="B25" t="s">
        <v>215</v>
      </c>
      <c r="D25" t="s">
        <v>215</v>
      </c>
      <c r="F25" t="s">
        <v>215</v>
      </c>
      <c r="I25" s="77">
        <v>0</v>
      </c>
      <c r="J25" t="s">
        <v>215</v>
      </c>
      <c r="K25" t="s">
        <v>215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</row>
    <row r="26" spans="2:18">
      <c r="B26" s="79" t="s">
        <v>755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215</v>
      </c>
      <c r="D27" t="s">
        <v>215</v>
      </c>
      <c r="F27" t="s">
        <v>215</v>
      </c>
      <c r="I27" s="77">
        <v>0</v>
      </c>
      <c r="J27" t="s">
        <v>215</v>
      </c>
      <c r="K27" t="s">
        <v>215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756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215</v>
      </c>
      <c r="D29" t="s">
        <v>215</v>
      </c>
      <c r="F29" t="s">
        <v>215</v>
      </c>
      <c r="I29" s="77">
        <v>0</v>
      </c>
      <c r="J29" t="s">
        <v>215</v>
      </c>
      <c r="K29" t="s">
        <v>215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757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215</v>
      </c>
      <c r="D31" t="s">
        <v>215</v>
      </c>
      <c r="F31" t="s">
        <v>215</v>
      </c>
      <c r="I31" s="77">
        <v>0</v>
      </c>
      <c r="J31" t="s">
        <v>215</v>
      </c>
      <c r="K31" t="s">
        <v>215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220</v>
      </c>
      <c r="I32" s="81">
        <v>0</v>
      </c>
      <c r="M32" s="80">
        <v>0</v>
      </c>
      <c r="N32" s="81">
        <v>0</v>
      </c>
      <c r="P32" s="81">
        <v>0</v>
      </c>
      <c r="Q32" s="80">
        <v>0</v>
      </c>
      <c r="R32" s="80">
        <v>0</v>
      </c>
    </row>
    <row r="33" spans="2:18">
      <c r="B33" s="79" t="s">
        <v>758</v>
      </c>
      <c r="I33" s="81">
        <v>0</v>
      </c>
      <c r="M33" s="80">
        <v>0</v>
      </c>
      <c r="N33" s="81">
        <v>0</v>
      </c>
      <c r="P33" s="81">
        <v>0</v>
      </c>
      <c r="Q33" s="80">
        <v>0</v>
      </c>
      <c r="R33" s="80">
        <v>0</v>
      </c>
    </row>
    <row r="34" spans="2:18">
      <c r="B34" t="s">
        <v>215</v>
      </c>
      <c r="D34" t="s">
        <v>215</v>
      </c>
      <c r="F34" t="s">
        <v>215</v>
      </c>
      <c r="I34" s="77">
        <v>0</v>
      </c>
      <c r="J34" t="s">
        <v>215</v>
      </c>
      <c r="K34" t="s">
        <v>215</v>
      </c>
      <c r="L34" s="78">
        <v>0</v>
      </c>
      <c r="M34" s="78">
        <v>0</v>
      </c>
      <c r="N34" s="77">
        <v>0</v>
      </c>
      <c r="O34" s="77">
        <v>0</v>
      </c>
      <c r="P34" s="77">
        <v>0</v>
      </c>
      <c r="Q34" s="78">
        <v>0</v>
      </c>
      <c r="R34" s="78">
        <v>0</v>
      </c>
    </row>
    <row r="35" spans="2:18">
      <c r="B35" s="79" t="s">
        <v>750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t="s">
        <v>215</v>
      </c>
      <c r="D36" t="s">
        <v>215</v>
      </c>
      <c r="F36" t="s">
        <v>215</v>
      </c>
      <c r="I36" s="77">
        <v>0</v>
      </c>
      <c r="J36" t="s">
        <v>215</v>
      </c>
      <c r="K36" t="s">
        <v>215</v>
      </c>
      <c r="L36" s="78">
        <v>0</v>
      </c>
      <c r="M36" s="78">
        <v>0</v>
      </c>
      <c r="N36" s="77">
        <v>0</v>
      </c>
      <c r="O36" s="77">
        <v>0</v>
      </c>
      <c r="P36" s="77">
        <v>0</v>
      </c>
      <c r="Q36" s="78">
        <v>0</v>
      </c>
      <c r="R36" s="78">
        <v>0</v>
      </c>
    </row>
    <row r="37" spans="2:18">
      <c r="B37" s="79" t="s">
        <v>751</v>
      </c>
      <c r="I37" s="81">
        <v>0</v>
      </c>
      <c r="M37" s="80">
        <v>0</v>
      </c>
      <c r="N37" s="81">
        <v>0</v>
      </c>
      <c r="P37" s="81">
        <v>0</v>
      </c>
      <c r="Q37" s="80">
        <v>0</v>
      </c>
      <c r="R37" s="80">
        <v>0</v>
      </c>
    </row>
    <row r="38" spans="2:18">
      <c r="B38" t="s">
        <v>215</v>
      </c>
      <c r="D38" t="s">
        <v>215</v>
      </c>
      <c r="F38" t="s">
        <v>215</v>
      </c>
      <c r="I38" s="77">
        <v>0</v>
      </c>
      <c r="J38" t="s">
        <v>215</v>
      </c>
      <c r="K38" t="s">
        <v>215</v>
      </c>
      <c r="L38" s="78">
        <v>0</v>
      </c>
      <c r="M38" s="78">
        <v>0</v>
      </c>
      <c r="N38" s="77">
        <v>0</v>
      </c>
      <c r="O38" s="77">
        <v>0</v>
      </c>
      <c r="P38" s="77">
        <v>0</v>
      </c>
      <c r="Q38" s="78">
        <v>0</v>
      </c>
      <c r="R38" s="78">
        <v>0</v>
      </c>
    </row>
    <row r="39" spans="2:18">
      <c r="B39" s="79" t="s">
        <v>757</v>
      </c>
      <c r="I39" s="81">
        <v>0</v>
      </c>
      <c r="M39" s="80">
        <v>0</v>
      </c>
      <c r="N39" s="81">
        <v>0</v>
      </c>
      <c r="P39" s="81">
        <v>0</v>
      </c>
      <c r="Q39" s="80">
        <v>0</v>
      </c>
      <c r="R39" s="80">
        <v>0</v>
      </c>
    </row>
    <row r="40" spans="2:18">
      <c r="B40" t="s">
        <v>215</v>
      </c>
      <c r="D40" t="s">
        <v>215</v>
      </c>
      <c r="F40" t="s">
        <v>215</v>
      </c>
      <c r="I40" s="77">
        <v>0</v>
      </c>
      <c r="J40" t="s">
        <v>215</v>
      </c>
      <c r="K40" t="s">
        <v>215</v>
      </c>
      <c r="L40" s="78">
        <v>0</v>
      </c>
      <c r="M40" s="78">
        <v>0</v>
      </c>
      <c r="N40" s="77">
        <v>0</v>
      </c>
      <c r="O40" s="77">
        <v>0</v>
      </c>
      <c r="P40" s="77">
        <v>0</v>
      </c>
      <c r="Q40" s="78">
        <v>0</v>
      </c>
      <c r="R40" s="78">
        <v>0</v>
      </c>
    </row>
    <row r="41" spans="2:18">
      <c r="B41" t="s">
        <v>222</v>
      </c>
    </row>
    <row r="42" spans="2:18">
      <c r="B42" t="s">
        <v>271</v>
      </c>
    </row>
    <row r="43" spans="2:18">
      <c r="B43" t="s">
        <v>272</v>
      </c>
    </row>
    <row r="44" spans="2:18">
      <c r="B44" t="s">
        <v>273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</row>
    <row r="3" spans="2:64">
      <c r="B3" s="2" t="s">
        <v>2</v>
      </c>
      <c r="C3" t="s">
        <v>198</v>
      </c>
    </row>
    <row r="4" spans="2:64">
      <c r="B4" s="2" t="s">
        <v>3</v>
      </c>
    </row>
    <row r="5" spans="2:64">
      <c r="B5" s="2"/>
    </row>
    <row r="7" spans="2:64" ht="26.25" customHeight="1">
      <c r="B7" s="95" t="s">
        <v>153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6">
        <v>0</v>
      </c>
      <c r="O11" s="76">
        <v>0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200</v>
      </c>
      <c r="G12" s="81">
        <v>0</v>
      </c>
      <c r="J12" s="80">
        <v>0</v>
      </c>
      <c r="K12" s="81">
        <v>0</v>
      </c>
      <c r="M12" s="81">
        <v>0</v>
      </c>
      <c r="N12" s="80">
        <v>0</v>
      </c>
      <c r="O12" s="80">
        <v>0</v>
      </c>
    </row>
    <row r="13" spans="2:64">
      <c r="B13" s="79" t="s">
        <v>672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215</v>
      </c>
      <c r="C14" t="s">
        <v>215</v>
      </c>
      <c r="E14" t="s">
        <v>215</v>
      </c>
      <c r="G14" s="77">
        <v>0</v>
      </c>
      <c r="H14" t="s">
        <v>215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673</v>
      </c>
      <c r="G15" s="81">
        <v>0</v>
      </c>
      <c r="J15" s="80">
        <v>0</v>
      </c>
      <c r="K15" s="81">
        <v>0</v>
      </c>
      <c r="M15" s="81">
        <v>0</v>
      </c>
      <c r="N15" s="80">
        <v>0</v>
      </c>
      <c r="O15" s="80">
        <v>0</v>
      </c>
    </row>
    <row r="16" spans="2:64">
      <c r="B16" t="s">
        <v>215</v>
      </c>
      <c r="C16" t="s">
        <v>215</v>
      </c>
      <c r="E16" t="s">
        <v>215</v>
      </c>
      <c r="G16" s="77">
        <v>0</v>
      </c>
      <c r="H16" t="s">
        <v>215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</row>
    <row r="17" spans="2:15">
      <c r="B17" s="79" t="s">
        <v>759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E18" t="s">
        <v>215</v>
      </c>
      <c r="G18" s="77">
        <v>0</v>
      </c>
      <c r="H18" t="s">
        <v>215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760</v>
      </c>
      <c r="G19" s="81">
        <v>0</v>
      </c>
      <c r="J19" s="80">
        <v>0</v>
      </c>
      <c r="K19" s="81">
        <v>0</v>
      </c>
      <c r="M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t="s">
        <v>215</v>
      </c>
      <c r="G20" s="77">
        <v>0</v>
      </c>
      <c r="H20" t="s">
        <v>215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</row>
    <row r="21" spans="2:15">
      <c r="B21" s="79" t="s">
        <v>596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215</v>
      </c>
      <c r="C22" t="s">
        <v>215</v>
      </c>
      <c r="E22" t="s">
        <v>215</v>
      </c>
      <c r="G22" s="77">
        <v>0</v>
      </c>
      <c r="H22" t="s">
        <v>215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220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215</v>
      </c>
      <c r="C24" t="s">
        <v>215</v>
      </c>
      <c r="E24" t="s">
        <v>215</v>
      </c>
      <c r="G24" s="77">
        <v>0</v>
      </c>
      <c r="H24" t="s">
        <v>215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222</v>
      </c>
    </row>
    <row r="26" spans="2:15">
      <c r="B26" t="s">
        <v>271</v>
      </c>
    </row>
    <row r="27" spans="2:15">
      <c r="B27" t="s">
        <v>272</v>
      </c>
    </row>
    <row r="28" spans="2:15">
      <c r="B28" t="s">
        <v>273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</row>
    <row r="3" spans="2:55">
      <c r="B3" s="2" t="s">
        <v>2</v>
      </c>
      <c r="C3" t="s">
        <v>198</v>
      </c>
    </row>
    <row r="4" spans="2:55">
      <c r="B4" s="2" t="s">
        <v>3</v>
      </c>
    </row>
    <row r="5" spans="2:55">
      <c r="B5" s="2"/>
    </row>
    <row r="7" spans="2:55" ht="26.25" customHeight="1">
      <c r="B7" s="95" t="s">
        <v>156</v>
      </c>
      <c r="C7" s="96"/>
      <c r="D7" s="96"/>
      <c r="E7" s="96"/>
      <c r="F7" s="96"/>
      <c r="G7" s="96"/>
      <c r="H7" s="96"/>
      <c r="I7" s="96"/>
      <c r="J7" s="97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"/>
      <c r="F11" s="7"/>
      <c r="G11" s="75">
        <v>0</v>
      </c>
      <c r="H11" s="76">
        <v>0</v>
      </c>
      <c r="I11" s="76">
        <v>0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200</v>
      </c>
      <c r="E12" s="80">
        <v>0</v>
      </c>
      <c r="F12" s="19"/>
      <c r="G12" s="81">
        <v>0</v>
      </c>
      <c r="H12" s="80">
        <v>0</v>
      </c>
      <c r="I12" s="80">
        <v>0</v>
      </c>
    </row>
    <row r="13" spans="2:55">
      <c r="B13" s="79" t="s">
        <v>761</v>
      </c>
      <c r="E13" s="80">
        <v>0</v>
      </c>
      <c r="F13" s="19"/>
      <c r="G13" s="81">
        <v>0</v>
      </c>
      <c r="H13" s="80">
        <v>0</v>
      </c>
      <c r="I13" s="80">
        <v>0</v>
      </c>
    </row>
    <row r="14" spans="2:55">
      <c r="B14" t="s">
        <v>215</v>
      </c>
      <c r="E14" s="78">
        <v>0</v>
      </c>
      <c r="F14" t="s">
        <v>215</v>
      </c>
      <c r="G14" s="77">
        <v>0</v>
      </c>
      <c r="H14" s="78">
        <v>0</v>
      </c>
      <c r="I14" s="78">
        <v>0</v>
      </c>
    </row>
    <row r="15" spans="2:55">
      <c r="B15" s="79" t="s">
        <v>762</v>
      </c>
      <c r="E15" s="80">
        <v>0</v>
      </c>
      <c r="F15" s="19"/>
      <c r="G15" s="81">
        <v>0</v>
      </c>
      <c r="H15" s="80">
        <v>0</v>
      </c>
      <c r="I15" s="80">
        <v>0</v>
      </c>
    </row>
    <row r="16" spans="2:55">
      <c r="B16" t="s">
        <v>215</v>
      </c>
      <c r="E16" s="78">
        <v>0</v>
      </c>
      <c r="F16" t="s">
        <v>215</v>
      </c>
      <c r="G16" s="77">
        <v>0</v>
      </c>
      <c r="H16" s="78">
        <v>0</v>
      </c>
      <c r="I16" s="78">
        <v>0</v>
      </c>
    </row>
    <row r="17" spans="2:9">
      <c r="B17" s="79" t="s">
        <v>220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s="79" t="s">
        <v>761</v>
      </c>
      <c r="E18" s="80">
        <v>0</v>
      </c>
      <c r="F18" s="19"/>
      <c r="G18" s="81">
        <v>0</v>
      </c>
      <c r="H18" s="80">
        <v>0</v>
      </c>
      <c r="I18" s="80">
        <v>0</v>
      </c>
    </row>
    <row r="19" spans="2:9">
      <c r="B19" t="s">
        <v>215</v>
      </c>
      <c r="E19" s="78">
        <v>0</v>
      </c>
      <c r="F19" t="s">
        <v>215</v>
      </c>
      <c r="G19" s="77">
        <v>0</v>
      </c>
      <c r="H19" s="78">
        <v>0</v>
      </c>
      <c r="I19" s="78">
        <v>0</v>
      </c>
    </row>
    <row r="20" spans="2:9">
      <c r="B20" s="79" t="s">
        <v>762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215</v>
      </c>
      <c r="E21" s="78">
        <v>0</v>
      </c>
      <c r="F21" t="s">
        <v>215</v>
      </c>
      <c r="G21" s="77">
        <v>0</v>
      </c>
      <c r="H21" s="78">
        <v>0</v>
      </c>
      <c r="I21" s="78">
        <v>0</v>
      </c>
    </row>
    <row r="22" spans="2:9">
      <c r="F22" s="19"/>
      <c r="G22" s="19"/>
      <c r="H22" s="19"/>
    </row>
    <row r="23" spans="2:9">
      <c r="F23" s="19"/>
      <c r="G23" s="19"/>
      <c r="H23" s="19"/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/>
    </row>
    <row r="3" spans="2:60">
      <c r="B3" s="2" t="s">
        <v>2</v>
      </c>
      <c r="C3" s="2" t="s">
        <v>198</v>
      </c>
    </row>
    <row r="4" spans="2:60">
      <c r="B4" s="2" t="s">
        <v>3</v>
      </c>
      <c r="C4" s="2"/>
    </row>
    <row r="5" spans="2:60">
      <c r="B5" s="2"/>
      <c r="C5" s="2"/>
    </row>
    <row r="7" spans="2:60" ht="26.25" customHeight="1">
      <c r="B7" s="95" t="s">
        <v>162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5" spans="2:60">
      <c r="B5" s="2"/>
    </row>
    <row r="7" spans="2:60" ht="26.25" customHeight="1">
      <c r="B7" s="95" t="s">
        <v>167</v>
      </c>
      <c r="C7" s="96"/>
      <c r="D7" s="96"/>
      <c r="E7" s="96"/>
      <c r="F7" s="96"/>
      <c r="G7" s="96"/>
      <c r="H7" s="96"/>
      <c r="I7" s="96"/>
      <c r="J7" s="96"/>
      <c r="K7" s="97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200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215</v>
      </c>
      <c r="C13" t="s">
        <v>215</v>
      </c>
      <c r="D13" t="s">
        <v>215</v>
      </c>
      <c r="E13" s="19"/>
      <c r="F13" s="78">
        <v>0</v>
      </c>
      <c r="G13" t="s">
        <v>215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220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215</v>
      </c>
      <c r="C15" t="s">
        <v>215</v>
      </c>
      <c r="D15" t="s">
        <v>215</v>
      </c>
      <c r="E15" s="19"/>
      <c r="F15" s="78">
        <v>0</v>
      </c>
      <c r="G15" t="s">
        <v>215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Q15"/>
  <sheetViews>
    <sheetView rightToLeft="1" workbookViewId="0">
      <selection activeCell="B8" sqref="B8:D9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0.7109375" style="16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5703125" style="19" customWidth="1"/>
    <col min="14" max="14" width="6.140625" style="19" customWidth="1"/>
    <col min="15" max="16" width="5.7109375" style="19" customWidth="1"/>
    <col min="17" max="17" width="6.85546875" style="19" customWidth="1"/>
    <col min="18" max="18" width="6.42578125" style="16" customWidth="1"/>
    <col min="19" max="19" width="6.7109375" style="16" customWidth="1"/>
    <col min="20" max="20" width="7.28515625" style="16" customWidth="1"/>
    <col min="21" max="32" width="5.7109375" style="16" customWidth="1"/>
    <col min="33" max="16384" width="9.140625" style="16"/>
  </cols>
  <sheetData>
    <row r="1" spans="2:17">
      <c r="B1" s="2" t="s">
        <v>0</v>
      </c>
      <c r="C1" t="s">
        <v>197</v>
      </c>
    </row>
    <row r="2" spans="2:17">
      <c r="B2" s="2" t="s">
        <v>1</v>
      </c>
    </row>
    <row r="3" spans="2:17">
      <c r="B3" s="2" t="s">
        <v>2</v>
      </c>
      <c r="C3" t="s">
        <v>198</v>
      </c>
    </row>
    <row r="4" spans="2:17">
      <c r="B4" s="2" t="s">
        <v>3</v>
      </c>
    </row>
    <row r="5" spans="2:17">
      <c r="B5" s="2"/>
    </row>
    <row r="7" spans="2:17" ht="26.25" customHeight="1">
      <c r="B7" s="95" t="s">
        <v>169</v>
      </c>
      <c r="C7" s="96"/>
      <c r="D7" s="96"/>
    </row>
    <row r="8" spans="2:17" s="19" customFormat="1" ht="63">
      <c r="B8" s="50" t="s">
        <v>96</v>
      </c>
      <c r="C8" s="56" t="s">
        <v>170</v>
      </c>
      <c r="D8" s="57" t="s">
        <v>171</v>
      </c>
    </row>
    <row r="9" spans="2:17" s="19" customFormat="1">
      <c r="B9" s="20"/>
      <c r="C9" s="31" t="s">
        <v>185</v>
      </c>
      <c r="D9" s="45" t="s">
        <v>74</v>
      </c>
    </row>
    <row r="10" spans="2:17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</row>
    <row r="11" spans="2:17" s="23" customFormat="1" ht="18" customHeight="1">
      <c r="B11" s="24" t="s">
        <v>172</v>
      </c>
      <c r="C11" s="75">
        <v>0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</row>
    <row r="12" spans="2:17">
      <c r="B12" s="79" t="s">
        <v>200</v>
      </c>
      <c r="C12" s="81">
        <v>0</v>
      </c>
    </row>
    <row r="13" spans="2:17">
      <c r="B13" t="s">
        <v>215</v>
      </c>
      <c r="C13" s="77">
        <v>0</v>
      </c>
    </row>
    <row r="14" spans="2:17">
      <c r="B14" s="79" t="s">
        <v>220</v>
      </c>
      <c r="C14" s="81">
        <v>0</v>
      </c>
    </row>
    <row r="15" spans="2:17">
      <c r="B15" t="s">
        <v>215</v>
      </c>
      <c r="C15" s="77">
        <v>0</v>
      </c>
    </row>
  </sheetData>
  <mergeCells count="1">
    <mergeCell ref="B7:D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275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244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596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</row>
    <row r="3" spans="2:18">
      <c r="B3" s="2" t="s">
        <v>2</v>
      </c>
      <c r="C3" t="s">
        <v>198</v>
      </c>
    </row>
    <row r="4" spans="2:18">
      <c r="B4" s="2" t="s">
        <v>3</v>
      </c>
    </row>
    <row r="5" spans="2:18">
      <c r="B5" s="2"/>
    </row>
    <row r="7" spans="2:18" ht="26.25" customHeight="1">
      <c r="B7" s="95" t="s">
        <v>177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200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672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215</v>
      </c>
      <c r="C14" t="s">
        <v>215</v>
      </c>
      <c r="D14" t="s">
        <v>215</v>
      </c>
      <c r="E14" t="s">
        <v>215</v>
      </c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673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215</v>
      </c>
      <c r="C16" t="s">
        <v>215</v>
      </c>
      <c r="D16" t="s">
        <v>215</v>
      </c>
      <c r="E16" t="s">
        <v>215</v>
      </c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276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215</v>
      </c>
      <c r="C18" t="s">
        <v>215</v>
      </c>
      <c r="D18" t="s">
        <v>215</v>
      </c>
      <c r="E18" t="s">
        <v>215</v>
      </c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596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215</v>
      </c>
      <c r="C20" t="s">
        <v>215</v>
      </c>
      <c r="D20" t="s">
        <v>215</v>
      </c>
      <c r="E20" t="s">
        <v>215</v>
      </c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277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278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222</v>
      </c>
      <c r="D26" s="16"/>
    </row>
    <row r="27" spans="2:16">
      <c r="B27" t="s">
        <v>271</v>
      </c>
      <c r="D27" s="16"/>
    </row>
    <row r="28" spans="2:16">
      <c r="B28" t="s">
        <v>273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</row>
    <row r="3" spans="2:53">
      <c r="B3" s="2" t="s">
        <v>2</v>
      </c>
      <c r="C3" t="s">
        <v>198</v>
      </c>
    </row>
    <row r="4" spans="2:53">
      <c r="B4" s="2" t="s">
        <v>3</v>
      </c>
    </row>
    <row r="6" spans="2:53" ht="21.75" customHeight="1">
      <c r="B6" s="87" t="s">
        <v>68</v>
      </c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9"/>
    </row>
    <row r="7" spans="2:53" ht="27.75" customHeight="1">
      <c r="B7" s="90" t="s">
        <v>69</v>
      </c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2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3.52</v>
      </c>
      <c r="I11" s="7"/>
      <c r="J11" s="7"/>
      <c r="K11" s="76">
        <v>0.02</v>
      </c>
      <c r="L11" s="75">
        <v>109513340</v>
      </c>
      <c r="M11" s="7"/>
      <c r="N11" s="75">
        <v>0</v>
      </c>
      <c r="O11" s="75">
        <v>115080.2167354</v>
      </c>
      <c r="P11" s="7"/>
      <c r="Q11" s="76">
        <v>1</v>
      </c>
      <c r="R11" s="76">
        <v>0.77569999999999995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200</v>
      </c>
      <c r="C12" s="16"/>
      <c r="D12" s="16"/>
      <c r="H12" s="81">
        <v>3.52</v>
      </c>
      <c r="K12" s="80">
        <v>0.02</v>
      </c>
      <c r="L12" s="81">
        <v>109513340</v>
      </c>
      <c r="N12" s="81">
        <v>0</v>
      </c>
      <c r="O12" s="81">
        <v>115080.2167354</v>
      </c>
      <c r="Q12" s="80">
        <v>1</v>
      </c>
      <c r="R12" s="80">
        <v>0.77569999999999995</v>
      </c>
    </row>
    <row r="13" spans="2:53">
      <c r="B13" s="79" t="s">
        <v>223</v>
      </c>
      <c r="C13" s="16"/>
      <c r="D13" s="16"/>
      <c r="H13" s="81">
        <v>2.31</v>
      </c>
      <c r="K13" s="80">
        <v>6.7000000000000002E-3</v>
      </c>
      <c r="L13" s="81">
        <v>45961401</v>
      </c>
      <c r="N13" s="81">
        <v>0</v>
      </c>
      <c r="O13" s="81">
        <v>55473.753371999999</v>
      </c>
      <c r="Q13" s="80">
        <v>0.48199999999999998</v>
      </c>
      <c r="R13" s="80">
        <v>0.37390000000000001</v>
      </c>
    </row>
    <row r="14" spans="2:53">
      <c r="B14" s="79" t="s">
        <v>224</v>
      </c>
      <c r="C14" s="16"/>
      <c r="D14" s="16"/>
      <c r="H14" s="81">
        <v>2.31</v>
      </c>
      <c r="K14" s="80">
        <v>6.7000000000000002E-3</v>
      </c>
      <c r="L14" s="81">
        <v>45961401</v>
      </c>
      <c r="N14" s="81">
        <v>0</v>
      </c>
      <c r="O14" s="81">
        <v>55473.753371999999</v>
      </c>
      <c r="Q14" s="80">
        <v>0.48199999999999998</v>
      </c>
      <c r="R14" s="80">
        <v>0.37390000000000001</v>
      </c>
    </row>
    <row r="15" spans="2:53">
      <c r="B15" t="s">
        <v>225</v>
      </c>
      <c r="C15" t="s">
        <v>226</v>
      </c>
      <c r="D15" t="s">
        <v>100</v>
      </c>
      <c r="E15" t="s">
        <v>227</v>
      </c>
      <c r="G15" t="s">
        <v>228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14530247</v>
      </c>
      <c r="M15" s="77">
        <v>142.6</v>
      </c>
      <c r="N15" s="77">
        <v>0</v>
      </c>
      <c r="O15" s="77">
        <v>20720.132222</v>
      </c>
      <c r="P15" s="78">
        <v>1E-3</v>
      </c>
      <c r="Q15" s="78">
        <v>0.18</v>
      </c>
      <c r="R15" s="78">
        <v>0.13969999999999999</v>
      </c>
    </row>
    <row r="16" spans="2:53">
      <c r="B16" t="s">
        <v>229</v>
      </c>
      <c r="C16" t="s">
        <v>230</v>
      </c>
      <c r="D16" t="s">
        <v>100</v>
      </c>
      <c r="E16" t="s">
        <v>227</v>
      </c>
      <c r="G16" t="s">
        <v>231</v>
      </c>
      <c r="H16" s="77">
        <v>10.94</v>
      </c>
      <c r="I16" t="s">
        <v>102</v>
      </c>
      <c r="J16" s="78">
        <v>0.04</v>
      </c>
      <c r="K16" s="78">
        <v>9.4000000000000004E-3</v>
      </c>
      <c r="L16" s="77">
        <v>695849</v>
      </c>
      <c r="M16" s="77">
        <v>180.5</v>
      </c>
      <c r="N16" s="77">
        <v>0</v>
      </c>
      <c r="O16" s="77">
        <v>1256.007445</v>
      </c>
      <c r="P16" s="78">
        <v>0</v>
      </c>
      <c r="Q16" s="78">
        <v>1.09E-2</v>
      </c>
      <c r="R16" s="78">
        <v>8.5000000000000006E-3</v>
      </c>
    </row>
    <row r="17" spans="2:18">
      <c r="B17" t="s">
        <v>232</v>
      </c>
      <c r="C17" t="s">
        <v>233</v>
      </c>
      <c r="D17" t="s">
        <v>100</v>
      </c>
      <c r="E17" t="s">
        <v>227</v>
      </c>
      <c r="G17" t="s">
        <v>234</v>
      </c>
      <c r="H17" s="77">
        <v>0.75</v>
      </c>
      <c r="I17" t="s">
        <v>102</v>
      </c>
      <c r="J17" s="78">
        <v>1.7500000000000002E-2</v>
      </c>
      <c r="K17" s="78">
        <v>5.8999999999999999E-3</v>
      </c>
      <c r="L17" s="77">
        <v>15510000</v>
      </c>
      <c r="M17" s="77">
        <v>111.17</v>
      </c>
      <c r="N17" s="77">
        <v>0</v>
      </c>
      <c r="O17" s="77">
        <v>17242.467000000001</v>
      </c>
      <c r="P17" s="78">
        <v>8.9999999999999998E-4</v>
      </c>
      <c r="Q17" s="78">
        <v>0.14979999999999999</v>
      </c>
      <c r="R17" s="78">
        <v>0.1162</v>
      </c>
    </row>
    <row r="18" spans="2:18">
      <c r="B18" t="s">
        <v>235</v>
      </c>
      <c r="C18" t="s">
        <v>236</v>
      </c>
      <c r="D18" t="s">
        <v>100</v>
      </c>
      <c r="E18" t="s">
        <v>227</v>
      </c>
      <c r="G18" t="s">
        <v>237</v>
      </c>
      <c r="H18" s="77">
        <v>6.31</v>
      </c>
      <c r="I18" t="s">
        <v>102</v>
      </c>
      <c r="J18" s="78">
        <v>5.0000000000000001E-3</v>
      </c>
      <c r="K18" s="78">
        <v>8.6E-3</v>
      </c>
      <c r="L18" s="77">
        <v>3280000</v>
      </c>
      <c r="M18" s="77">
        <v>105.8</v>
      </c>
      <c r="N18" s="77">
        <v>0</v>
      </c>
      <c r="O18" s="77">
        <v>3470.24</v>
      </c>
      <c r="P18" s="78">
        <v>2.0000000000000001E-4</v>
      </c>
      <c r="Q18" s="78">
        <v>3.0200000000000001E-2</v>
      </c>
      <c r="R18" s="78">
        <v>2.3400000000000001E-2</v>
      </c>
    </row>
    <row r="19" spans="2:18">
      <c r="B19" t="s">
        <v>238</v>
      </c>
      <c r="C19" t="s">
        <v>239</v>
      </c>
      <c r="D19" t="s">
        <v>100</v>
      </c>
      <c r="E19" t="s">
        <v>227</v>
      </c>
      <c r="G19" t="s">
        <v>240</v>
      </c>
      <c r="H19" s="77">
        <v>2.81</v>
      </c>
      <c r="I19" t="s">
        <v>102</v>
      </c>
      <c r="J19" s="78">
        <v>7.4999999999999997E-3</v>
      </c>
      <c r="K19" s="78">
        <v>8.6999999999999994E-3</v>
      </c>
      <c r="L19" s="77">
        <v>10085305</v>
      </c>
      <c r="M19" s="77">
        <v>108.1</v>
      </c>
      <c r="N19" s="77">
        <v>0</v>
      </c>
      <c r="O19" s="77">
        <v>10902.214705</v>
      </c>
      <c r="P19" s="78">
        <v>5.0000000000000001E-4</v>
      </c>
      <c r="Q19" s="78">
        <v>9.4700000000000006E-2</v>
      </c>
      <c r="R19" s="78">
        <v>7.3499999999999996E-2</v>
      </c>
    </row>
    <row r="20" spans="2:18">
      <c r="B20" t="s">
        <v>241</v>
      </c>
      <c r="C20" t="s">
        <v>242</v>
      </c>
      <c r="D20" t="s">
        <v>100</v>
      </c>
      <c r="E20" t="s">
        <v>227</v>
      </c>
      <c r="G20" t="s">
        <v>243</v>
      </c>
      <c r="H20" s="77">
        <v>8.8800000000000008</v>
      </c>
      <c r="I20" t="s">
        <v>102</v>
      </c>
      <c r="J20" s="78">
        <v>1E-3</v>
      </c>
      <c r="K20" s="78">
        <v>8.3000000000000001E-3</v>
      </c>
      <c r="L20" s="77">
        <v>1860000</v>
      </c>
      <c r="M20" s="77">
        <v>101.22</v>
      </c>
      <c r="N20" s="77">
        <v>0</v>
      </c>
      <c r="O20" s="77">
        <v>1882.692</v>
      </c>
      <c r="P20" s="78">
        <v>1E-4</v>
      </c>
      <c r="Q20" s="78">
        <v>1.6400000000000001E-2</v>
      </c>
      <c r="R20" s="78">
        <v>1.2699999999999999E-2</v>
      </c>
    </row>
    <row r="21" spans="2:18">
      <c r="B21" s="79" t="s">
        <v>244</v>
      </c>
      <c r="C21" s="16"/>
      <c r="D21" s="16"/>
      <c r="H21" s="81">
        <v>4.6500000000000004</v>
      </c>
      <c r="K21" s="80">
        <v>3.2399999999999998E-2</v>
      </c>
      <c r="L21" s="81">
        <v>63551939</v>
      </c>
      <c r="N21" s="81">
        <v>0</v>
      </c>
      <c r="O21" s="81">
        <v>59606.463363399998</v>
      </c>
      <c r="Q21" s="80">
        <v>0.51800000000000002</v>
      </c>
      <c r="R21" s="80">
        <v>0.40179999999999999</v>
      </c>
    </row>
    <row r="22" spans="2:18">
      <c r="B22" s="79" t="s">
        <v>245</v>
      </c>
      <c r="C22" s="16"/>
      <c r="D22" s="16"/>
      <c r="H22" s="81">
        <v>0</v>
      </c>
      <c r="K22" s="80">
        <v>0</v>
      </c>
      <c r="L22" s="81">
        <v>0</v>
      </c>
      <c r="N22" s="81">
        <v>0</v>
      </c>
      <c r="O22" s="81">
        <v>0</v>
      </c>
      <c r="Q22" s="80">
        <v>0</v>
      </c>
      <c r="R22" s="80">
        <v>0</v>
      </c>
    </row>
    <row r="23" spans="2:18">
      <c r="B23" t="s">
        <v>215</v>
      </c>
      <c r="C23" t="s">
        <v>215</v>
      </c>
      <c r="D23" s="16"/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O23" s="77">
        <v>0</v>
      </c>
      <c r="P23" s="78">
        <v>0</v>
      </c>
      <c r="Q23" s="78">
        <v>0</v>
      </c>
      <c r="R23" s="78">
        <v>0</v>
      </c>
    </row>
    <row r="24" spans="2:18">
      <c r="B24" s="79" t="s">
        <v>246</v>
      </c>
      <c r="C24" s="16"/>
      <c r="D24" s="16"/>
      <c r="H24" s="81">
        <v>4.21</v>
      </c>
      <c r="K24" s="80">
        <v>3.6700000000000003E-2</v>
      </c>
      <c r="L24" s="81">
        <v>56451939</v>
      </c>
      <c r="N24" s="81">
        <v>0</v>
      </c>
      <c r="O24" s="81">
        <v>52533.443363400002</v>
      </c>
      <c r="Q24" s="80">
        <v>0.45650000000000002</v>
      </c>
      <c r="R24" s="80">
        <v>0.35410000000000003</v>
      </c>
    </row>
    <row r="25" spans="2:18">
      <c r="B25" t="s">
        <v>247</v>
      </c>
      <c r="C25" t="s">
        <v>248</v>
      </c>
      <c r="D25" t="s">
        <v>100</v>
      </c>
      <c r="E25" t="s">
        <v>227</v>
      </c>
      <c r="G25" t="s">
        <v>228</v>
      </c>
      <c r="H25" s="77">
        <v>1.83</v>
      </c>
      <c r="I25" t="s">
        <v>102</v>
      </c>
      <c r="J25" s="78">
        <v>4.0000000000000001E-3</v>
      </c>
      <c r="K25" s="78">
        <v>3.56E-2</v>
      </c>
      <c r="L25" s="77">
        <v>19266279</v>
      </c>
      <c r="M25" s="77">
        <v>94.54</v>
      </c>
      <c r="N25" s="77">
        <v>0</v>
      </c>
      <c r="O25" s="77">
        <v>18214.340166599999</v>
      </c>
      <c r="P25" s="78">
        <v>1.1000000000000001E-3</v>
      </c>
      <c r="Q25" s="78">
        <v>0.1583</v>
      </c>
      <c r="R25" s="78">
        <v>0.12280000000000001</v>
      </c>
    </row>
    <row r="26" spans="2:18">
      <c r="B26" t="s">
        <v>249</v>
      </c>
      <c r="C26" t="s">
        <v>250</v>
      </c>
      <c r="D26" t="s">
        <v>100</v>
      </c>
      <c r="E26" t="s">
        <v>227</v>
      </c>
      <c r="G26" t="s">
        <v>251</v>
      </c>
      <c r="H26" s="77">
        <v>6.94</v>
      </c>
      <c r="I26" t="s">
        <v>102</v>
      </c>
      <c r="J26" s="78">
        <v>0.01</v>
      </c>
      <c r="K26" s="78">
        <v>3.6900000000000002E-2</v>
      </c>
      <c r="L26" s="77">
        <v>15500000</v>
      </c>
      <c r="M26" s="77">
        <v>83.99</v>
      </c>
      <c r="N26" s="77">
        <v>0</v>
      </c>
      <c r="O26" s="77">
        <v>13018.45</v>
      </c>
      <c r="P26" s="78">
        <v>5.9999999999999995E-4</v>
      </c>
      <c r="Q26" s="78">
        <v>0.11310000000000001</v>
      </c>
      <c r="R26" s="78">
        <v>8.7800000000000003E-2</v>
      </c>
    </row>
    <row r="27" spans="2:18">
      <c r="B27" t="s">
        <v>252</v>
      </c>
      <c r="C27" t="s">
        <v>253</v>
      </c>
      <c r="D27" t="s">
        <v>100</v>
      </c>
      <c r="E27" t="s">
        <v>227</v>
      </c>
      <c r="G27" t="s">
        <v>254</v>
      </c>
      <c r="H27" s="77">
        <v>15.92</v>
      </c>
      <c r="I27" t="s">
        <v>102</v>
      </c>
      <c r="J27" s="78">
        <v>3.7499999999999999E-2</v>
      </c>
      <c r="K27" s="78">
        <v>3.73E-2</v>
      </c>
      <c r="L27" s="77">
        <v>1000000</v>
      </c>
      <c r="M27" s="77">
        <v>103.13</v>
      </c>
      <c r="N27" s="77">
        <v>0</v>
      </c>
      <c r="O27" s="77">
        <v>1031.3</v>
      </c>
      <c r="P27" s="78">
        <v>0</v>
      </c>
      <c r="Q27" s="78">
        <v>8.9999999999999993E-3</v>
      </c>
      <c r="R27" s="78">
        <v>7.0000000000000001E-3</v>
      </c>
    </row>
    <row r="28" spans="2:18">
      <c r="B28" t="s">
        <v>255</v>
      </c>
      <c r="C28" t="s">
        <v>256</v>
      </c>
      <c r="D28" t="s">
        <v>100</v>
      </c>
      <c r="E28" t="s">
        <v>227</v>
      </c>
      <c r="G28" t="s">
        <v>257</v>
      </c>
      <c r="H28" s="77">
        <v>2.62</v>
      </c>
      <c r="I28" t="s">
        <v>102</v>
      </c>
      <c r="J28" s="78">
        <v>1.7500000000000002E-2</v>
      </c>
      <c r="K28" s="78">
        <v>3.7100000000000001E-2</v>
      </c>
      <c r="L28" s="77">
        <v>3258268</v>
      </c>
      <c r="M28" s="77">
        <v>95.66</v>
      </c>
      <c r="N28" s="77">
        <v>0</v>
      </c>
      <c r="O28" s="77">
        <v>3116.8591688000001</v>
      </c>
      <c r="P28" s="78">
        <v>2.0000000000000001E-4</v>
      </c>
      <c r="Q28" s="78">
        <v>2.7099999999999999E-2</v>
      </c>
      <c r="R28" s="78">
        <v>2.1000000000000001E-2</v>
      </c>
    </row>
    <row r="29" spans="2:18">
      <c r="B29" t="s">
        <v>258</v>
      </c>
      <c r="C29" t="s">
        <v>259</v>
      </c>
      <c r="D29" t="s">
        <v>100</v>
      </c>
      <c r="E29" t="s">
        <v>227</v>
      </c>
      <c r="G29" t="s">
        <v>260</v>
      </c>
      <c r="H29" s="77">
        <v>2.3199999999999998</v>
      </c>
      <c r="I29" t="s">
        <v>102</v>
      </c>
      <c r="J29" s="78">
        <v>5.0000000000000001E-3</v>
      </c>
      <c r="K29" s="78">
        <v>3.78E-2</v>
      </c>
      <c r="L29" s="77">
        <v>14959942</v>
      </c>
      <c r="M29" s="77">
        <v>93.15</v>
      </c>
      <c r="N29" s="77">
        <v>0</v>
      </c>
      <c r="O29" s="77">
        <v>13935.185973</v>
      </c>
      <c r="P29" s="78">
        <v>6.9999999999999999E-4</v>
      </c>
      <c r="Q29" s="78">
        <v>0.1211</v>
      </c>
      <c r="R29" s="78">
        <v>9.3899999999999997E-2</v>
      </c>
    </row>
    <row r="30" spans="2:18">
      <c r="B30" t="s">
        <v>261</v>
      </c>
      <c r="C30" t="s">
        <v>262</v>
      </c>
      <c r="D30" t="s">
        <v>100</v>
      </c>
      <c r="E30" t="s">
        <v>227</v>
      </c>
      <c r="G30" t="s">
        <v>263</v>
      </c>
      <c r="H30" s="77">
        <v>12.56</v>
      </c>
      <c r="I30" t="s">
        <v>102</v>
      </c>
      <c r="J30" s="78">
        <v>5.5E-2</v>
      </c>
      <c r="K30" s="78">
        <v>3.6299999999999999E-2</v>
      </c>
      <c r="L30" s="77">
        <v>2467450</v>
      </c>
      <c r="M30" s="77">
        <v>130.38999999999999</v>
      </c>
      <c r="N30" s="77">
        <v>0</v>
      </c>
      <c r="O30" s="77">
        <v>3217.308055</v>
      </c>
      <c r="P30" s="78">
        <v>1E-4</v>
      </c>
      <c r="Q30" s="78">
        <v>2.8000000000000001E-2</v>
      </c>
      <c r="R30" s="78">
        <v>2.1700000000000001E-2</v>
      </c>
    </row>
    <row r="31" spans="2:18">
      <c r="B31" s="79" t="s">
        <v>264</v>
      </c>
      <c r="C31" s="16"/>
      <c r="D31" s="16"/>
      <c r="H31" s="81">
        <v>7.92</v>
      </c>
      <c r="K31" s="80">
        <v>5.0000000000000001E-4</v>
      </c>
      <c r="L31" s="81">
        <v>7100000</v>
      </c>
      <c r="N31" s="81">
        <v>0</v>
      </c>
      <c r="O31" s="81">
        <v>7073.02</v>
      </c>
      <c r="Q31" s="80">
        <v>6.1499999999999999E-2</v>
      </c>
      <c r="R31" s="80">
        <v>4.7699999999999999E-2</v>
      </c>
    </row>
    <row r="32" spans="2:18">
      <c r="B32" t="s">
        <v>265</v>
      </c>
      <c r="C32" t="s">
        <v>266</v>
      </c>
      <c r="D32" t="s">
        <v>100</v>
      </c>
      <c r="E32" t="s">
        <v>227</v>
      </c>
      <c r="G32" t="s">
        <v>267</v>
      </c>
      <c r="H32" s="77">
        <v>7.92</v>
      </c>
      <c r="I32" t="s">
        <v>102</v>
      </c>
      <c r="J32" s="78">
        <v>0</v>
      </c>
      <c r="K32" s="78">
        <v>5.0000000000000001E-4</v>
      </c>
      <c r="L32" s="77">
        <v>7100000</v>
      </c>
      <c r="M32" s="77">
        <v>99.62</v>
      </c>
      <c r="N32" s="77">
        <v>0</v>
      </c>
      <c r="O32" s="77">
        <v>7073.02</v>
      </c>
      <c r="P32" s="78">
        <v>4.0000000000000002E-4</v>
      </c>
      <c r="Q32" s="78">
        <v>6.1499999999999999E-2</v>
      </c>
      <c r="R32" s="78">
        <v>4.7699999999999999E-2</v>
      </c>
    </row>
    <row r="33" spans="2:18">
      <c r="B33" s="79" t="s">
        <v>268</v>
      </c>
      <c r="C33" s="16"/>
      <c r="D33" s="16"/>
      <c r="H33" s="81">
        <v>0</v>
      </c>
      <c r="K33" s="80">
        <v>0</v>
      </c>
      <c r="L33" s="81">
        <v>0</v>
      </c>
      <c r="N33" s="81">
        <v>0</v>
      </c>
      <c r="O33" s="81">
        <v>0</v>
      </c>
      <c r="Q33" s="80">
        <v>0</v>
      </c>
      <c r="R33" s="80">
        <v>0</v>
      </c>
    </row>
    <row r="34" spans="2:18">
      <c r="B34" t="s">
        <v>215</v>
      </c>
      <c r="C34" t="s">
        <v>215</v>
      </c>
      <c r="D34" s="16"/>
      <c r="E34" t="s">
        <v>215</v>
      </c>
      <c r="H34" s="77">
        <v>0</v>
      </c>
      <c r="I34" t="s">
        <v>215</v>
      </c>
      <c r="J34" s="78">
        <v>0</v>
      </c>
      <c r="K34" s="78">
        <v>0</v>
      </c>
      <c r="L34" s="77">
        <v>0</v>
      </c>
      <c r="M34" s="77">
        <v>0</v>
      </c>
      <c r="O34" s="77">
        <v>0</v>
      </c>
      <c r="P34" s="78">
        <v>0</v>
      </c>
      <c r="Q34" s="78">
        <v>0</v>
      </c>
      <c r="R34" s="78">
        <v>0</v>
      </c>
    </row>
    <row r="35" spans="2:18">
      <c r="B35" s="79" t="s">
        <v>220</v>
      </c>
      <c r="C35" s="16"/>
      <c r="D35" s="16"/>
      <c r="H35" s="81">
        <v>0</v>
      </c>
      <c r="K35" s="80">
        <v>0</v>
      </c>
      <c r="L35" s="81">
        <v>0</v>
      </c>
      <c r="N35" s="81">
        <v>0</v>
      </c>
      <c r="O35" s="81">
        <v>0</v>
      </c>
      <c r="Q35" s="80">
        <v>0</v>
      </c>
      <c r="R35" s="80">
        <v>0</v>
      </c>
    </row>
    <row r="36" spans="2:18">
      <c r="B36" s="79" t="s">
        <v>269</v>
      </c>
      <c r="C36" s="16"/>
      <c r="D36" s="16"/>
      <c r="H36" s="81">
        <v>0</v>
      </c>
      <c r="K36" s="80">
        <v>0</v>
      </c>
      <c r="L36" s="81">
        <v>0</v>
      </c>
      <c r="N36" s="81">
        <v>0</v>
      </c>
      <c r="O36" s="81">
        <v>0</v>
      </c>
      <c r="Q36" s="80">
        <v>0</v>
      </c>
      <c r="R36" s="80">
        <v>0</v>
      </c>
    </row>
    <row r="37" spans="2:18">
      <c r="B37" t="s">
        <v>215</v>
      </c>
      <c r="C37" t="s">
        <v>215</v>
      </c>
      <c r="D37" s="16"/>
      <c r="E37" t="s">
        <v>215</v>
      </c>
      <c r="H37" s="77">
        <v>0</v>
      </c>
      <c r="I37" t="s">
        <v>215</v>
      </c>
      <c r="J37" s="78">
        <v>0</v>
      </c>
      <c r="K37" s="78">
        <v>0</v>
      </c>
      <c r="L37" s="77">
        <v>0</v>
      </c>
      <c r="M37" s="77">
        <v>0</v>
      </c>
      <c r="O37" s="77">
        <v>0</v>
      </c>
      <c r="P37" s="78">
        <v>0</v>
      </c>
      <c r="Q37" s="78">
        <v>0</v>
      </c>
      <c r="R37" s="78">
        <v>0</v>
      </c>
    </row>
    <row r="38" spans="2:18">
      <c r="B38" s="79" t="s">
        <v>270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215</v>
      </c>
      <c r="C39" t="s">
        <v>215</v>
      </c>
      <c r="D39" s="16"/>
      <c r="E39" t="s">
        <v>215</v>
      </c>
      <c r="H39" s="77">
        <v>0</v>
      </c>
      <c r="I39" t="s">
        <v>215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t="s">
        <v>271</v>
      </c>
      <c r="C40" s="16"/>
      <c r="D40" s="16"/>
    </row>
    <row r="41" spans="2:18">
      <c r="B41" t="s">
        <v>272</v>
      </c>
      <c r="C41" s="16"/>
      <c r="D41" s="16"/>
    </row>
    <row r="42" spans="2:18">
      <c r="B42" t="s">
        <v>273</v>
      </c>
      <c r="C42" s="16"/>
      <c r="D42" s="16"/>
    </row>
    <row r="43" spans="2:18">
      <c r="B43" t="s">
        <v>274</v>
      </c>
      <c r="C43" s="16"/>
      <c r="D43" s="16"/>
    </row>
    <row r="44" spans="2:18">
      <c r="C44" s="16"/>
      <c r="D44" s="16"/>
    </row>
    <row r="45" spans="2:18">
      <c r="C45" s="16"/>
      <c r="D45" s="16"/>
    </row>
    <row r="46" spans="2:18">
      <c r="C46" s="16"/>
      <c r="D46" s="16"/>
    </row>
    <row r="47" spans="2:18">
      <c r="C47" s="16"/>
      <c r="D47" s="16"/>
    </row>
    <row r="48" spans="2:18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</row>
    <row r="3" spans="2:23">
      <c r="B3" s="2" t="s">
        <v>2</v>
      </c>
      <c r="C3" t="s">
        <v>198</v>
      </c>
    </row>
    <row r="4" spans="2:23">
      <c r="B4" s="2" t="s">
        <v>3</v>
      </c>
    </row>
    <row r="5" spans="2:23">
      <c r="B5" s="2"/>
    </row>
    <row r="7" spans="2:23" ht="26.25" customHeight="1">
      <c r="B7" s="95" t="s">
        <v>179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7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200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672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215</v>
      </c>
      <c r="C14" t="s">
        <v>215</v>
      </c>
      <c r="D14" t="s">
        <v>215</v>
      </c>
      <c r="E14" t="s">
        <v>215</v>
      </c>
      <c r="F14" s="15"/>
      <c r="G14" s="15"/>
      <c r="H14" s="77">
        <v>0</v>
      </c>
      <c r="I14" t="s">
        <v>215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673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215</v>
      </c>
      <c r="C16" t="s">
        <v>215</v>
      </c>
      <c r="D16" t="s">
        <v>215</v>
      </c>
      <c r="E16" t="s">
        <v>215</v>
      </c>
      <c r="F16" s="15"/>
      <c r="G16" s="15"/>
      <c r="H16" s="77">
        <v>0</v>
      </c>
      <c r="I16" t="s">
        <v>215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276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215</v>
      </c>
      <c r="C18" t="s">
        <v>215</v>
      </c>
      <c r="D18" t="s">
        <v>215</v>
      </c>
      <c r="E18" t="s">
        <v>215</v>
      </c>
      <c r="F18" s="15"/>
      <c r="G18" s="15"/>
      <c r="H18" s="77">
        <v>0</v>
      </c>
      <c r="I18" t="s">
        <v>215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596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215</v>
      </c>
      <c r="C20" t="s">
        <v>215</v>
      </c>
      <c r="D20" t="s">
        <v>215</v>
      </c>
      <c r="E20" t="s">
        <v>215</v>
      </c>
      <c r="F20" s="15"/>
      <c r="G20" s="15"/>
      <c r="H20" s="77">
        <v>0</v>
      </c>
      <c r="I20" t="s">
        <v>215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220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277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215</v>
      </c>
      <c r="C23" t="s">
        <v>215</v>
      </c>
      <c r="D23" t="s">
        <v>215</v>
      </c>
      <c r="E23" t="s">
        <v>215</v>
      </c>
      <c r="H23" s="77">
        <v>0</v>
      </c>
      <c r="I23" t="s">
        <v>215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278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215</v>
      </c>
      <c r="C25" t="s">
        <v>215</v>
      </c>
      <c r="D25" t="s">
        <v>215</v>
      </c>
      <c r="E25" t="s">
        <v>215</v>
      </c>
      <c r="H25" s="77">
        <v>0</v>
      </c>
      <c r="I25" t="s">
        <v>215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222</v>
      </c>
      <c r="D26" s="16"/>
    </row>
    <row r="27" spans="2:23">
      <c r="B27" t="s">
        <v>271</v>
      </c>
      <c r="D27" s="16"/>
    </row>
    <row r="28" spans="2:23">
      <c r="B28" t="s">
        <v>272</v>
      </c>
      <c r="D28" s="16"/>
    </row>
    <row r="29" spans="2:23">
      <c r="B29" t="s">
        <v>273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</row>
    <row r="3" spans="2:68">
      <c r="B3" s="2" t="s">
        <v>2</v>
      </c>
      <c r="C3" t="s">
        <v>198</v>
      </c>
    </row>
    <row r="4" spans="2:68">
      <c r="B4" s="2" t="s">
        <v>3</v>
      </c>
    </row>
    <row r="6" spans="2:68" ht="26.25" customHeight="1">
      <c r="B6" s="90" t="s">
        <v>68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BP6" s="19"/>
    </row>
    <row r="7" spans="2:68" ht="26.25" customHeight="1">
      <c r="B7" s="90" t="s">
        <v>82</v>
      </c>
      <c r="C7" s="93"/>
      <c r="D7" s="93"/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4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200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275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215</v>
      </c>
      <c r="C14" t="s">
        <v>215</v>
      </c>
      <c r="D14" s="16"/>
      <c r="E14" s="16"/>
      <c r="F14" s="16"/>
      <c r="G14" t="s">
        <v>215</v>
      </c>
      <c r="H14" t="s">
        <v>215</v>
      </c>
      <c r="K14" s="77">
        <v>0</v>
      </c>
      <c r="L14" t="s">
        <v>215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244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215</v>
      </c>
      <c r="C16" t="s">
        <v>215</v>
      </c>
      <c r="D16" s="16"/>
      <c r="E16" s="16"/>
      <c r="F16" s="16"/>
      <c r="G16" t="s">
        <v>215</v>
      </c>
      <c r="H16" t="s">
        <v>215</v>
      </c>
      <c r="K16" s="77">
        <v>0</v>
      </c>
      <c r="L16" t="s">
        <v>215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276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215</v>
      </c>
      <c r="C18" t="s">
        <v>215</v>
      </c>
      <c r="D18" s="16"/>
      <c r="E18" s="16"/>
      <c r="F18" s="16"/>
      <c r="G18" t="s">
        <v>215</v>
      </c>
      <c r="H18" t="s">
        <v>215</v>
      </c>
      <c r="K18" s="77">
        <v>0</v>
      </c>
      <c r="L18" t="s">
        <v>215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220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277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215</v>
      </c>
      <c r="C21" t="s">
        <v>215</v>
      </c>
      <c r="D21" s="16"/>
      <c r="E21" s="16"/>
      <c r="F21" s="16"/>
      <c r="G21" t="s">
        <v>215</v>
      </c>
      <c r="H21" t="s">
        <v>215</v>
      </c>
      <c r="K21" s="77">
        <v>0</v>
      </c>
      <c r="L21" t="s">
        <v>215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278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215</v>
      </c>
      <c r="C23" t="s">
        <v>215</v>
      </c>
      <c r="D23" s="16"/>
      <c r="E23" s="16"/>
      <c r="F23" s="16"/>
      <c r="G23" t="s">
        <v>215</v>
      </c>
      <c r="H23" t="s">
        <v>215</v>
      </c>
      <c r="K23" s="77">
        <v>0</v>
      </c>
      <c r="L23" t="s">
        <v>215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222</v>
      </c>
      <c r="C24" s="16"/>
      <c r="D24" s="16"/>
      <c r="E24" s="16"/>
      <c r="F24" s="16"/>
      <c r="G24" s="16"/>
    </row>
    <row r="25" spans="2:21">
      <c r="B25" t="s">
        <v>271</v>
      </c>
      <c r="C25" s="16"/>
      <c r="D25" s="16"/>
      <c r="E25" s="16"/>
      <c r="F25" s="16"/>
      <c r="G25" s="16"/>
    </row>
    <row r="26" spans="2:21">
      <c r="B26" t="s">
        <v>272</v>
      </c>
      <c r="C26" s="16"/>
      <c r="D26" s="16"/>
      <c r="E26" s="16"/>
      <c r="F26" s="16"/>
      <c r="G26" s="16"/>
    </row>
    <row r="27" spans="2:21">
      <c r="B27" t="s">
        <v>273</v>
      </c>
      <c r="C27" s="16"/>
      <c r="D27" s="16"/>
      <c r="E27" s="16"/>
      <c r="F27" s="16"/>
      <c r="G27" s="16"/>
    </row>
    <row r="28" spans="2:21">
      <c r="B28" t="s">
        <v>274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5"/>
  <sheetViews>
    <sheetView rightToLeft="1" tabSelected="1" topLeftCell="C56" workbookViewId="0">
      <selection activeCell="P72" sqref="P7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</row>
    <row r="3" spans="2:66">
      <c r="B3" s="2" t="s">
        <v>2</v>
      </c>
      <c r="C3" t="s">
        <v>198</v>
      </c>
    </row>
    <row r="4" spans="2:66">
      <c r="B4" s="2" t="s">
        <v>3</v>
      </c>
    </row>
    <row r="6" spans="2:66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6"/>
      <c r="U6" s="97"/>
    </row>
    <row r="7" spans="2:66" ht="26.25" customHeight="1">
      <c r="B7" s="95" t="s">
        <v>89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96"/>
      <c r="S7" s="96"/>
      <c r="T7" s="96"/>
      <c r="U7" s="97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3.75</v>
      </c>
      <c r="L11" s="7"/>
      <c r="M11" s="7"/>
      <c r="N11" s="76">
        <v>4.2000000000000003E-2</v>
      </c>
      <c r="O11" s="75">
        <f>O12+O105</f>
        <v>21611015</v>
      </c>
      <c r="P11" s="33"/>
      <c r="Q11" s="75">
        <v>251.34164000000001</v>
      </c>
      <c r="R11" s="75">
        <v>22684.526340889654</v>
      </c>
      <c r="S11" s="7"/>
      <c r="T11" s="76">
        <f>R11/$R$11</f>
        <v>1</v>
      </c>
      <c r="U11" s="76">
        <f>R11/'סכום נכסי הקרן'!$C$42</f>
        <v>0.15318409646284875</v>
      </c>
      <c r="V11" s="35"/>
      <c r="BI11" s="16"/>
      <c r="BJ11" s="19"/>
      <c r="BK11" s="16"/>
      <c r="BN11" s="16"/>
    </row>
    <row r="12" spans="2:66" s="99" customFormat="1">
      <c r="B12" s="98" t="s">
        <v>200</v>
      </c>
      <c r="K12" s="100">
        <v>3.67</v>
      </c>
      <c r="N12" s="101">
        <v>4.1099999999999998E-2</v>
      </c>
      <c r="O12" s="100">
        <f>O13+O60+O101+O103</f>
        <v>21247015</v>
      </c>
      <c r="Q12" s="100">
        <v>251.34164000000001</v>
      </c>
      <c r="R12" s="100">
        <v>21521.054067993155</v>
      </c>
      <c r="T12" s="101">
        <f t="shared" ref="T12:T75" si="0">R12/$R$11</f>
        <v>0.94871075307403274</v>
      </c>
      <c r="U12" s="101">
        <f>R12/'סכום נכסי הקרן'!$C$42</f>
        <v>0.14532739951423451</v>
      </c>
    </row>
    <row r="13" spans="2:66" s="99" customFormat="1">
      <c r="B13" s="98" t="s">
        <v>275</v>
      </c>
      <c r="K13" s="100">
        <v>4.03</v>
      </c>
      <c r="N13" s="101">
        <v>2.7300000000000001E-2</v>
      </c>
      <c r="O13" s="100">
        <v>11404854.09</v>
      </c>
      <c r="Q13" s="100">
        <v>36.546010000000003</v>
      </c>
      <c r="R13" s="100">
        <v>12096.815572919</v>
      </c>
      <c r="T13" s="101">
        <f t="shared" si="0"/>
        <v>0.53326286787456811</v>
      </c>
      <c r="U13" s="101">
        <f>R13/'סכום נכסי הקרן'!$C$42</f>
        <v>8.1687390592553213E-2</v>
      </c>
    </row>
    <row r="14" spans="2:66" s="99" customFormat="1">
      <c r="B14" s="102" t="s">
        <v>279</v>
      </c>
      <c r="C14" s="102" t="s">
        <v>280</v>
      </c>
      <c r="D14" s="102" t="s">
        <v>100</v>
      </c>
      <c r="E14" s="102" t="s">
        <v>123</v>
      </c>
      <c r="F14" s="102" t="s">
        <v>281</v>
      </c>
      <c r="G14" s="102" t="s">
        <v>282</v>
      </c>
      <c r="H14" s="102" t="s">
        <v>205</v>
      </c>
      <c r="I14" s="102" t="s">
        <v>206</v>
      </c>
      <c r="J14" s="102" t="s">
        <v>283</v>
      </c>
      <c r="K14" s="103">
        <v>0.97</v>
      </c>
      <c r="L14" s="102" t="s">
        <v>102</v>
      </c>
      <c r="M14" s="104">
        <v>5.0000000000000001E-3</v>
      </c>
      <c r="N14" s="104">
        <v>1.21E-2</v>
      </c>
      <c r="O14" s="103">
        <v>132000.66</v>
      </c>
      <c r="P14" s="103">
        <v>107.46</v>
      </c>
      <c r="Q14" s="103">
        <v>0</v>
      </c>
      <c r="R14" s="103">
        <v>141.84790923599999</v>
      </c>
      <c r="S14" s="104">
        <v>5.9999999999999995E-4</v>
      </c>
      <c r="T14" s="104">
        <f t="shared" si="0"/>
        <v>6.2530690350062175E-3</v>
      </c>
      <c r="U14" s="104">
        <f>R14/'סכום נכסי הקרן'!$C$42</f>
        <v>9.5787073024724504E-4</v>
      </c>
    </row>
    <row r="15" spans="2:66" s="99" customFormat="1">
      <c r="B15" s="102" t="s">
        <v>284</v>
      </c>
      <c r="C15" s="102" t="s">
        <v>285</v>
      </c>
      <c r="D15" s="102" t="s">
        <v>100</v>
      </c>
      <c r="E15" s="102" t="s">
        <v>123</v>
      </c>
      <c r="F15" s="102" t="s">
        <v>286</v>
      </c>
      <c r="G15" s="102" t="s">
        <v>282</v>
      </c>
      <c r="H15" s="102" t="s">
        <v>205</v>
      </c>
      <c r="I15" s="102" t="s">
        <v>206</v>
      </c>
      <c r="J15" s="102" t="s">
        <v>287</v>
      </c>
      <c r="K15" s="103">
        <v>4.72</v>
      </c>
      <c r="L15" s="102" t="s">
        <v>102</v>
      </c>
      <c r="M15" s="104">
        <v>2E-3</v>
      </c>
      <c r="N15" s="104">
        <v>1.7000000000000001E-2</v>
      </c>
      <c r="O15" s="103">
        <v>424610</v>
      </c>
      <c r="P15" s="103">
        <v>98.04</v>
      </c>
      <c r="Q15" s="103">
        <v>0</v>
      </c>
      <c r="R15" s="103">
        <v>416.287644</v>
      </c>
      <c r="S15" s="104">
        <v>1E-4</v>
      </c>
      <c r="T15" s="104">
        <f t="shared" si="0"/>
        <v>1.8351171972659924E-2</v>
      </c>
      <c r="U15" s="104">
        <f>R15/'סכום נכסי הקרן'!$C$42</f>
        <v>2.8111076976662644E-3</v>
      </c>
    </row>
    <row r="16" spans="2:66" s="99" customFormat="1">
      <c r="B16" s="102" t="s">
        <v>288</v>
      </c>
      <c r="C16" s="102" t="s">
        <v>289</v>
      </c>
      <c r="D16" s="102" t="s">
        <v>100</v>
      </c>
      <c r="E16" s="102" t="s">
        <v>123</v>
      </c>
      <c r="F16" s="102" t="s">
        <v>290</v>
      </c>
      <c r="G16" s="102" t="s">
        <v>282</v>
      </c>
      <c r="H16" s="102" t="s">
        <v>291</v>
      </c>
      <c r="I16" s="102" t="s">
        <v>150</v>
      </c>
      <c r="J16" s="102" t="s">
        <v>292</v>
      </c>
      <c r="K16" s="103">
        <v>0.68</v>
      </c>
      <c r="L16" s="102" t="s">
        <v>102</v>
      </c>
      <c r="M16" s="104">
        <v>0.01</v>
      </c>
      <c r="N16" s="104">
        <v>1.7000000000000001E-2</v>
      </c>
      <c r="O16" s="103">
        <v>100000</v>
      </c>
      <c r="P16" s="103">
        <v>107.43</v>
      </c>
      <c r="Q16" s="103">
        <v>0</v>
      </c>
      <c r="R16" s="103">
        <v>107.43</v>
      </c>
      <c r="S16" s="104">
        <v>0</v>
      </c>
      <c r="T16" s="104">
        <f t="shared" si="0"/>
        <v>4.7358273382307157E-3</v>
      </c>
      <c r="U16" s="104">
        <f>R16/'סכום נכסי הקרן'!$C$42</f>
        <v>7.2545343181093026E-4</v>
      </c>
    </row>
    <row r="17" spans="2:21" s="99" customFormat="1">
      <c r="B17" s="102" t="s">
        <v>293</v>
      </c>
      <c r="C17" s="102" t="s">
        <v>294</v>
      </c>
      <c r="D17" s="102" t="s">
        <v>100</v>
      </c>
      <c r="E17" s="102" t="s">
        <v>123</v>
      </c>
      <c r="F17" s="102" t="s">
        <v>295</v>
      </c>
      <c r="G17" s="102" t="s">
        <v>282</v>
      </c>
      <c r="H17" s="102" t="s">
        <v>205</v>
      </c>
      <c r="I17" s="102" t="s">
        <v>206</v>
      </c>
      <c r="J17" s="102" t="s">
        <v>296</v>
      </c>
      <c r="K17" s="103">
        <v>5.8</v>
      </c>
      <c r="L17" s="102" t="s">
        <v>102</v>
      </c>
      <c r="M17" s="104">
        <v>1E-3</v>
      </c>
      <c r="N17" s="104">
        <v>1.7500000000000002E-2</v>
      </c>
      <c r="O17" s="103">
        <v>800000</v>
      </c>
      <c r="P17" s="103">
        <v>95.78</v>
      </c>
      <c r="Q17" s="103">
        <v>0</v>
      </c>
      <c r="R17" s="103">
        <v>766.24</v>
      </c>
      <c r="S17" s="104">
        <v>2.0000000000000001E-4</v>
      </c>
      <c r="T17" s="104">
        <f t="shared" si="0"/>
        <v>3.3778091218895127E-2</v>
      </c>
      <c r="U17" s="104">
        <f>R17/'סכום נכסי הקרן'!$C$42</f>
        <v>5.1742663836061359E-3</v>
      </c>
    </row>
    <row r="18" spans="2:21" s="99" customFormat="1">
      <c r="B18" s="102" t="s">
        <v>297</v>
      </c>
      <c r="C18" s="102" t="s">
        <v>298</v>
      </c>
      <c r="D18" s="102" t="s">
        <v>100</v>
      </c>
      <c r="E18" s="102" t="s">
        <v>123</v>
      </c>
      <c r="F18" s="102" t="s">
        <v>295</v>
      </c>
      <c r="G18" s="102" t="s">
        <v>282</v>
      </c>
      <c r="H18" s="102" t="s">
        <v>205</v>
      </c>
      <c r="I18" s="102" t="s">
        <v>206</v>
      </c>
      <c r="J18" s="102" t="s">
        <v>299</v>
      </c>
      <c r="K18" s="103">
        <v>4.16</v>
      </c>
      <c r="L18" s="102" t="s">
        <v>102</v>
      </c>
      <c r="M18" s="104">
        <v>1E-3</v>
      </c>
      <c r="N18" s="104">
        <v>1.7600000000000001E-2</v>
      </c>
      <c r="O18" s="103">
        <v>600000</v>
      </c>
      <c r="P18" s="103">
        <v>97.15</v>
      </c>
      <c r="Q18" s="103">
        <v>0</v>
      </c>
      <c r="R18" s="103">
        <v>582.9</v>
      </c>
      <c r="S18" s="104">
        <v>5.0000000000000001E-4</v>
      </c>
      <c r="T18" s="104">
        <f t="shared" si="0"/>
        <v>2.5695929958621279E-2</v>
      </c>
      <c r="U18" s="104">
        <f>R18/'סכום נכסי הקרן'!$C$42</f>
        <v>3.9362078134840472E-3</v>
      </c>
    </row>
    <row r="19" spans="2:21" s="99" customFormat="1">
      <c r="B19" s="102" t="s">
        <v>300</v>
      </c>
      <c r="C19" s="102" t="s">
        <v>301</v>
      </c>
      <c r="D19" s="102" t="s">
        <v>100</v>
      </c>
      <c r="E19" s="102" t="s">
        <v>123</v>
      </c>
      <c r="F19" s="102" t="s">
        <v>295</v>
      </c>
      <c r="G19" s="102" t="s">
        <v>282</v>
      </c>
      <c r="H19" s="102" t="s">
        <v>291</v>
      </c>
      <c r="I19" s="102" t="s">
        <v>150</v>
      </c>
      <c r="J19" s="102" t="s">
        <v>302</v>
      </c>
      <c r="K19" s="103">
        <v>1.1499999999999999</v>
      </c>
      <c r="L19" s="102" t="s">
        <v>102</v>
      </c>
      <c r="M19" s="104">
        <v>9.4999999999999998E-3</v>
      </c>
      <c r="N19" s="104">
        <v>1.1299999999999999E-2</v>
      </c>
      <c r="O19" s="103">
        <v>180000</v>
      </c>
      <c r="P19" s="103">
        <v>109.5</v>
      </c>
      <c r="Q19" s="103">
        <v>0</v>
      </c>
      <c r="R19" s="103">
        <v>197.1</v>
      </c>
      <c r="S19" s="104">
        <v>4.0000000000000002E-4</v>
      </c>
      <c r="T19" s="104">
        <f t="shared" si="0"/>
        <v>8.6887421424674122E-3</v>
      </c>
      <c r="U19" s="104">
        <f>R19/'סכום נכסי הקרן'!$C$42</f>
        <v>1.3309771144925471E-3</v>
      </c>
    </row>
    <row r="20" spans="2:21" s="99" customFormat="1">
      <c r="B20" s="102" t="s">
        <v>303</v>
      </c>
      <c r="C20" s="102" t="s">
        <v>304</v>
      </c>
      <c r="D20" s="102" t="s">
        <v>100</v>
      </c>
      <c r="E20" s="102" t="s">
        <v>123</v>
      </c>
      <c r="F20" s="102" t="s">
        <v>295</v>
      </c>
      <c r="G20" s="102" t="s">
        <v>282</v>
      </c>
      <c r="H20" s="102" t="s">
        <v>291</v>
      </c>
      <c r="I20" s="102" t="s">
        <v>150</v>
      </c>
      <c r="J20" s="102" t="s">
        <v>302</v>
      </c>
      <c r="K20" s="103">
        <v>1.24</v>
      </c>
      <c r="L20" s="102" t="s">
        <v>102</v>
      </c>
      <c r="M20" s="104">
        <v>0.01</v>
      </c>
      <c r="N20" s="104">
        <v>1.46E-2</v>
      </c>
      <c r="O20" s="103">
        <v>200000</v>
      </c>
      <c r="P20" s="103">
        <v>108.32</v>
      </c>
      <c r="Q20" s="103">
        <v>0</v>
      </c>
      <c r="R20" s="103">
        <v>216.64</v>
      </c>
      <c r="S20" s="104">
        <v>5.0000000000000001E-4</v>
      </c>
      <c r="T20" s="104">
        <f t="shared" si="0"/>
        <v>9.5501222615126322E-3</v>
      </c>
      <c r="U20" s="104">
        <f>R20/'סכום נכסי הקרן'!$C$42</f>
        <v>1.4629268497395505E-3</v>
      </c>
    </row>
    <row r="21" spans="2:21" s="99" customFormat="1">
      <c r="B21" s="102" t="s">
        <v>305</v>
      </c>
      <c r="C21" s="102" t="s">
        <v>306</v>
      </c>
      <c r="D21" s="102" t="s">
        <v>100</v>
      </c>
      <c r="E21" s="102" t="s">
        <v>123</v>
      </c>
      <c r="F21" s="102" t="s">
        <v>295</v>
      </c>
      <c r="G21" s="102" t="s">
        <v>282</v>
      </c>
      <c r="H21" s="102" t="s">
        <v>205</v>
      </c>
      <c r="I21" s="102" t="s">
        <v>206</v>
      </c>
      <c r="J21" s="102" t="s">
        <v>307</v>
      </c>
      <c r="K21" s="103">
        <v>4.62</v>
      </c>
      <c r="L21" s="102" t="s">
        <v>102</v>
      </c>
      <c r="M21" s="104">
        <v>1.2200000000000001E-2</v>
      </c>
      <c r="N21" s="104">
        <v>1.6500000000000001E-2</v>
      </c>
      <c r="O21" s="103">
        <v>200000</v>
      </c>
      <c r="P21" s="103">
        <v>107.1</v>
      </c>
      <c r="Q21" s="103">
        <v>0</v>
      </c>
      <c r="R21" s="103">
        <v>214.2</v>
      </c>
      <c r="S21" s="104">
        <v>1E-4</v>
      </c>
      <c r="T21" s="104">
        <f t="shared" si="0"/>
        <v>9.4425599539143552E-3</v>
      </c>
      <c r="U21" s="104">
        <f>R21/'סכום נכסי הקרן'!$C$42</f>
        <v>1.4464500148366492E-3</v>
      </c>
    </row>
    <row r="22" spans="2:21" s="99" customFormat="1">
      <c r="B22" s="102" t="s">
        <v>308</v>
      </c>
      <c r="C22" s="102" t="s">
        <v>309</v>
      </c>
      <c r="D22" s="102" t="s">
        <v>100</v>
      </c>
      <c r="E22" s="102" t="s">
        <v>123</v>
      </c>
      <c r="F22" s="102" t="s">
        <v>295</v>
      </c>
      <c r="G22" s="102" t="s">
        <v>282</v>
      </c>
      <c r="H22" s="102" t="s">
        <v>205</v>
      </c>
      <c r="I22" s="102" t="s">
        <v>206</v>
      </c>
      <c r="J22" s="102" t="s">
        <v>310</v>
      </c>
      <c r="K22" s="103">
        <v>0.83</v>
      </c>
      <c r="L22" s="102" t="s">
        <v>102</v>
      </c>
      <c r="M22" s="104">
        <v>1E-3</v>
      </c>
      <c r="N22" s="104">
        <v>1.6400000000000001E-2</v>
      </c>
      <c r="O22" s="103">
        <v>454885</v>
      </c>
      <c r="P22" s="103">
        <v>105.84</v>
      </c>
      <c r="Q22" s="103">
        <v>0</v>
      </c>
      <c r="R22" s="103">
        <v>481.45028400000001</v>
      </c>
      <c r="S22" s="104">
        <v>2.0000000000000001E-4</v>
      </c>
      <c r="T22" s="104">
        <f t="shared" si="0"/>
        <v>2.1223730959379523E-2</v>
      </c>
      <c r="U22" s="104">
        <f>R22/'סכום נכסי הקרן'!$C$42</f>
        <v>3.2511380505831425E-3</v>
      </c>
    </row>
    <row r="23" spans="2:21" s="99" customFormat="1">
      <c r="B23" s="102" t="s">
        <v>311</v>
      </c>
      <c r="C23" s="102" t="s">
        <v>312</v>
      </c>
      <c r="D23" s="102" t="s">
        <v>100</v>
      </c>
      <c r="E23" s="102" t="s">
        <v>123</v>
      </c>
      <c r="F23" s="102" t="s">
        <v>313</v>
      </c>
      <c r="G23" s="102" t="s">
        <v>314</v>
      </c>
      <c r="H23" s="102" t="s">
        <v>205</v>
      </c>
      <c r="I23" s="102" t="s">
        <v>206</v>
      </c>
      <c r="J23" s="102" t="s">
        <v>315</v>
      </c>
      <c r="K23" s="103">
        <v>6.62</v>
      </c>
      <c r="L23" s="102" t="s">
        <v>102</v>
      </c>
      <c r="M23" s="104">
        <v>1.6500000000000001E-2</v>
      </c>
      <c r="N23" s="104">
        <v>1.9900000000000001E-2</v>
      </c>
      <c r="O23" s="103">
        <v>200000</v>
      </c>
      <c r="P23" s="103">
        <v>106.41</v>
      </c>
      <c r="Q23" s="103">
        <v>1.7948200000000001</v>
      </c>
      <c r="R23" s="103">
        <v>214.61482000000001</v>
      </c>
      <c r="S23" s="104">
        <v>1E-4</v>
      </c>
      <c r="T23" s="104">
        <f t="shared" si="0"/>
        <v>9.4608464278643223E-3</v>
      </c>
      <c r="U23" s="104">
        <f>R23/'סכום נכסי הקרן'!$C$42</f>
        <v>1.4492512118261663E-3</v>
      </c>
    </row>
    <row r="24" spans="2:21" s="99" customFormat="1">
      <c r="B24" s="102" t="s">
        <v>316</v>
      </c>
      <c r="C24" s="102" t="s">
        <v>317</v>
      </c>
      <c r="D24" s="102" t="s">
        <v>100</v>
      </c>
      <c r="E24" s="102" t="s">
        <v>123</v>
      </c>
      <c r="F24" s="102" t="s">
        <v>318</v>
      </c>
      <c r="G24" s="102" t="s">
        <v>282</v>
      </c>
      <c r="H24" s="102" t="s">
        <v>291</v>
      </c>
      <c r="I24" s="102" t="s">
        <v>150</v>
      </c>
      <c r="J24" s="102" t="s">
        <v>319</v>
      </c>
      <c r="K24" s="103">
        <v>5.17</v>
      </c>
      <c r="L24" s="102" t="s">
        <v>102</v>
      </c>
      <c r="M24" s="104">
        <v>1.3899999999999999E-2</v>
      </c>
      <c r="N24" s="104">
        <v>1.78E-2</v>
      </c>
      <c r="O24" s="103">
        <v>303000</v>
      </c>
      <c r="P24" s="103">
        <v>98.24</v>
      </c>
      <c r="Q24" s="103">
        <v>0</v>
      </c>
      <c r="R24" s="103">
        <v>297.66719999999998</v>
      </c>
      <c r="S24" s="104">
        <v>2.0000000000000001E-4</v>
      </c>
      <c r="T24" s="104">
        <f t="shared" si="0"/>
        <v>1.3122037265704085E-2</v>
      </c>
      <c r="U24" s="104">
        <f>R24/'סכום נכסי הקרן'!$C$42</f>
        <v>2.010087422298711E-3</v>
      </c>
    </row>
    <row r="25" spans="2:21" s="99" customFormat="1">
      <c r="B25" s="102" t="s">
        <v>320</v>
      </c>
      <c r="C25" s="102" t="s">
        <v>321</v>
      </c>
      <c r="D25" s="102" t="s">
        <v>100</v>
      </c>
      <c r="E25" s="102" t="s">
        <v>123</v>
      </c>
      <c r="F25" s="102" t="s">
        <v>322</v>
      </c>
      <c r="G25" s="102" t="s">
        <v>282</v>
      </c>
      <c r="H25" s="102" t="s">
        <v>205</v>
      </c>
      <c r="I25" s="102" t="s">
        <v>206</v>
      </c>
      <c r="J25" s="102" t="s">
        <v>323</v>
      </c>
      <c r="K25" s="103">
        <v>0.59</v>
      </c>
      <c r="L25" s="102" t="s">
        <v>102</v>
      </c>
      <c r="M25" s="104">
        <v>0.05</v>
      </c>
      <c r="N25" s="104">
        <v>1.77E-2</v>
      </c>
      <c r="O25" s="103">
        <v>72596.98</v>
      </c>
      <c r="P25" s="103">
        <v>115.69</v>
      </c>
      <c r="Q25" s="103">
        <v>0</v>
      </c>
      <c r="R25" s="103">
        <v>83.987446161999998</v>
      </c>
      <c r="S25" s="104">
        <v>1E-4</v>
      </c>
      <c r="T25" s="104">
        <f t="shared" si="0"/>
        <v>3.7024112780618076E-3</v>
      </c>
      <c r="U25" s="104">
        <f>R25/'סכום נכסי הקרן'!$C$42</f>
        <v>5.671505263637591E-4</v>
      </c>
    </row>
    <row r="26" spans="2:21" s="99" customFormat="1">
      <c r="B26" s="102" t="s">
        <v>324</v>
      </c>
      <c r="C26" s="102" t="s">
        <v>325</v>
      </c>
      <c r="D26" s="102" t="s">
        <v>100</v>
      </c>
      <c r="E26" s="102" t="s">
        <v>123</v>
      </c>
      <c r="F26" s="102" t="s">
        <v>322</v>
      </c>
      <c r="G26" s="102" t="s">
        <v>282</v>
      </c>
      <c r="H26" s="102" t="s">
        <v>205</v>
      </c>
      <c r="I26" s="102" t="s">
        <v>206</v>
      </c>
      <c r="J26" s="102" t="s">
        <v>326</v>
      </c>
      <c r="K26" s="103">
        <v>4.34</v>
      </c>
      <c r="L26" s="102" t="s">
        <v>102</v>
      </c>
      <c r="M26" s="104">
        <v>1.7500000000000002E-2</v>
      </c>
      <c r="N26" s="104">
        <v>2.9999999999999997E-4</v>
      </c>
      <c r="O26" s="103">
        <v>116382.67</v>
      </c>
      <c r="P26" s="103">
        <v>107.76</v>
      </c>
      <c r="Q26" s="103">
        <v>0</v>
      </c>
      <c r="R26" s="103">
        <v>125.41396519200001</v>
      </c>
      <c r="S26" s="104">
        <v>0</v>
      </c>
      <c r="T26" s="104">
        <f t="shared" si="0"/>
        <v>5.5286129102875264E-3</v>
      </c>
      <c r="U26" s="104">
        <f>R26/'סכום נכסי הקרן'!$C$42</f>
        <v>8.4689557335523543E-4</v>
      </c>
    </row>
    <row r="27" spans="2:21" s="99" customFormat="1">
      <c r="B27" s="102" t="s">
        <v>327</v>
      </c>
      <c r="C27" s="102" t="s">
        <v>328</v>
      </c>
      <c r="D27" s="102" t="s">
        <v>100</v>
      </c>
      <c r="E27" s="102" t="s">
        <v>123</v>
      </c>
      <c r="F27" s="102" t="s">
        <v>322</v>
      </c>
      <c r="G27" s="102" t="s">
        <v>282</v>
      </c>
      <c r="H27" s="102" t="s">
        <v>329</v>
      </c>
      <c r="I27" s="102" t="s">
        <v>206</v>
      </c>
      <c r="J27" s="102" t="s">
        <v>330</v>
      </c>
      <c r="K27" s="103">
        <v>0.41</v>
      </c>
      <c r="L27" s="102" t="s">
        <v>102</v>
      </c>
      <c r="M27" s="104">
        <v>4.2000000000000003E-2</v>
      </c>
      <c r="N27" s="104">
        <v>1.43E-2</v>
      </c>
      <c r="O27" s="103">
        <v>100000.2</v>
      </c>
      <c r="P27" s="103">
        <v>113.91</v>
      </c>
      <c r="Q27" s="103">
        <v>0</v>
      </c>
      <c r="R27" s="103">
        <v>113.91022782</v>
      </c>
      <c r="S27" s="104">
        <v>2.9999999999999997E-4</v>
      </c>
      <c r="T27" s="104">
        <f t="shared" si="0"/>
        <v>5.021494657116681E-3</v>
      </c>
      <c r="U27" s="104">
        <f>R27/'סכום נכסי הקרן'!$C$42</f>
        <v>7.6921312194344128E-4</v>
      </c>
    </row>
    <row r="28" spans="2:21" s="99" customFormat="1">
      <c r="B28" s="102" t="s">
        <v>331</v>
      </c>
      <c r="C28" s="102" t="s">
        <v>332</v>
      </c>
      <c r="D28" s="102" t="s">
        <v>100</v>
      </c>
      <c r="E28" s="102" t="s">
        <v>123</v>
      </c>
      <c r="F28" s="102" t="s">
        <v>333</v>
      </c>
      <c r="G28" s="102" t="s">
        <v>314</v>
      </c>
      <c r="H28" s="102" t="s">
        <v>334</v>
      </c>
      <c r="I28" s="102" t="s">
        <v>206</v>
      </c>
      <c r="J28" s="102" t="s">
        <v>296</v>
      </c>
      <c r="K28" s="103">
        <v>7.18</v>
      </c>
      <c r="L28" s="102" t="s">
        <v>102</v>
      </c>
      <c r="M28" s="104">
        <v>9.1999999999999998E-3</v>
      </c>
      <c r="N28" s="104">
        <v>2.69E-2</v>
      </c>
      <c r="O28" s="103">
        <v>337500</v>
      </c>
      <c r="P28" s="103">
        <v>96.16</v>
      </c>
      <c r="Q28" s="103">
        <v>0</v>
      </c>
      <c r="R28" s="103">
        <v>324.54000000000002</v>
      </c>
      <c r="S28" s="104">
        <v>2.0000000000000001E-4</v>
      </c>
      <c r="T28" s="104">
        <f t="shared" si="0"/>
        <v>1.4306668568829903E-2</v>
      </c>
      <c r="U28" s="104">
        <f>R28/'סכום נכסי הקרן'!$C$42</f>
        <v>2.1915540981096463E-3</v>
      </c>
    </row>
    <row r="29" spans="2:21" s="99" customFormat="1">
      <c r="B29" s="102" t="s">
        <v>335</v>
      </c>
      <c r="C29" s="102" t="s">
        <v>336</v>
      </c>
      <c r="D29" s="102" t="s">
        <v>100</v>
      </c>
      <c r="E29" s="102" t="s">
        <v>123</v>
      </c>
      <c r="F29" s="102" t="s">
        <v>333</v>
      </c>
      <c r="G29" s="102" t="s">
        <v>314</v>
      </c>
      <c r="H29" s="102" t="s">
        <v>334</v>
      </c>
      <c r="I29" s="102" t="s">
        <v>206</v>
      </c>
      <c r="J29" s="102" t="s">
        <v>337</v>
      </c>
      <c r="K29" s="103">
        <v>2.66</v>
      </c>
      <c r="L29" s="102" t="s">
        <v>102</v>
      </c>
      <c r="M29" s="104">
        <v>3.2000000000000001E-2</v>
      </c>
      <c r="N29" s="104">
        <v>2.7E-2</v>
      </c>
      <c r="O29" s="103">
        <v>150000</v>
      </c>
      <c r="P29" s="103">
        <v>113.1</v>
      </c>
      <c r="Q29" s="103">
        <v>0</v>
      </c>
      <c r="R29" s="103">
        <v>169.65</v>
      </c>
      <c r="S29" s="104">
        <v>1E-4</v>
      </c>
      <c r="T29" s="104">
        <f t="shared" si="0"/>
        <v>7.4786661819867904E-3</v>
      </c>
      <c r="U29" s="104">
        <f>R29/'סכום נכסי הקרן'!$C$42</f>
        <v>1.1456127218349094E-3</v>
      </c>
    </row>
    <row r="30" spans="2:21" s="99" customFormat="1">
      <c r="B30" s="102" t="s">
        <v>338</v>
      </c>
      <c r="C30" s="102" t="s">
        <v>339</v>
      </c>
      <c r="D30" s="102" t="s">
        <v>100</v>
      </c>
      <c r="E30" s="102" t="s">
        <v>123</v>
      </c>
      <c r="F30" s="102" t="s">
        <v>340</v>
      </c>
      <c r="G30" s="102" t="s">
        <v>314</v>
      </c>
      <c r="H30" s="102" t="s">
        <v>334</v>
      </c>
      <c r="I30" s="102" t="s">
        <v>206</v>
      </c>
      <c r="J30" s="102" t="s">
        <v>341</v>
      </c>
      <c r="K30" s="103">
        <v>4.8499999999999996</v>
      </c>
      <c r="L30" s="102" t="s">
        <v>102</v>
      </c>
      <c r="M30" s="104">
        <v>6.8999999999999999E-3</v>
      </c>
      <c r="N30" s="104">
        <v>2.5899999999999999E-2</v>
      </c>
      <c r="O30" s="103">
        <v>175490</v>
      </c>
      <c r="P30" s="103">
        <v>98.61</v>
      </c>
      <c r="Q30" s="103">
        <v>0</v>
      </c>
      <c r="R30" s="103">
        <v>173.05068900000001</v>
      </c>
      <c r="S30" s="104">
        <v>1E-3</v>
      </c>
      <c r="T30" s="104">
        <f t="shared" si="0"/>
        <v>7.6285784591441997E-3</v>
      </c>
      <c r="U30" s="104">
        <f>R30/'סכום נכסי הקרן'!$C$42</f>
        <v>1.1685768985599551E-3</v>
      </c>
    </row>
    <row r="31" spans="2:21" s="99" customFormat="1">
      <c r="B31" s="102" t="s">
        <v>342</v>
      </c>
      <c r="C31" s="102" t="s">
        <v>343</v>
      </c>
      <c r="D31" s="102" t="s">
        <v>100</v>
      </c>
      <c r="E31" s="102" t="s">
        <v>123</v>
      </c>
      <c r="F31" s="102" t="s">
        <v>340</v>
      </c>
      <c r="G31" s="102" t="s">
        <v>314</v>
      </c>
      <c r="H31" s="102" t="s">
        <v>334</v>
      </c>
      <c r="I31" s="102" t="s">
        <v>206</v>
      </c>
      <c r="J31" s="102" t="s">
        <v>341</v>
      </c>
      <c r="K31" s="103">
        <v>4.83</v>
      </c>
      <c r="L31" s="102" t="s">
        <v>102</v>
      </c>
      <c r="M31" s="104">
        <v>6.8999999999999999E-3</v>
      </c>
      <c r="N31" s="104">
        <v>2.58E-2</v>
      </c>
      <c r="O31" s="103">
        <v>219646.17</v>
      </c>
      <c r="P31" s="103">
        <v>98.75</v>
      </c>
      <c r="Q31" s="103">
        <v>0</v>
      </c>
      <c r="R31" s="103">
        <v>216.900592875</v>
      </c>
      <c r="S31" s="104">
        <v>1.1000000000000001E-3</v>
      </c>
      <c r="T31" s="104">
        <f t="shared" si="0"/>
        <v>9.5616099545366776E-3</v>
      </c>
      <c r="U31" s="104">
        <f>R31/'סכום נכסי הקרן'!$C$42</f>
        <v>1.4646865816158815E-3</v>
      </c>
    </row>
    <row r="32" spans="2:21" s="99" customFormat="1">
      <c r="B32" s="102" t="s">
        <v>344</v>
      </c>
      <c r="C32" s="102" t="s">
        <v>345</v>
      </c>
      <c r="D32" s="102" t="s">
        <v>100</v>
      </c>
      <c r="E32" s="102" t="s">
        <v>123</v>
      </c>
      <c r="F32" s="102" t="s">
        <v>290</v>
      </c>
      <c r="G32" s="102" t="s">
        <v>282</v>
      </c>
      <c r="H32" s="102" t="s">
        <v>334</v>
      </c>
      <c r="I32" s="102" t="s">
        <v>206</v>
      </c>
      <c r="J32" s="102" t="s">
        <v>346</v>
      </c>
      <c r="K32" s="103">
        <v>2.09</v>
      </c>
      <c r="L32" s="102" t="s">
        <v>102</v>
      </c>
      <c r="M32" s="104">
        <v>2.4199999999999999E-2</v>
      </c>
      <c r="N32" s="104">
        <v>2.86E-2</v>
      </c>
      <c r="O32" s="103">
        <v>2</v>
      </c>
      <c r="P32" s="103">
        <v>5516000</v>
      </c>
      <c r="Q32" s="103">
        <v>0</v>
      </c>
      <c r="R32" s="103">
        <v>110.32</v>
      </c>
      <c r="S32" s="104">
        <v>0</v>
      </c>
      <c r="T32" s="104">
        <f t="shared" si="0"/>
        <v>4.8632269566565439E-3</v>
      </c>
      <c r="U32" s="104">
        <f>R32/'סכום נכסי הקרן'!$C$42</f>
        <v>7.4496902724920241E-4</v>
      </c>
    </row>
    <row r="33" spans="2:21" s="99" customFormat="1">
      <c r="B33" s="102" t="s">
        <v>347</v>
      </c>
      <c r="C33" s="102" t="s">
        <v>348</v>
      </c>
      <c r="D33" s="102" t="s">
        <v>100</v>
      </c>
      <c r="E33" s="102" t="s">
        <v>123</v>
      </c>
      <c r="F33" s="102" t="s">
        <v>349</v>
      </c>
      <c r="G33" s="102" t="s">
        <v>314</v>
      </c>
      <c r="H33" s="102" t="s">
        <v>334</v>
      </c>
      <c r="I33" s="102" t="s">
        <v>206</v>
      </c>
      <c r="J33" s="102" t="s">
        <v>350</v>
      </c>
      <c r="K33" s="103">
        <v>7.16</v>
      </c>
      <c r="L33" s="102" t="s">
        <v>102</v>
      </c>
      <c r="M33" s="104">
        <v>3.5000000000000001E-3</v>
      </c>
      <c r="N33" s="104">
        <v>2.8299999999999999E-2</v>
      </c>
      <c r="O33" s="103">
        <v>400000</v>
      </c>
      <c r="P33" s="103">
        <v>88.29</v>
      </c>
      <c r="Q33" s="103">
        <v>0</v>
      </c>
      <c r="R33" s="103">
        <v>353.16</v>
      </c>
      <c r="S33" s="104">
        <v>4.0000000000000002E-4</v>
      </c>
      <c r="T33" s="104">
        <f t="shared" si="0"/>
        <v>1.5568321537462158E-2</v>
      </c>
      <c r="U33" s="104">
        <f>R33/'סכום נכסי הקרן'!$C$42</f>
        <v>2.384819268159249E-3</v>
      </c>
    </row>
    <row r="34" spans="2:21" s="99" customFormat="1">
      <c r="B34" s="102" t="s">
        <v>351</v>
      </c>
      <c r="C34" s="102" t="s">
        <v>352</v>
      </c>
      <c r="D34" s="102" t="s">
        <v>100</v>
      </c>
      <c r="E34" s="102" t="s">
        <v>123</v>
      </c>
      <c r="F34" s="102" t="s">
        <v>349</v>
      </c>
      <c r="G34" s="102" t="s">
        <v>314</v>
      </c>
      <c r="H34" s="102" t="s">
        <v>334</v>
      </c>
      <c r="I34" s="102" t="s">
        <v>206</v>
      </c>
      <c r="J34" s="102" t="s">
        <v>353</v>
      </c>
      <c r="K34" s="103">
        <v>1.62</v>
      </c>
      <c r="L34" s="102" t="s">
        <v>102</v>
      </c>
      <c r="M34" s="104">
        <v>2.8500000000000001E-2</v>
      </c>
      <c r="N34" s="104">
        <v>1.8599999999999998E-2</v>
      </c>
      <c r="O34" s="103">
        <v>148033.47</v>
      </c>
      <c r="P34" s="103">
        <v>112.51</v>
      </c>
      <c r="Q34" s="103">
        <v>0</v>
      </c>
      <c r="R34" s="103">
        <v>166.552457097</v>
      </c>
      <c r="S34" s="104">
        <v>2.9999999999999997E-4</v>
      </c>
      <c r="T34" s="104">
        <f t="shared" si="0"/>
        <v>7.3421174678345988E-3</v>
      </c>
      <c r="U34" s="104">
        <f>R34/'סכום נכסי הקרן'!$C$42</f>
        <v>1.1246956304343421E-3</v>
      </c>
    </row>
    <row r="35" spans="2:21" s="99" customFormat="1">
      <c r="B35" s="102" t="s">
        <v>354</v>
      </c>
      <c r="C35" s="102" t="s">
        <v>355</v>
      </c>
      <c r="D35" s="102" t="s">
        <v>100</v>
      </c>
      <c r="E35" s="102" t="s">
        <v>123</v>
      </c>
      <c r="F35" s="102" t="s">
        <v>356</v>
      </c>
      <c r="G35" s="102" t="s">
        <v>314</v>
      </c>
      <c r="H35" s="102" t="s">
        <v>334</v>
      </c>
      <c r="I35" s="102" t="s">
        <v>206</v>
      </c>
      <c r="J35" s="102" t="s">
        <v>357</v>
      </c>
      <c r="K35" s="103">
        <v>3.1</v>
      </c>
      <c r="L35" s="102" t="s">
        <v>102</v>
      </c>
      <c r="M35" s="104">
        <v>2.1499999999999998E-2</v>
      </c>
      <c r="N35" s="104">
        <v>2.1999999999999999E-2</v>
      </c>
      <c r="O35" s="103">
        <v>140322.6</v>
      </c>
      <c r="P35" s="103">
        <v>110.05</v>
      </c>
      <c r="Q35" s="103">
        <v>0</v>
      </c>
      <c r="R35" s="103">
        <v>154.4250213</v>
      </c>
      <c r="S35" s="104">
        <v>1E-4</v>
      </c>
      <c r="T35" s="104">
        <f t="shared" si="0"/>
        <v>6.807504771287355E-3</v>
      </c>
      <c r="U35" s="104">
        <f>R35/'סכום נכסי הקרן'!$C$42</f>
        <v>1.0428014675561853E-3</v>
      </c>
    </row>
    <row r="36" spans="2:21" s="99" customFormat="1">
      <c r="B36" s="102" t="s">
        <v>358</v>
      </c>
      <c r="C36" s="102" t="s">
        <v>359</v>
      </c>
      <c r="D36" s="102" t="s">
        <v>100</v>
      </c>
      <c r="E36" s="102" t="s">
        <v>123</v>
      </c>
      <c r="F36" s="102" t="s">
        <v>356</v>
      </c>
      <c r="G36" s="102" t="s">
        <v>314</v>
      </c>
      <c r="H36" s="102" t="s">
        <v>334</v>
      </c>
      <c r="I36" s="102" t="s">
        <v>206</v>
      </c>
      <c r="J36" s="102" t="s">
        <v>360</v>
      </c>
      <c r="K36" s="103">
        <v>5.82</v>
      </c>
      <c r="L36" s="102" t="s">
        <v>102</v>
      </c>
      <c r="M36" s="104">
        <v>1.43E-2</v>
      </c>
      <c r="N36" s="104">
        <v>2.63E-2</v>
      </c>
      <c r="O36" s="103">
        <v>278350</v>
      </c>
      <c r="P36" s="103">
        <v>100.69</v>
      </c>
      <c r="Q36" s="103">
        <v>5.3269299999999999</v>
      </c>
      <c r="R36" s="103">
        <v>285.59754500000003</v>
      </c>
      <c r="S36" s="104">
        <v>6.9999999999999999E-4</v>
      </c>
      <c r="T36" s="104">
        <f t="shared" si="0"/>
        <v>1.2589971715001183E-2</v>
      </c>
      <c r="U36" s="104">
        <f>R36/'סכום נכסי הקרן'!$C$42</f>
        <v>1.9285834416552785E-3</v>
      </c>
    </row>
    <row r="37" spans="2:21" s="99" customFormat="1">
      <c r="B37" s="102" t="s">
        <v>361</v>
      </c>
      <c r="C37" s="102" t="s">
        <v>362</v>
      </c>
      <c r="D37" s="102" t="s">
        <v>100</v>
      </c>
      <c r="E37" s="102" t="s">
        <v>123</v>
      </c>
      <c r="F37" s="102" t="s">
        <v>322</v>
      </c>
      <c r="G37" s="102" t="s">
        <v>282</v>
      </c>
      <c r="H37" s="102" t="s">
        <v>334</v>
      </c>
      <c r="I37" s="102" t="s">
        <v>206</v>
      </c>
      <c r="J37" s="102" t="s">
        <v>346</v>
      </c>
      <c r="K37" s="103">
        <v>3.23</v>
      </c>
      <c r="L37" s="102" t="s">
        <v>102</v>
      </c>
      <c r="M37" s="104">
        <v>2.5899999999999999E-2</v>
      </c>
      <c r="N37" s="104">
        <v>2.9399999999999999E-2</v>
      </c>
      <c r="O37" s="103">
        <v>3</v>
      </c>
      <c r="P37" s="103">
        <v>5428111</v>
      </c>
      <c r="Q37" s="103">
        <v>0</v>
      </c>
      <c r="R37" s="103">
        <v>162.84333000000001</v>
      </c>
      <c r="S37" s="104">
        <v>0</v>
      </c>
      <c r="T37" s="104">
        <f t="shared" si="0"/>
        <v>7.1786083408966403E-3</v>
      </c>
      <c r="U37" s="104">
        <f>R37/'סכום נכסי הקרן'!$C$42</f>
        <v>1.0996486325609216E-3</v>
      </c>
    </row>
    <row r="38" spans="2:21" s="99" customFormat="1">
      <c r="B38" s="102" t="s">
        <v>363</v>
      </c>
      <c r="C38" s="102" t="s">
        <v>364</v>
      </c>
      <c r="D38" s="102" t="s">
        <v>100</v>
      </c>
      <c r="E38" s="102" t="s">
        <v>123</v>
      </c>
      <c r="F38" s="102" t="s">
        <v>322</v>
      </c>
      <c r="G38" s="102" t="s">
        <v>282</v>
      </c>
      <c r="H38" s="102" t="s">
        <v>334</v>
      </c>
      <c r="I38" s="102" t="s">
        <v>206</v>
      </c>
      <c r="J38" s="102" t="s">
        <v>346</v>
      </c>
      <c r="K38" s="103">
        <v>1</v>
      </c>
      <c r="L38" s="102" t="s">
        <v>102</v>
      </c>
      <c r="M38" s="104">
        <v>1.5900000000000001E-2</v>
      </c>
      <c r="N38" s="104">
        <v>3.49E-2</v>
      </c>
      <c r="O38" s="103">
        <v>4</v>
      </c>
      <c r="P38" s="103">
        <v>5355000</v>
      </c>
      <c r="Q38" s="103">
        <v>0</v>
      </c>
      <c r="R38" s="103">
        <v>214.2</v>
      </c>
      <c r="S38" s="104">
        <v>0</v>
      </c>
      <c r="T38" s="104">
        <f t="shared" si="0"/>
        <v>9.4425599539143552E-3</v>
      </c>
      <c r="U38" s="104">
        <f>R38/'סכום נכסי הקרן'!$C$42</f>
        <v>1.4464500148366492E-3</v>
      </c>
    </row>
    <row r="39" spans="2:21" s="99" customFormat="1">
      <c r="B39" s="102" t="s">
        <v>365</v>
      </c>
      <c r="C39" s="102" t="s">
        <v>366</v>
      </c>
      <c r="D39" s="102" t="s">
        <v>100</v>
      </c>
      <c r="E39" s="102" t="s">
        <v>123</v>
      </c>
      <c r="F39" s="102" t="s">
        <v>367</v>
      </c>
      <c r="G39" s="102" t="s">
        <v>314</v>
      </c>
      <c r="H39" s="102" t="s">
        <v>334</v>
      </c>
      <c r="I39" s="102" t="s">
        <v>206</v>
      </c>
      <c r="J39" s="102" t="s">
        <v>368</v>
      </c>
      <c r="K39" s="103">
        <v>1.19</v>
      </c>
      <c r="L39" s="102" t="s">
        <v>102</v>
      </c>
      <c r="M39" s="104">
        <v>0.04</v>
      </c>
      <c r="N39" s="104">
        <v>1.5100000000000001E-2</v>
      </c>
      <c r="O39" s="103">
        <v>102606.42</v>
      </c>
      <c r="P39" s="103">
        <v>112.02</v>
      </c>
      <c r="Q39" s="103">
        <v>0</v>
      </c>
      <c r="R39" s="103">
        <v>114.939711684</v>
      </c>
      <c r="S39" s="104">
        <v>5.9999999999999995E-4</v>
      </c>
      <c r="T39" s="104">
        <f t="shared" si="0"/>
        <v>5.0668773046769391E-3</v>
      </c>
      <c r="U39" s="104">
        <f>R39/'סכום נכסי הקרן'!$C$42</f>
        <v>7.7616502180505136E-4</v>
      </c>
    </row>
    <row r="40" spans="2:21" s="99" customFormat="1">
      <c r="B40" s="102" t="s">
        <v>369</v>
      </c>
      <c r="C40" s="102" t="s">
        <v>370</v>
      </c>
      <c r="D40" s="102" t="s">
        <v>100</v>
      </c>
      <c r="E40" s="102" t="s">
        <v>123</v>
      </c>
      <c r="F40" s="102" t="s">
        <v>371</v>
      </c>
      <c r="G40" s="102" t="s">
        <v>372</v>
      </c>
      <c r="H40" s="102" t="s">
        <v>373</v>
      </c>
      <c r="I40" s="102" t="s">
        <v>206</v>
      </c>
      <c r="J40" s="102" t="s">
        <v>374</v>
      </c>
      <c r="K40" s="103">
        <v>6.31</v>
      </c>
      <c r="L40" s="102" t="s">
        <v>102</v>
      </c>
      <c r="M40" s="104">
        <v>5.1499999999999997E-2</v>
      </c>
      <c r="N40" s="104">
        <v>2.76E-2</v>
      </c>
      <c r="O40" s="103">
        <v>252000.01</v>
      </c>
      <c r="P40" s="103">
        <v>150.84</v>
      </c>
      <c r="Q40" s="103">
        <v>0</v>
      </c>
      <c r="R40" s="103">
        <v>380.116815084</v>
      </c>
      <c r="S40" s="104">
        <v>1E-4</v>
      </c>
      <c r="T40" s="104">
        <f t="shared" si="0"/>
        <v>1.6756656470222439E-2</v>
      </c>
      <c r="U40" s="104">
        <f>R40/'סכום נכסי הקרן'!$C$42</f>
        <v>2.5668532811293728E-3</v>
      </c>
    </row>
    <row r="41" spans="2:21" s="99" customFormat="1">
      <c r="B41" s="102" t="s">
        <v>375</v>
      </c>
      <c r="C41" s="102" t="s">
        <v>376</v>
      </c>
      <c r="D41" s="102" t="s">
        <v>100</v>
      </c>
      <c r="E41" s="102" t="s">
        <v>123</v>
      </c>
      <c r="F41" s="102" t="s">
        <v>377</v>
      </c>
      <c r="G41" s="102" t="s">
        <v>314</v>
      </c>
      <c r="H41" s="102" t="s">
        <v>373</v>
      </c>
      <c r="I41" s="102" t="s">
        <v>206</v>
      </c>
      <c r="J41" s="102" t="s">
        <v>378</v>
      </c>
      <c r="K41" s="103">
        <v>0.15</v>
      </c>
      <c r="L41" s="102" t="s">
        <v>102</v>
      </c>
      <c r="M41" s="104">
        <v>4.4499999999999998E-2</v>
      </c>
      <c r="N41" s="104">
        <v>1.9400000000000001E-2</v>
      </c>
      <c r="O41" s="103">
        <v>5000</v>
      </c>
      <c r="P41" s="103">
        <v>115.95</v>
      </c>
      <c r="Q41" s="103">
        <v>0</v>
      </c>
      <c r="R41" s="103">
        <v>5.7975000000000003</v>
      </c>
      <c r="S41" s="104">
        <v>0</v>
      </c>
      <c r="T41" s="104">
        <f t="shared" si="0"/>
        <v>2.5557068782828423E-4</v>
      </c>
      <c r="U41" s="104">
        <f>R41/'סכום נכסי הקרן'!$C$42</f>
        <v>3.9149364897364495E-5</v>
      </c>
    </row>
    <row r="42" spans="2:21" s="99" customFormat="1">
      <c r="B42" s="102" t="s">
        <v>379</v>
      </c>
      <c r="C42" s="102" t="s">
        <v>380</v>
      </c>
      <c r="D42" s="102" t="s">
        <v>100</v>
      </c>
      <c r="E42" s="102" t="s">
        <v>123</v>
      </c>
      <c r="F42" s="102" t="s">
        <v>381</v>
      </c>
      <c r="G42" s="102" t="s">
        <v>382</v>
      </c>
      <c r="H42" s="102" t="s">
        <v>383</v>
      </c>
      <c r="I42" s="102" t="s">
        <v>206</v>
      </c>
      <c r="J42" s="102" t="s">
        <v>384</v>
      </c>
      <c r="K42" s="103">
        <v>5.82</v>
      </c>
      <c r="L42" s="102" t="s">
        <v>102</v>
      </c>
      <c r="M42" s="104">
        <v>7.4999999999999997E-3</v>
      </c>
      <c r="N42" s="104">
        <v>3.9199999999999999E-2</v>
      </c>
      <c r="O42" s="103">
        <v>300000</v>
      </c>
      <c r="P42" s="103">
        <v>87.3</v>
      </c>
      <c r="Q42" s="103">
        <v>0</v>
      </c>
      <c r="R42" s="103">
        <v>261.89999999999998</v>
      </c>
      <c r="S42" s="104">
        <v>2.9999999999999997E-4</v>
      </c>
      <c r="T42" s="104">
        <f t="shared" si="0"/>
        <v>1.1545314901634778E-2</v>
      </c>
      <c r="U42" s="104">
        <f>R42/'סכום נכסי הקרן'!$C$42</f>
        <v>1.7685586315859872E-3</v>
      </c>
    </row>
    <row r="43" spans="2:21" s="99" customFormat="1">
      <c r="B43" s="102" t="s">
        <v>385</v>
      </c>
      <c r="C43" s="102" t="s">
        <v>386</v>
      </c>
      <c r="D43" s="102" t="s">
        <v>100</v>
      </c>
      <c r="E43" s="102" t="s">
        <v>123</v>
      </c>
      <c r="F43" s="102" t="s">
        <v>387</v>
      </c>
      <c r="G43" s="102" t="s">
        <v>388</v>
      </c>
      <c r="H43" s="102" t="s">
        <v>389</v>
      </c>
      <c r="I43" s="102" t="s">
        <v>150</v>
      </c>
      <c r="J43" s="102" t="s">
        <v>390</v>
      </c>
      <c r="K43" s="103">
        <v>0.37</v>
      </c>
      <c r="L43" s="102" t="s">
        <v>102</v>
      </c>
      <c r="M43" s="104">
        <v>1.35E-2</v>
      </c>
      <c r="N43" s="104">
        <v>1.6899999999999998E-2</v>
      </c>
      <c r="O43" s="103">
        <v>73684.2</v>
      </c>
      <c r="P43" s="103">
        <v>107.64</v>
      </c>
      <c r="Q43" s="103">
        <v>0</v>
      </c>
      <c r="R43" s="103">
        <v>79.313672879999999</v>
      </c>
      <c r="S43" s="104">
        <v>2.9999999999999997E-4</v>
      </c>
      <c r="T43" s="104">
        <f t="shared" si="0"/>
        <v>3.496377737322834E-3</v>
      </c>
      <c r="U43" s="104">
        <f>R43/'סכום נכסי הקרן'!$C$42</f>
        <v>5.355894645846179E-4</v>
      </c>
    </row>
    <row r="44" spans="2:21" s="99" customFormat="1">
      <c r="B44" s="102" t="s">
        <v>391</v>
      </c>
      <c r="C44" s="102" t="s">
        <v>392</v>
      </c>
      <c r="D44" s="102" t="s">
        <v>100</v>
      </c>
      <c r="E44" s="102" t="s">
        <v>123</v>
      </c>
      <c r="F44" s="102" t="s">
        <v>387</v>
      </c>
      <c r="G44" s="102" t="s">
        <v>388</v>
      </c>
      <c r="H44" s="102" t="s">
        <v>389</v>
      </c>
      <c r="I44" s="102" t="s">
        <v>150</v>
      </c>
      <c r="J44" s="102" t="s">
        <v>393</v>
      </c>
      <c r="K44" s="103">
        <v>1.37</v>
      </c>
      <c r="L44" s="102" t="s">
        <v>102</v>
      </c>
      <c r="M44" s="104">
        <v>0.01</v>
      </c>
      <c r="N44" s="104">
        <v>3.56E-2</v>
      </c>
      <c r="O44" s="103">
        <v>200000</v>
      </c>
      <c r="P44" s="103">
        <v>103.56</v>
      </c>
      <c r="Q44" s="103">
        <v>0</v>
      </c>
      <c r="R44" s="103">
        <v>207.12</v>
      </c>
      <c r="S44" s="104">
        <v>2.0000000000000001E-4</v>
      </c>
      <c r="T44" s="104">
        <f t="shared" si="0"/>
        <v>9.1304529302275519E-3</v>
      </c>
      <c r="U44" s="104">
        <f>R44/'סכום נכסי הקרן'!$C$42</f>
        <v>1.3986401824134772E-3</v>
      </c>
    </row>
    <row r="45" spans="2:21" s="99" customFormat="1">
      <c r="B45" s="102" t="s">
        <v>394</v>
      </c>
      <c r="C45" s="102" t="s">
        <v>395</v>
      </c>
      <c r="D45" s="102" t="s">
        <v>100</v>
      </c>
      <c r="E45" s="102" t="s">
        <v>123</v>
      </c>
      <c r="F45" s="102" t="s">
        <v>387</v>
      </c>
      <c r="G45" s="102" t="s">
        <v>388</v>
      </c>
      <c r="H45" s="102" t="s">
        <v>389</v>
      </c>
      <c r="I45" s="102" t="s">
        <v>150</v>
      </c>
      <c r="J45" s="102" t="s">
        <v>310</v>
      </c>
      <c r="K45" s="103">
        <v>4.63</v>
      </c>
      <c r="L45" s="102" t="s">
        <v>102</v>
      </c>
      <c r="M45" s="104">
        <v>0.01</v>
      </c>
      <c r="N45" s="104">
        <v>4.0099999999999997E-2</v>
      </c>
      <c r="O45" s="103">
        <v>300000</v>
      </c>
      <c r="P45" s="103">
        <v>92</v>
      </c>
      <c r="Q45" s="103">
        <v>0</v>
      </c>
      <c r="R45" s="103">
        <v>276</v>
      </c>
      <c r="S45" s="104">
        <v>2.9999999999999997E-4</v>
      </c>
      <c r="T45" s="104">
        <f t="shared" si="0"/>
        <v>1.2166883974231383E-2</v>
      </c>
      <c r="U45" s="104">
        <f>R45/'סכום נכסי הקרן'!$C$42</f>
        <v>1.8637731283609488E-3</v>
      </c>
    </row>
    <row r="46" spans="2:21" s="99" customFormat="1">
      <c r="B46" s="102" t="s">
        <v>396</v>
      </c>
      <c r="C46" s="102" t="s">
        <v>397</v>
      </c>
      <c r="D46" s="102" t="s">
        <v>100</v>
      </c>
      <c r="E46" s="102" t="s">
        <v>123</v>
      </c>
      <c r="F46" s="102" t="s">
        <v>387</v>
      </c>
      <c r="G46" s="102" t="s">
        <v>388</v>
      </c>
      <c r="H46" s="102" t="s">
        <v>389</v>
      </c>
      <c r="I46" s="102" t="s">
        <v>150</v>
      </c>
      <c r="J46" s="102" t="s">
        <v>393</v>
      </c>
      <c r="K46" s="103">
        <v>1.78</v>
      </c>
      <c r="L46" s="102" t="s">
        <v>102</v>
      </c>
      <c r="M46" s="104">
        <v>1.8499999999999999E-2</v>
      </c>
      <c r="N46" s="104">
        <v>2.63E-2</v>
      </c>
      <c r="O46" s="103">
        <v>129545.45</v>
      </c>
      <c r="P46" s="103">
        <v>106.35</v>
      </c>
      <c r="Q46" s="103">
        <v>23.547370000000001</v>
      </c>
      <c r="R46" s="103">
        <v>161.31895607499999</v>
      </c>
      <c r="S46" s="104">
        <v>2.0000000000000001E-4</v>
      </c>
      <c r="T46" s="104">
        <f t="shared" si="0"/>
        <v>7.111409497857441E-3</v>
      </c>
      <c r="U46" s="104">
        <f>R46/'סכום נכסי הקרן'!$C$42</f>
        <v>1.0893548385066132E-3</v>
      </c>
    </row>
    <row r="47" spans="2:21" s="99" customFormat="1">
      <c r="B47" s="102" t="s">
        <v>398</v>
      </c>
      <c r="C47" s="102" t="s">
        <v>399</v>
      </c>
      <c r="D47" s="102" t="s">
        <v>100</v>
      </c>
      <c r="E47" s="102" t="s">
        <v>123</v>
      </c>
      <c r="F47" s="102" t="s">
        <v>387</v>
      </c>
      <c r="G47" s="102" t="s">
        <v>388</v>
      </c>
      <c r="H47" s="102" t="s">
        <v>389</v>
      </c>
      <c r="I47" s="102" t="s">
        <v>150</v>
      </c>
      <c r="J47" s="102" t="s">
        <v>400</v>
      </c>
      <c r="K47" s="103">
        <v>3.26</v>
      </c>
      <c r="L47" s="102" t="s">
        <v>102</v>
      </c>
      <c r="M47" s="104">
        <v>3.5400000000000001E-2</v>
      </c>
      <c r="N47" s="104">
        <v>3.9100000000000003E-2</v>
      </c>
      <c r="O47" s="103">
        <v>450000</v>
      </c>
      <c r="P47" s="103">
        <v>99.25</v>
      </c>
      <c r="Q47" s="103">
        <v>0</v>
      </c>
      <c r="R47" s="103">
        <v>446.625</v>
      </c>
      <c r="S47" s="104">
        <v>1.1999999999999999E-3</v>
      </c>
      <c r="T47" s="104">
        <f t="shared" si="0"/>
        <v>1.9688530996344534E-2</v>
      </c>
      <c r="U47" s="104">
        <f>R47/'סכום נכסי הקרן'!$C$42</f>
        <v>3.0159698313558287E-3</v>
      </c>
    </row>
    <row r="48" spans="2:21" s="99" customFormat="1">
      <c r="B48" s="102" t="s">
        <v>401</v>
      </c>
      <c r="C48" s="102" t="s">
        <v>402</v>
      </c>
      <c r="D48" s="102" t="s">
        <v>100</v>
      </c>
      <c r="E48" s="102" t="s">
        <v>123</v>
      </c>
      <c r="F48" s="102" t="s">
        <v>403</v>
      </c>
      <c r="G48" s="102" t="s">
        <v>382</v>
      </c>
      <c r="H48" s="102" t="s">
        <v>383</v>
      </c>
      <c r="I48" s="102" t="s">
        <v>206</v>
      </c>
      <c r="J48" s="102" t="s">
        <v>404</v>
      </c>
      <c r="K48" s="103">
        <v>5.41</v>
      </c>
      <c r="L48" s="102" t="s">
        <v>102</v>
      </c>
      <c r="M48" s="104">
        <v>7.4999999999999997E-3</v>
      </c>
      <c r="N48" s="104">
        <v>4.0399999999999998E-2</v>
      </c>
      <c r="O48" s="103">
        <v>298000</v>
      </c>
      <c r="P48" s="103">
        <v>88.13</v>
      </c>
      <c r="Q48" s="103">
        <v>1.1753400000000001</v>
      </c>
      <c r="R48" s="103">
        <v>263.80273999999997</v>
      </c>
      <c r="S48" s="104">
        <v>5.0000000000000001E-4</v>
      </c>
      <c r="T48" s="104">
        <f t="shared" si="0"/>
        <v>1.1629193223421477E-2</v>
      </c>
      <c r="U48" s="104">
        <f>R48/'סכום נכסי הקרן'!$C$42</f>
        <v>1.7814074565217026E-3</v>
      </c>
    </row>
    <row r="49" spans="2:21" s="99" customFormat="1">
      <c r="B49" s="102" t="s">
        <v>405</v>
      </c>
      <c r="C49" s="102" t="s">
        <v>406</v>
      </c>
      <c r="D49" s="102" t="s">
        <v>100</v>
      </c>
      <c r="E49" s="102" t="s">
        <v>123</v>
      </c>
      <c r="F49" s="102" t="s">
        <v>407</v>
      </c>
      <c r="G49" s="102" t="s">
        <v>314</v>
      </c>
      <c r="H49" s="102" t="s">
        <v>408</v>
      </c>
      <c r="I49" s="102" t="s">
        <v>206</v>
      </c>
      <c r="J49" s="102" t="s">
        <v>228</v>
      </c>
      <c r="K49" s="103">
        <v>3.99</v>
      </c>
      <c r="L49" s="102" t="s">
        <v>102</v>
      </c>
      <c r="M49" s="104">
        <v>2.4899999999999999E-2</v>
      </c>
      <c r="N49" s="104">
        <v>3.3799999999999997E-2</v>
      </c>
      <c r="O49" s="103">
        <v>304000</v>
      </c>
      <c r="P49" s="103">
        <v>98.1</v>
      </c>
      <c r="Q49" s="103">
        <v>0</v>
      </c>
      <c r="R49" s="103">
        <v>298.22399999999999</v>
      </c>
      <c r="S49" s="104">
        <v>1.6000000000000001E-3</v>
      </c>
      <c r="T49" s="104">
        <f t="shared" si="0"/>
        <v>1.314658263163471E-2</v>
      </c>
      <c r="U49" s="104">
        <f>R49/'סכום נכסי הקרן'!$C$42</f>
        <v>2.0138473820011434E-3</v>
      </c>
    </row>
    <row r="50" spans="2:21" s="99" customFormat="1">
      <c r="B50" s="102" t="s">
        <v>409</v>
      </c>
      <c r="C50" s="102" t="s">
        <v>410</v>
      </c>
      <c r="D50" s="102" t="s">
        <v>100</v>
      </c>
      <c r="E50" s="102" t="s">
        <v>123</v>
      </c>
      <c r="F50" s="102" t="s">
        <v>411</v>
      </c>
      <c r="G50" s="102" t="s">
        <v>412</v>
      </c>
      <c r="H50" s="102" t="s">
        <v>413</v>
      </c>
      <c r="I50" s="102" t="s">
        <v>150</v>
      </c>
      <c r="J50" s="102" t="s">
        <v>384</v>
      </c>
      <c r="K50" s="103">
        <v>6.68</v>
      </c>
      <c r="L50" s="102" t="s">
        <v>102</v>
      </c>
      <c r="M50" s="104">
        <v>1.54E-2</v>
      </c>
      <c r="N50" s="104">
        <v>4.5600000000000002E-2</v>
      </c>
      <c r="O50" s="103">
        <v>298000</v>
      </c>
      <c r="P50" s="103">
        <v>86.36</v>
      </c>
      <c r="Q50" s="103">
        <v>0</v>
      </c>
      <c r="R50" s="103">
        <v>257.3528</v>
      </c>
      <c r="S50" s="104">
        <v>8.9999999999999998E-4</v>
      </c>
      <c r="T50" s="104">
        <f t="shared" si="0"/>
        <v>1.1344861079868023E-2</v>
      </c>
      <c r="U50" s="104">
        <f>R50/'סכום נכסי הקרן'!$C$42</f>
        <v>1.7378522940161218E-3</v>
      </c>
    </row>
    <row r="51" spans="2:21" s="99" customFormat="1">
      <c r="B51" s="102" t="s">
        <v>414</v>
      </c>
      <c r="C51" s="102" t="s">
        <v>415</v>
      </c>
      <c r="D51" s="102" t="s">
        <v>100</v>
      </c>
      <c r="E51" s="102" t="s">
        <v>123</v>
      </c>
      <c r="F51" s="102" t="s">
        <v>411</v>
      </c>
      <c r="G51" s="102" t="s">
        <v>412</v>
      </c>
      <c r="H51" s="102" t="s">
        <v>413</v>
      </c>
      <c r="I51" s="102" t="s">
        <v>150</v>
      </c>
      <c r="J51" s="102" t="s">
        <v>315</v>
      </c>
      <c r="K51" s="103">
        <v>3.11</v>
      </c>
      <c r="L51" s="102" t="s">
        <v>102</v>
      </c>
      <c r="M51" s="104">
        <v>2.5700000000000001E-2</v>
      </c>
      <c r="N51" s="104">
        <v>4.3299999999999998E-2</v>
      </c>
      <c r="O51" s="103">
        <v>450000</v>
      </c>
      <c r="P51" s="103">
        <v>103.77</v>
      </c>
      <c r="Q51" s="103">
        <v>0</v>
      </c>
      <c r="R51" s="103">
        <v>466.96499999999997</v>
      </c>
      <c r="S51" s="104">
        <v>4.0000000000000002E-4</v>
      </c>
      <c r="T51" s="104">
        <f t="shared" si="0"/>
        <v>2.0585177445749846E-2</v>
      </c>
      <c r="U51" s="104">
        <f>R51/'סכום נכסי הקרן'!$C$42</f>
        <v>3.1533218075546028E-3</v>
      </c>
    </row>
    <row r="52" spans="2:21" s="99" customFormat="1">
      <c r="B52" s="102" t="s">
        <v>416</v>
      </c>
      <c r="C52" s="102" t="s">
        <v>417</v>
      </c>
      <c r="D52" s="102" t="s">
        <v>100</v>
      </c>
      <c r="E52" s="102" t="s">
        <v>123</v>
      </c>
      <c r="F52" s="102" t="s">
        <v>418</v>
      </c>
      <c r="G52" s="102" t="s">
        <v>419</v>
      </c>
      <c r="H52" s="102" t="s">
        <v>420</v>
      </c>
      <c r="I52" s="102" t="s">
        <v>150</v>
      </c>
      <c r="J52" s="102" t="s">
        <v>421</v>
      </c>
      <c r="K52" s="103">
        <v>4.54</v>
      </c>
      <c r="L52" s="102" t="s">
        <v>102</v>
      </c>
      <c r="M52" s="104">
        <v>1.7999999999999999E-2</v>
      </c>
      <c r="N52" s="104">
        <v>3.0200000000000001E-2</v>
      </c>
      <c r="O52" s="103">
        <v>269032.26</v>
      </c>
      <c r="P52" s="103">
        <v>102.89</v>
      </c>
      <c r="Q52" s="103">
        <v>0</v>
      </c>
      <c r="R52" s="103">
        <v>276.80729231399999</v>
      </c>
      <c r="S52" s="104">
        <v>2.0000000000000001E-4</v>
      </c>
      <c r="T52" s="104">
        <f t="shared" si="0"/>
        <v>1.2202471771034741E-2</v>
      </c>
      <c r="U52" s="104">
        <f>R52/'סכום נכסי הקרן'!$C$42</f>
        <v>1.8692246128593746E-3</v>
      </c>
    </row>
    <row r="53" spans="2:21" s="99" customFormat="1">
      <c r="B53" s="102" t="s">
        <v>422</v>
      </c>
      <c r="C53" s="102" t="s">
        <v>423</v>
      </c>
      <c r="D53" s="102" t="s">
        <v>100</v>
      </c>
      <c r="E53" s="102" t="s">
        <v>123</v>
      </c>
      <c r="F53" s="102" t="s">
        <v>424</v>
      </c>
      <c r="G53" s="102" t="s">
        <v>282</v>
      </c>
      <c r="H53" s="102" t="s">
        <v>425</v>
      </c>
      <c r="I53" s="102" t="s">
        <v>206</v>
      </c>
      <c r="J53" s="102" t="s">
        <v>393</v>
      </c>
      <c r="K53" s="103">
        <v>4.29</v>
      </c>
      <c r="L53" s="102" t="s">
        <v>102</v>
      </c>
      <c r="M53" s="104">
        <v>1.2200000000000001E-2</v>
      </c>
      <c r="N53" s="104">
        <v>3.8899999999999997E-2</v>
      </c>
      <c r="O53" s="103">
        <v>3</v>
      </c>
      <c r="P53" s="103">
        <v>4850001</v>
      </c>
      <c r="Q53" s="103">
        <v>0</v>
      </c>
      <c r="R53" s="103">
        <v>145.50003000000001</v>
      </c>
      <c r="S53" s="104">
        <v>0</v>
      </c>
      <c r="T53" s="104">
        <f t="shared" si="0"/>
        <v>6.4140651567289328E-3</v>
      </c>
      <c r="U53" s="104">
        <f>R53/'סכום נכסי הקרן'!$C$42</f>
        <v>9.8253277568736194E-4</v>
      </c>
    </row>
    <row r="54" spans="2:21" s="99" customFormat="1">
      <c r="B54" s="102" t="s">
        <v>426</v>
      </c>
      <c r="C54" s="102" t="s">
        <v>427</v>
      </c>
      <c r="D54" s="102" t="s">
        <v>100</v>
      </c>
      <c r="E54" s="102" t="s">
        <v>123</v>
      </c>
      <c r="F54" s="102" t="s">
        <v>428</v>
      </c>
      <c r="G54" s="102" t="s">
        <v>314</v>
      </c>
      <c r="H54" s="102" t="s">
        <v>425</v>
      </c>
      <c r="I54" s="102" t="s">
        <v>206</v>
      </c>
      <c r="J54" s="102" t="s">
        <v>429</v>
      </c>
      <c r="K54" s="103">
        <v>4.22</v>
      </c>
      <c r="L54" s="102" t="s">
        <v>102</v>
      </c>
      <c r="M54" s="104">
        <v>3.0000000000000001E-3</v>
      </c>
      <c r="N54" s="104">
        <v>2.7099999999999999E-2</v>
      </c>
      <c r="O54" s="103">
        <v>299000</v>
      </c>
      <c r="P54" s="103">
        <v>94.2</v>
      </c>
      <c r="Q54" s="103">
        <v>0</v>
      </c>
      <c r="R54" s="103">
        <v>281.65800000000002</v>
      </c>
      <c r="S54" s="104">
        <v>5.9999999999999995E-4</v>
      </c>
      <c r="T54" s="104">
        <f t="shared" si="0"/>
        <v>1.2416305095703127E-2</v>
      </c>
      <c r="U54" s="104">
        <f>R54/'סכום נכסי הקרן'!$C$42</f>
        <v>1.9019804774923483E-3</v>
      </c>
    </row>
    <row r="55" spans="2:21" s="99" customFormat="1">
      <c r="B55" s="102" t="s">
        <v>430</v>
      </c>
      <c r="C55" s="102" t="s">
        <v>431</v>
      </c>
      <c r="D55" s="102" t="s">
        <v>100</v>
      </c>
      <c r="E55" s="102" t="s">
        <v>123</v>
      </c>
      <c r="F55" s="102" t="s">
        <v>428</v>
      </c>
      <c r="G55" s="102" t="s">
        <v>314</v>
      </c>
      <c r="H55" s="102" t="s">
        <v>425</v>
      </c>
      <c r="I55" s="102" t="s">
        <v>206</v>
      </c>
      <c r="J55" s="102" t="s">
        <v>432</v>
      </c>
      <c r="K55" s="103">
        <v>3</v>
      </c>
      <c r="L55" s="102" t="s">
        <v>102</v>
      </c>
      <c r="M55" s="104">
        <v>1E-3</v>
      </c>
      <c r="N55" s="104">
        <v>2.46E-2</v>
      </c>
      <c r="O55" s="103">
        <v>660000</v>
      </c>
      <c r="P55" s="103">
        <v>100.53</v>
      </c>
      <c r="Q55" s="103">
        <v>0.35576000000000002</v>
      </c>
      <c r="R55" s="103">
        <v>663.85375999999997</v>
      </c>
      <c r="S55" s="104">
        <v>1.1999999999999999E-3</v>
      </c>
      <c r="T55" s="104">
        <f t="shared" si="0"/>
        <v>2.9264607513685675E-2</v>
      </c>
      <c r="U55" s="104">
        <f>R55/'סכום נכסי הקרן'!$C$42</f>
        <v>4.4828724603238352E-3</v>
      </c>
    </row>
    <row r="56" spans="2:21" s="99" customFormat="1">
      <c r="B56" s="102" t="s">
        <v>433</v>
      </c>
      <c r="C56" s="102" t="s">
        <v>434</v>
      </c>
      <c r="D56" s="102" t="s">
        <v>100</v>
      </c>
      <c r="E56" s="102" t="s">
        <v>123</v>
      </c>
      <c r="F56" s="102" t="s">
        <v>428</v>
      </c>
      <c r="G56" s="102" t="s">
        <v>314</v>
      </c>
      <c r="H56" s="102" t="s">
        <v>425</v>
      </c>
      <c r="I56" s="102" t="s">
        <v>206</v>
      </c>
      <c r="J56" s="102" t="s">
        <v>435</v>
      </c>
      <c r="K56" s="103">
        <v>5.7</v>
      </c>
      <c r="L56" s="102" t="s">
        <v>102</v>
      </c>
      <c r="M56" s="104">
        <v>3.0000000000000001E-3</v>
      </c>
      <c r="N56" s="104">
        <v>2.64E-2</v>
      </c>
      <c r="O56" s="103">
        <v>608000</v>
      </c>
      <c r="P56" s="103">
        <v>93.66</v>
      </c>
      <c r="Q56" s="103">
        <v>0</v>
      </c>
      <c r="R56" s="103">
        <v>569.45280000000002</v>
      </c>
      <c r="S56" s="104">
        <v>1.6999999999999999E-3</v>
      </c>
      <c r="T56" s="104">
        <f t="shared" si="0"/>
        <v>2.510313821159851E-2</v>
      </c>
      <c r="U56" s="104">
        <f>R56/'סכום נכסי הקרן'!$C$42</f>
        <v>3.8454015453257308E-3</v>
      </c>
    </row>
    <row r="57" spans="2:21" s="99" customFormat="1">
      <c r="B57" s="102" t="s">
        <v>436</v>
      </c>
      <c r="C57" s="102" t="s">
        <v>437</v>
      </c>
      <c r="D57" s="102" t="s">
        <v>100</v>
      </c>
      <c r="E57" s="102" t="s">
        <v>123</v>
      </c>
      <c r="F57" s="102" t="s">
        <v>438</v>
      </c>
      <c r="G57" s="102" t="s">
        <v>419</v>
      </c>
      <c r="H57" s="102" t="s">
        <v>215</v>
      </c>
      <c r="I57" s="102" t="s">
        <v>439</v>
      </c>
      <c r="J57" s="102" t="s">
        <v>440</v>
      </c>
      <c r="K57" s="103">
        <v>2.96</v>
      </c>
      <c r="L57" s="102" t="s">
        <v>102</v>
      </c>
      <c r="M57" s="104">
        <v>1.6400000000000001E-2</v>
      </c>
      <c r="N57" s="104">
        <v>2.9100000000000001E-2</v>
      </c>
      <c r="O57" s="103">
        <v>168156</v>
      </c>
      <c r="P57" s="103">
        <v>104.47</v>
      </c>
      <c r="Q57" s="103">
        <v>0</v>
      </c>
      <c r="R57" s="103">
        <v>175.67257319999999</v>
      </c>
      <c r="S57" s="104">
        <v>5.9999999999999995E-4</v>
      </c>
      <c r="T57" s="104">
        <f t="shared" si="0"/>
        <v>7.7441587520980775E-3</v>
      </c>
      <c r="U57" s="104">
        <f>R57/'סכום נכסי הקרן'!$C$42</f>
        <v>1.1862819613050063E-3</v>
      </c>
    </row>
    <row r="58" spans="2:21" s="99" customFormat="1">
      <c r="B58" s="102" t="s">
        <v>441</v>
      </c>
      <c r="C58" s="102" t="s">
        <v>442</v>
      </c>
      <c r="D58" s="102" t="s">
        <v>100</v>
      </c>
      <c r="E58" s="102" t="s">
        <v>123</v>
      </c>
      <c r="F58" s="102" t="s">
        <v>443</v>
      </c>
      <c r="G58" s="102" t="s">
        <v>444</v>
      </c>
      <c r="H58" s="102" t="s">
        <v>215</v>
      </c>
      <c r="I58" s="102" t="s">
        <v>439</v>
      </c>
      <c r="J58" s="102" t="s">
        <v>445</v>
      </c>
      <c r="K58" s="103">
        <v>3.41</v>
      </c>
      <c r="L58" s="102" t="s">
        <v>102</v>
      </c>
      <c r="M58" s="104">
        <v>2.3E-2</v>
      </c>
      <c r="N58" s="104">
        <v>7.0199999999999999E-2</v>
      </c>
      <c r="O58" s="103">
        <v>360000</v>
      </c>
      <c r="P58" s="103">
        <v>89.84</v>
      </c>
      <c r="Q58" s="103">
        <v>4.34579</v>
      </c>
      <c r="R58" s="103">
        <v>327.76979</v>
      </c>
      <c r="S58" s="104">
        <v>1.5E-3</v>
      </c>
      <c r="T58" s="104">
        <f t="shared" si="0"/>
        <v>1.444904712024705E-2</v>
      </c>
      <c r="U58" s="104">
        <f>R58/'סכום נכסי הקרן'!$C$42</f>
        <v>2.2133642278641713E-3</v>
      </c>
    </row>
    <row r="59" spans="2:21" s="99" customFormat="1">
      <c r="B59" s="102" t="s">
        <v>446</v>
      </c>
      <c r="C59" s="102" t="s">
        <v>447</v>
      </c>
      <c r="D59" s="102" t="s">
        <v>100</v>
      </c>
      <c r="E59" s="102" t="s">
        <v>123</v>
      </c>
      <c r="F59" s="102" t="s">
        <v>448</v>
      </c>
      <c r="G59" s="102" t="s">
        <v>314</v>
      </c>
      <c r="H59" s="102" t="s">
        <v>215</v>
      </c>
      <c r="I59" s="102" t="s">
        <v>439</v>
      </c>
      <c r="J59" s="102" t="s">
        <v>449</v>
      </c>
      <c r="K59" s="103">
        <v>3.72</v>
      </c>
      <c r="L59" s="102" t="s">
        <v>102</v>
      </c>
      <c r="M59" s="104">
        <v>3.4299999999999997E-2</v>
      </c>
      <c r="N59" s="104">
        <v>3.7999999999999999E-2</v>
      </c>
      <c r="O59" s="103">
        <v>145000</v>
      </c>
      <c r="P59" s="103">
        <v>100.48</v>
      </c>
      <c r="Q59" s="103">
        <v>0</v>
      </c>
      <c r="R59" s="103">
        <v>145.696</v>
      </c>
      <c r="S59" s="104">
        <v>2.0000000000000001E-4</v>
      </c>
      <c r="T59" s="104">
        <f t="shared" si="0"/>
        <v>6.4227040851797665E-3</v>
      </c>
      <c r="U59" s="104">
        <f>R59/'סכום נכסי הקרן'!$C$42</f>
        <v>9.8385612213651007E-4</v>
      </c>
    </row>
    <row r="60" spans="2:21" s="99" customFormat="1">
      <c r="B60" s="98" t="s">
        <v>244</v>
      </c>
      <c r="K60" s="100">
        <v>3.2</v>
      </c>
      <c r="N60" s="101">
        <v>5.8799999999999998E-2</v>
      </c>
      <c r="O60" s="100">
        <f>SUM(O61:O100)</f>
        <v>9842160.9099999983</v>
      </c>
      <c r="Q60" s="100">
        <v>214.79562999999999</v>
      </c>
      <c r="R60" s="100">
        <v>9424.2384950741525</v>
      </c>
      <c r="T60" s="101">
        <f t="shared" si="0"/>
        <v>0.41544788519946446</v>
      </c>
      <c r="U60" s="101">
        <f>R60/'סכום נכסי הקרן'!$C$42</f>
        <v>6.3640008921681285E-2</v>
      </c>
    </row>
    <row r="61" spans="2:21" s="99" customFormat="1">
      <c r="B61" s="102" t="s">
        <v>450</v>
      </c>
      <c r="C61" s="102" t="s">
        <v>451</v>
      </c>
      <c r="D61" s="102" t="s">
        <v>100</v>
      </c>
      <c r="E61" s="102" t="s">
        <v>123</v>
      </c>
      <c r="F61" s="102" t="s">
        <v>295</v>
      </c>
      <c r="G61" s="102" t="s">
        <v>282</v>
      </c>
      <c r="H61" s="102" t="s">
        <v>205</v>
      </c>
      <c r="I61" s="102" t="s">
        <v>206</v>
      </c>
      <c r="J61" s="102" t="s">
        <v>299</v>
      </c>
      <c r="K61" s="103">
        <v>3.85</v>
      </c>
      <c r="L61" s="102" t="s">
        <v>102</v>
      </c>
      <c r="M61" s="104">
        <v>2.7400000000000001E-2</v>
      </c>
      <c r="N61" s="104">
        <v>4.2000000000000003E-2</v>
      </c>
      <c r="O61" s="103">
        <v>600000</v>
      </c>
      <c r="P61" s="103">
        <v>96.5</v>
      </c>
      <c r="Q61" s="103">
        <v>0</v>
      </c>
      <c r="R61" s="103">
        <v>579</v>
      </c>
      <c r="S61" s="104">
        <v>2.9999999999999997E-4</v>
      </c>
      <c r="T61" s="104">
        <f t="shared" si="0"/>
        <v>2.5524006598115836E-2</v>
      </c>
      <c r="U61" s="104">
        <f>R61/'סכום נכסי הקרן'!$C$42</f>
        <v>3.9098718888441646E-3</v>
      </c>
    </row>
    <row r="62" spans="2:21" s="99" customFormat="1">
      <c r="B62" s="102" t="s">
        <v>452</v>
      </c>
      <c r="C62" s="102" t="s">
        <v>453</v>
      </c>
      <c r="D62" s="102" t="s">
        <v>100</v>
      </c>
      <c r="E62" s="102" t="s">
        <v>123</v>
      </c>
      <c r="F62" s="102" t="s">
        <v>454</v>
      </c>
      <c r="G62" s="102" t="s">
        <v>314</v>
      </c>
      <c r="H62" s="102" t="s">
        <v>205</v>
      </c>
      <c r="I62" s="102" t="s">
        <v>206</v>
      </c>
      <c r="J62" s="102" t="s">
        <v>455</v>
      </c>
      <c r="K62" s="103">
        <v>2.61</v>
      </c>
      <c r="L62" s="102" t="s">
        <v>102</v>
      </c>
      <c r="M62" s="104">
        <v>1.44E-2</v>
      </c>
      <c r="N62" s="104">
        <v>4.1700000000000001E-2</v>
      </c>
      <c r="O62" s="103">
        <v>63573.79</v>
      </c>
      <c r="P62" s="103">
        <v>93.56</v>
      </c>
      <c r="Q62" s="103">
        <v>0</v>
      </c>
      <c r="R62" s="103">
        <v>59.479637924000002</v>
      </c>
      <c r="S62" s="104">
        <v>1E-4</v>
      </c>
      <c r="T62" s="104">
        <f t="shared" si="0"/>
        <v>2.622035700907974E-3</v>
      </c>
      <c r="U62" s="104">
        <f>R62/'סכום נכסי הקרן'!$C$42</f>
        <v>4.0165416973692036E-4</v>
      </c>
    </row>
    <row r="63" spans="2:21" s="99" customFormat="1">
      <c r="B63" s="102" t="s">
        <v>456</v>
      </c>
      <c r="C63" s="102" t="s">
        <v>457</v>
      </c>
      <c r="D63" s="102" t="s">
        <v>100</v>
      </c>
      <c r="E63" s="102" t="s">
        <v>123</v>
      </c>
      <c r="F63" s="102" t="s">
        <v>322</v>
      </c>
      <c r="G63" s="102" t="s">
        <v>282</v>
      </c>
      <c r="H63" s="102" t="s">
        <v>329</v>
      </c>
      <c r="I63" s="102" t="s">
        <v>206</v>
      </c>
      <c r="J63" s="102" t="s">
        <v>458</v>
      </c>
      <c r="K63" s="103">
        <v>0.41</v>
      </c>
      <c r="L63" s="102" t="s">
        <v>102</v>
      </c>
      <c r="M63" s="104">
        <v>6.5000000000000002E-2</v>
      </c>
      <c r="N63" s="104">
        <v>4.2000000000000003E-2</v>
      </c>
      <c r="O63" s="103">
        <v>3.34</v>
      </c>
      <c r="P63" s="103">
        <v>104.74</v>
      </c>
      <c r="Q63" s="103">
        <v>0</v>
      </c>
      <c r="R63" s="103">
        <v>3.498316E-3</v>
      </c>
      <c r="S63" s="104">
        <v>0</v>
      </c>
      <c r="T63" s="104">
        <f t="shared" si="0"/>
        <v>1.5421595969998998E-7</v>
      </c>
      <c r="U63" s="104">
        <f>R63/'סכום נכסי הקרן'!$C$42</f>
        <v>2.3623432446794062E-8</v>
      </c>
    </row>
    <row r="64" spans="2:21" s="99" customFormat="1">
      <c r="B64" s="102" t="s">
        <v>459</v>
      </c>
      <c r="C64" s="102" t="s">
        <v>460</v>
      </c>
      <c r="D64" s="102" t="s">
        <v>100</v>
      </c>
      <c r="E64" s="102" t="s">
        <v>123</v>
      </c>
      <c r="F64" s="102" t="s">
        <v>461</v>
      </c>
      <c r="G64" s="102" t="s">
        <v>382</v>
      </c>
      <c r="H64" s="102" t="s">
        <v>334</v>
      </c>
      <c r="I64" s="102" t="s">
        <v>206</v>
      </c>
      <c r="J64" s="102" t="s">
        <v>462</v>
      </c>
      <c r="K64" s="103">
        <v>3.58</v>
      </c>
      <c r="L64" s="102" t="s">
        <v>102</v>
      </c>
      <c r="M64" s="104">
        <v>1.6400000000000001E-2</v>
      </c>
      <c r="N64" s="104">
        <v>4.7699999999999999E-2</v>
      </c>
      <c r="O64" s="103">
        <v>501779.37</v>
      </c>
      <c r="P64" s="103">
        <v>90.04</v>
      </c>
      <c r="Q64" s="103">
        <v>0</v>
      </c>
      <c r="R64" s="103">
        <v>451.80214474799999</v>
      </c>
      <c r="S64" s="104">
        <v>2.5000000000000001E-3</v>
      </c>
      <c r="T64" s="104">
        <f t="shared" si="0"/>
        <v>1.9916754617600757E-2</v>
      </c>
      <c r="U64" s="104">
        <f>R64/'סכום נכסי הקרן'!$C$42</f>
        <v>3.0509300605694426E-3</v>
      </c>
    </row>
    <row r="65" spans="2:21" s="99" customFormat="1">
      <c r="B65" s="102" t="s">
        <v>463</v>
      </c>
      <c r="C65" s="102" t="s">
        <v>464</v>
      </c>
      <c r="D65" s="102" t="s">
        <v>100</v>
      </c>
      <c r="E65" s="102" t="s">
        <v>123</v>
      </c>
      <c r="F65" s="102" t="s">
        <v>377</v>
      </c>
      <c r="G65" s="102" t="s">
        <v>314</v>
      </c>
      <c r="H65" s="102" t="s">
        <v>373</v>
      </c>
      <c r="I65" s="102" t="s">
        <v>206</v>
      </c>
      <c r="J65" s="102" t="s">
        <v>465</v>
      </c>
      <c r="K65" s="103">
        <v>7.57</v>
      </c>
      <c r="L65" s="102" t="s">
        <v>102</v>
      </c>
      <c r="M65" s="104">
        <v>4.9399999999999999E-2</v>
      </c>
      <c r="N65" s="104">
        <v>5.7599999999999998E-2</v>
      </c>
      <c r="O65" s="103">
        <v>150000</v>
      </c>
      <c r="P65" s="103">
        <v>95.61</v>
      </c>
      <c r="Q65" s="103">
        <v>0</v>
      </c>
      <c r="R65" s="103">
        <v>143.41499999999999</v>
      </c>
      <c r="S65" s="104">
        <v>5.0000000000000001E-4</v>
      </c>
      <c r="T65" s="104">
        <f t="shared" si="0"/>
        <v>6.3221509607405569E-3</v>
      </c>
      <c r="U65" s="104">
        <f>R65/'סכום נכסי הקרן'!$C$42</f>
        <v>9.6845298262277337E-4</v>
      </c>
    </row>
    <row r="66" spans="2:21" s="99" customFormat="1">
      <c r="B66" s="102" t="s">
        <v>466</v>
      </c>
      <c r="C66" s="102" t="s">
        <v>467</v>
      </c>
      <c r="D66" s="102" t="s">
        <v>100</v>
      </c>
      <c r="E66" s="102" t="s">
        <v>123</v>
      </c>
      <c r="F66" s="102" t="s">
        <v>468</v>
      </c>
      <c r="G66" s="102" t="s">
        <v>132</v>
      </c>
      <c r="H66" s="102" t="s">
        <v>373</v>
      </c>
      <c r="I66" s="102" t="s">
        <v>206</v>
      </c>
      <c r="J66" s="102" t="s">
        <v>469</v>
      </c>
      <c r="K66" s="103">
        <v>9.24</v>
      </c>
      <c r="L66" s="102" t="s">
        <v>102</v>
      </c>
      <c r="M66" s="104">
        <v>2.7900000000000001E-2</v>
      </c>
      <c r="N66" s="104">
        <v>4.9099999999999998E-2</v>
      </c>
      <c r="O66" s="103">
        <v>296000</v>
      </c>
      <c r="P66" s="103">
        <v>82.94</v>
      </c>
      <c r="Q66" s="103">
        <v>0</v>
      </c>
      <c r="R66" s="103">
        <v>245.50239999999999</v>
      </c>
      <c r="S66" s="104">
        <v>1.5E-3</v>
      </c>
      <c r="T66" s="104">
        <f t="shared" si="0"/>
        <v>1.0822460928243995E-2</v>
      </c>
      <c r="U66" s="104">
        <f>R66/'סכום נכסי הקרן'!$C$42</f>
        <v>1.6578288987975397E-3</v>
      </c>
    </row>
    <row r="67" spans="2:21" s="99" customFormat="1">
      <c r="B67" s="102" t="s">
        <v>470</v>
      </c>
      <c r="C67" s="102" t="s">
        <v>471</v>
      </c>
      <c r="D67" s="102" t="s">
        <v>100</v>
      </c>
      <c r="E67" s="102" t="s">
        <v>123</v>
      </c>
      <c r="F67" s="102" t="s">
        <v>472</v>
      </c>
      <c r="G67" s="102" t="s">
        <v>473</v>
      </c>
      <c r="H67" s="102" t="s">
        <v>373</v>
      </c>
      <c r="I67" s="102" t="s">
        <v>206</v>
      </c>
      <c r="J67" s="102" t="s">
        <v>474</v>
      </c>
      <c r="K67" s="103">
        <v>6.54</v>
      </c>
      <c r="L67" s="102" t="s">
        <v>102</v>
      </c>
      <c r="M67" s="104">
        <v>2.64E-2</v>
      </c>
      <c r="N67" s="104">
        <v>4.9099999999999998E-2</v>
      </c>
      <c r="O67" s="103">
        <v>300000</v>
      </c>
      <c r="P67" s="103">
        <v>87.28</v>
      </c>
      <c r="Q67" s="103">
        <v>0</v>
      </c>
      <c r="R67" s="103">
        <v>261.83999999999997</v>
      </c>
      <c r="S67" s="104">
        <v>2.0000000000000001E-4</v>
      </c>
      <c r="T67" s="104">
        <f t="shared" si="0"/>
        <v>1.1542669926857771E-2</v>
      </c>
      <c r="U67" s="104">
        <f>R67/'סכום נכסי הקרן'!$C$42</f>
        <v>1.7681534635146043E-3</v>
      </c>
    </row>
    <row r="68" spans="2:21" s="99" customFormat="1">
      <c r="B68" s="102" t="s">
        <v>475</v>
      </c>
      <c r="C68" s="102" t="s">
        <v>476</v>
      </c>
      <c r="D68" s="102" t="s">
        <v>100</v>
      </c>
      <c r="E68" s="102" t="s">
        <v>123</v>
      </c>
      <c r="F68" s="102" t="s">
        <v>472</v>
      </c>
      <c r="G68" s="102" t="s">
        <v>473</v>
      </c>
      <c r="H68" s="102" t="s">
        <v>373</v>
      </c>
      <c r="I68" s="102" t="s">
        <v>206</v>
      </c>
      <c r="J68" s="102" t="s">
        <v>474</v>
      </c>
      <c r="K68" s="103">
        <v>8.1300000000000008</v>
      </c>
      <c r="L68" s="102" t="s">
        <v>102</v>
      </c>
      <c r="M68" s="104">
        <v>2.5000000000000001E-2</v>
      </c>
      <c r="N68" s="104">
        <v>5.0900000000000001E-2</v>
      </c>
      <c r="O68" s="103">
        <v>335000</v>
      </c>
      <c r="P68" s="103">
        <v>82.07</v>
      </c>
      <c r="Q68" s="103">
        <v>0</v>
      </c>
      <c r="R68" s="103">
        <v>274.93450000000001</v>
      </c>
      <c r="S68" s="104">
        <v>2.9999999999999997E-4</v>
      </c>
      <c r="T68" s="104">
        <f t="shared" si="0"/>
        <v>1.2119913630483037E-2</v>
      </c>
      <c r="U68" s="104">
        <f>R68/'סכום נכסי הקרן'!$C$42</f>
        <v>1.8565780186933091E-3</v>
      </c>
    </row>
    <row r="69" spans="2:21" s="99" customFormat="1">
      <c r="B69" s="102" t="s">
        <v>477</v>
      </c>
      <c r="C69" s="102" t="s">
        <v>478</v>
      </c>
      <c r="D69" s="102" t="s">
        <v>100</v>
      </c>
      <c r="E69" s="102" t="s">
        <v>123</v>
      </c>
      <c r="F69" s="102" t="s">
        <v>479</v>
      </c>
      <c r="G69" s="102" t="s">
        <v>412</v>
      </c>
      <c r="H69" s="102" t="s">
        <v>373</v>
      </c>
      <c r="I69" s="102" t="s">
        <v>206</v>
      </c>
      <c r="J69" s="102" t="s">
        <v>480</v>
      </c>
      <c r="K69" s="103">
        <v>1.59</v>
      </c>
      <c r="L69" s="102" t="s">
        <v>102</v>
      </c>
      <c r="M69" s="104">
        <v>5.8000000000000003E-2</v>
      </c>
      <c r="N69" s="104">
        <v>5.33E-2</v>
      </c>
      <c r="O69" s="103">
        <v>148429.75</v>
      </c>
      <c r="P69" s="103">
        <v>101.32</v>
      </c>
      <c r="Q69" s="103">
        <v>0</v>
      </c>
      <c r="R69" s="103">
        <v>150.3890227</v>
      </c>
      <c r="S69" s="104">
        <v>4.0000000000000002E-4</v>
      </c>
      <c r="T69" s="104">
        <f t="shared" si="0"/>
        <v>6.6295861963367739E-3</v>
      </c>
      <c r="U69" s="104">
        <f>R69/'סכום נכסי הקרן'!$C$42</f>
        <v>1.0155471714084229E-3</v>
      </c>
    </row>
    <row r="70" spans="2:21" s="99" customFormat="1">
      <c r="B70" s="102" t="s">
        <v>481</v>
      </c>
      <c r="C70" s="102" t="s">
        <v>482</v>
      </c>
      <c r="D70" s="102" t="s">
        <v>100</v>
      </c>
      <c r="E70" s="102" t="s">
        <v>123</v>
      </c>
      <c r="F70" s="102" t="s">
        <v>483</v>
      </c>
      <c r="G70" s="102" t="s">
        <v>412</v>
      </c>
      <c r="H70" s="102" t="s">
        <v>373</v>
      </c>
      <c r="I70" s="102" t="s">
        <v>206</v>
      </c>
      <c r="J70" s="102" t="s">
        <v>484</v>
      </c>
      <c r="K70" s="103">
        <v>1.95</v>
      </c>
      <c r="L70" s="102" t="s">
        <v>102</v>
      </c>
      <c r="M70" s="104">
        <v>3.9300000000000002E-2</v>
      </c>
      <c r="N70" s="104">
        <v>8.3900000000000002E-2</v>
      </c>
      <c r="O70" s="103">
        <v>600000</v>
      </c>
      <c r="P70" s="103">
        <v>93.65</v>
      </c>
      <c r="Q70" s="103">
        <v>0</v>
      </c>
      <c r="R70" s="103">
        <v>561.9</v>
      </c>
      <c r="S70" s="104">
        <v>5.0000000000000001E-4</v>
      </c>
      <c r="T70" s="104">
        <f t="shared" si="0"/>
        <v>2.4770188786668892E-2</v>
      </c>
      <c r="U70" s="104">
        <f>R70/'סכום נכסי הקרן'!$C$42</f>
        <v>3.7943989885000618E-3</v>
      </c>
    </row>
    <row r="71" spans="2:21" s="99" customFormat="1">
      <c r="B71" s="102" t="s">
        <v>485</v>
      </c>
      <c r="C71" s="102" t="s">
        <v>486</v>
      </c>
      <c r="D71" s="102" t="s">
        <v>100</v>
      </c>
      <c r="E71" s="102" t="s">
        <v>123</v>
      </c>
      <c r="F71" s="102" t="s">
        <v>487</v>
      </c>
      <c r="G71" s="102" t="s">
        <v>444</v>
      </c>
      <c r="H71" s="102" t="s">
        <v>408</v>
      </c>
      <c r="I71" s="102" t="s">
        <v>206</v>
      </c>
      <c r="J71" s="102" t="s">
        <v>341</v>
      </c>
      <c r="K71" s="103">
        <v>4.55</v>
      </c>
      <c r="L71" s="102" t="s">
        <v>102</v>
      </c>
      <c r="M71" s="104">
        <v>2.5000000000000001E-3</v>
      </c>
      <c r="N71" s="104">
        <v>5.9200000000000003E-2</v>
      </c>
      <c r="O71" s="103">
        <v>348000</v>
      </c>
      <c r="P71" s="103">
        <v>77.900000000000006</v>
      </c>
      <c r="Q71" s="103">
        <v>0</v>
      </c>
      <c r="R71" s="103">
        <v>271.09199999999998</v>
      </c>
      <c r="S71" s="104">
        <v>5.9999999999999995E-4</v>
      </c>
      <c r="T71" s="104">
        <f t="shared" si="0"/>
        <v>1.1950525037472225E-2</v>
      </c>
      <c r="U71" s="104">
        <f>R71/'סכום נכסי הקרן'!$C$42</f>
        <v>1.8306303801218344E-3</v>
      </c>
    </row>
    <row r="72" spans="2:21" s="99" customFormat="1">
      <c r="B72" s="102" t="s">
        <v>488</v>
      </c>
      <c r="C72" s="102" t="s">
        <v>489</v>
      </c>
      <c r="D72" s="102" t="s">
        <v>100</v>
      </c>
      <c r="E72" s="102" t="s">
        <v>123</v>
      </c>
      <c r="F72" s="102" t="s">
        <v>411</v>
      </c>
      <c r="G72" s="102" t="s">
        <v>412</v>
      </c>
      <c r="H72" s="102" t="s">
        <v>413</v>
      </c>
      <c r="I72" s="102" t="s">
        <v>150</v>
      </c>
      <c r="J72" s="102" t="s">
        <v>490</v>
      </c>
      <c r="K72" s="103">
        <v>3.95</v>
      </c>
      <c r="L72" s="102" t="s">
        <v>102</v>
      </c>
      <c r="M72" s="104">
        <v>2.3E-2</v>
      </c>
      <c r="N72" s="104">
        <v>5.3699999999999998E-2</v>
      </c>
      <c r="O72" s="103">
        <v>523068.52</v>
      </c>
      <c r="P72" s="103">
        <v>89.56</v>
      </c>
      <c r="Q72" s="103">
        <v>0</v>
      </c>
      <c r="R72" s="103">
        <v>468.460166512</v>
      </c>
      <c r="S72" s="104">
        <v>8.9999999999999998E-4</v>
      </c>
      <c r="T72" s="104">
        <f t="shared" si="0"/>
        <v>2.0651088740944269E-2</v>
      </c>
      <c r="U72" s="104">
        <f>R72/'סכום נכסי הקרן'!$C$42</f>
        <v>3.1634183697556565E-3</v>
      </c>
    </row>
    <row r="73" spans="2:21" s="99" customFormat="1">
      <c r="B73" s="102" t="s">
        <v>491</v>
      </c>
      <c r="C73" s="102" t="s">
        <v>492</v>
      </c>
      <c r="D73" s="102" t="s">
        <v>100</v>
      </c>
      <c r="E73" s="102" t="s">
        <v>123</v>
      </c>
      <c r="F73" s="102" t="s">
        <v>493</v>
      </c>
      <c r="G73" s="102" t="s">
        <v>419</v>
      </c>
      <c r="H73" s="102" t="s">
        <v>408</v>
      </c>
      <c r="I73" s="102" t="s">
        <v>206</v>
      </c>
      <c r="J73" s="102" t="s">
        <v>494</v>
      </c>
      <c r="K73" s="103">
        <v>4.55</v>
      </c>
      <c r="L73" s="102" t="s">
        <v>102</v>
      </c>
      <c r="M73" s="104">
        <v>0.05</v>
      </c>
      <c r="N73" s="104">
        <v>6.0600000000000001E-2</v>
      </c>
      <c r="O73" s="103">
        <v>487179.49</v>
      </c>
      <c r="P73" s="103">
        <v>97.04</v>
      </c>
      <c r="Q73" s="103">
        <v>0</v>
      </c>
      <c r="R73" s="103">
        <v>472.75897709600002</v>
      </c>
      <c r="S73" s="104">
        <v>5.0000000000000001E-4</v>
      </c>
      <c r="T73" s="104">
        <f t="shared" si="0"/>
        <v>2.0840592833707768E-2</v>
      </c>
      <c r="U73" s="104">
        <f>R73/'סכום נכסי הקרן'!$C$42</f>
        <v>3.1924473829816453E-3</v>
      </c>
    </row>
    <row r="74" spans="2:21" s="99" customFormat="1">
      <c r="B74" s="102" t="s">
        <v>495</v>
      </c>
      <c r="C74" s="102" t="s">
        <v>496</v>
      </c>
      <c r="D74" s="102" t="s">
        <v>100</v>
      </c>
      <c r="E74" s="102" t="s">
        <v>123</v>
      </c>
      <c r="F74" s="102" t="s">
        <v>381</v>
      </c>
      <c r="G74" s="102" t="s">
        <v>382</v>
      </c>
      <c r="H74" s="102" t="s">
        <v>408</v>
      </c>
      <c r="I74" s="102" t="s">
        <v>206</v>
      </c>
      <c r="J74" s="102" t="s">
        <v>497</v>
      </c>
      <c r="K74" s="103">
        <v>1.45</v>
      </c>
      <c r="L74" s="102" t="s">
        <v>102</v>
      </c>
      <c r="M74" s="104">
        <v>3.85E-2</v>
      </c>
      <c r="N74" s="104">
        <v>4.8800000000000003E-2</v>
      </c>
      <c r="O74" s="103">
        <v>162000</v>
      </c>
      <c r="P74" s="103">
        <v>98.61</v>
      </c>
      <c r="Q74" s="103">
        <v>3.1185</v>
      </c>
      <c r="R74" s="103">
        <v>162.86670000000001</v>
      </c>
      <c r="S74" s="104">
        <v>1.6999999999999999E-3</v>
      </c>
      <c r="T74" s="104">
        <f t="shared" si="0"/>
        <v>7.1796385585722843E-3</v>
      </c>
      <c r="U74" s="104">
        <f>R74/'סכום נכסי הקרן'!$C$42</f>
        <v>1.0998064455247252E-3</v>
      </c>
    </row>
    <row r="75" spans="2:21" s="99" customFormat="1">
      <c r="B75" s="102" t="s">
        <v>498</v>
      </c>
      <c r="C75" s="102" t="s">
        <v>499</v>
      </c>
      <c r="D75" s="102" t="s">
        <v>100</v>
      </c>
      <c r="E75" s="102" t="s">
        <v>123</v>
      </c>
      <c r="F75" s="102" t="s">
        <v>500</v>
      </c>
      <c r="G75" s="102" t="s">
        <v>419</v>
      </c>
      <c r="H75" s="102" t="s">
        <v>413</v>
      </c>
      <c r="I75" s="102" t="s">
        <v>150</v>
      </c>
      <c r="J75" s="102" t="s">
        <v>393</v>
      </c>
      <c r="K75" s="103">
        <v>2.57</v>
      </c>
      <c r="L75" s="102" t="s">
        <v>102</v>
      </c>
      <c r="M75" s="104">
        <v>3.2899999999999999E-2</v>
      </c>
      <c r="N75" s="104">
        <v>4.8500000000000001E-2</v>
      </c>
      <c r="O75" s="103">
        <v>250000</v>
      </c>
      <c r="P75" s="103">
        <v>97.05</v>
      </c>
      <c r="Q75" s="103">
        <v>0</v>
      </c>
      <c r="R75" s="103">
        <v>242.625</v>
      </c>
      <c r="S75" s="104">
        <v>4.0000000000000002E-4</v>
      </c>
      <c r="T75" s="104">
        <f t="shared" si="0"/>
        <v>1.0695616754521338E-2</v>
      </c>
      <c r="U75" s="104">
        <f>R75/'סכום נכסי הקרן'!$C$42</f>
        <v>1.638398388654258E-3</v>
      </c>
    </row>
    <row r="76" spans="2:21" s="99" customFormat="1">
      <c r="B76" s="102" t="s">
        <v>501</v>
      </c>
      <c r="C76" s="102" t="s">
        <v>502</v>
      </c>
      <c r="D76" s="102" t="s">
        <v>100</v>
      </c>
      <c r="E76" s="102" t="s">
        <v>123</v>
      </c>
      <c r="F76" s="102" t="s">
        <v>503</v>
      </c>
      <c r="G76" s="102" t="s">
        <v>382</v>
      </c>
      <c r="H76" s="102" t="s">
        <v>408</v>
      </c>
      <c r="I76" s="102" t="s">
        <v>206</v>
      </c>
      <c r="J76" s="102" t="s">
        <v>292</v>
      </c>
      <c r="K76" s="103">
        <v>3.42</v>
      </c>
      <c r="L76" s="102" t="s">
        <v>102</v>
      </c>
      <c r="M76" s="104">
        <v>2.1999999999999999E-2</v>
      </c>
      <c r="N76" s="104">
        <v>4.8599999999999997E-2</v>
      </c>
      <c r="O76" s="103">
        <v>805338</v>
      </c>
      <c r="P76" s="103">
        <v>91.54</v>
      </c>
      <c r="Q76" s="103">
        <v>8.8587199999999999</v>
      </c>
      <c r="R76" s="103">
        <v>746.06512520000001</v>
      </c>
      <c r="S76" s="104">
        <v>5.9999999999999995E-4</v>
      </c>
      <c r="T76" s="104">
        <f t="shared" ref="T76:T114" si="1">R76/$R$11</f>
        <v>3.2888723969307282E-2</v>
      </c>
      <c r="U76" s="104">
        <f>R76/'סכום נכסי הקרן'!$C$42</f>
        <v>5.0380294650543729E-3</v>
      </c>
    </row>
    <row r="77" spans="2:21" s="99" customFormat="1">
      <c r="B77" s="102" t="s">
        <v>504</v>
      </c>
      <c r="C77" s="102" t="s">
        <v>505</v>
      </c>
      <c r="D77" s="102" t="s">
        <v>100</v>
      </c>
      <c r="E77" s="102" t="s">
        <v>123</v>
      </c>
      <c r="F77" s="102" t="s">
        <v>506</v>
      </c>
      <c r="G77" s="102" t="s">
        <v>382</v>
      </c>
      <c r="H77" s="102" t="s">
        <v>408</v>
      </c>
      <c r="I77" s="102" t="s">
        <v>206</v>
      </c>
      <c r="J77" s="102" t="s">
        <v>507</v>
      </c>
      <c r="K77" s="103">
        <v>2.0099999999999998</v>
      </c>
      <c r="L77" s="102" t="s">
        <v>102</v>
      </c>
      <c r="M77" s="104">
        <v>2.63E-2</v>
      </c>
      <c r="N77" s="104">
        <v>5.4899999999999997E-2</v>
      </c>
      <c r="O77" s="103">
        <v>220000</v>
      </c>
      <c r="P77" s="103">
        <v>95.06</v>
      </c>
      <c r="Q77" s="103">
        <v>0</v>
      </c>
      <c r="R77" s="103">
        <v>209.13200000000001</v>
      </c>
      <c r="S77" s="104">
        <v>2.3E-3</v>
      </c>
      <c r="T77" s="104">
        <f t="shared" si="1"/>
        <v>9.2191477510831805E-3</v>
      </c>
      <c r="U77" s="104">
        <f>R77/'סכום נכסי הקרן'!$C$42</f>
        <v>1.4122268184071809E-3</v>
      </c>
    </row>
    <row r="78" spans="2:21" s="99" customFormat="1">
      <c r="B78" s="102" t="s">
        <v>508</v>
      </c>
      <c r="C78" s="102" t="s">
        <v>509</v>
      </c>
      <c r="D78" s="102" t="s">
        <v>100</v>
      </c>
      <c r="E78" s="102" t="s">
        <v>123</v>
      </c>
      <c r="F78" s="102" t="s">
        <v>510</v>
      </c>
      <c r="G78" s="102" t="s">
        <v>412</v>
      </c>
      <c r="H78" s="102" t="s">
        <v>408</v>
      </c>
      <c r="I78" s="102" t="s">
        <v>206</v>
      </c>
      <c r="J78" s="102" t="s">
        <v>319</v>
      </c>
      <c r="K78" s="103">
        <v>0.98</v>
      </c>
      <c r="L78" s="102" t="s">
        <v>102</v>
      </c>
      <c r="M78" s="104">
        <v>6.4000000000000001E-2</v>
      </c>
      <c r="N78" s="104">
        <v>6.1800000000000001E-2</v>
      </c>
      <c r="O78" s="103">
        <v>57027</v>
      </c>
      <c r="P78" s="103">
        <v>100.3</v>
      </c>
      <c r="Q78" s="103">
        <v>1.843</v>
      </c>
      <c r="R78" s="103">
        <v>59.041080999999998</v>
      </c>
      <c r="S78" s="104">
        <v>8.0000000000000004E-4</v>
      </c>
      <c r="T78" s="104">
        <f t="shared" si="1"/>
        <v>2.6027028342036121E-3</v>
      </c>
      <c r="U78" s="104">
        <f>R78/'סכום נכסי הקרן'!$C$42</f>
        <v>3.9869268201877601E-4</v>
      </c>
    </row>
    <row r="79" spans="2:21" s="99" customFormat="1">
      <c r="B79" s="102" t="s">
        <v>511</v>
      </c>
      <c r="C79" s="102" t="s">
        <v>512</v>
      </c>
      <c r="D79" s="102" t="s">
        <v>100</v>
      </c>
      <c r="E79" s="102" t="s">
        <v>123</v>
      </c>
      <c r="F79" s="102" t="s">
        <v>513</v>
      </c>
      <c r="G79" s="102" t="s">
        <v>412</v>
      </c>
      <c r="H79" s="102" t="s">
        <v>408</v>
      </c>
      <c r="I79" s="102" t="s">
        <v>206</v>
      </c>
      <c r="J79" s="102" t="s">
        <v>514</v>
      </c>
      <c r="K79" s="103">
        <v>0.5</v>
      </c>
      <c r="L79" s="102" t="s">
        <v>102</v>
      </c>
      <c r="M79" s="104">
        <v>5.5E-2</v>
      </c>
      <c r="N79" s="104">
        <v>5.5300000000000002E-2</v>
      </c>
      <c r="O79" s="103">
        <v>108000</v>
      </c>
      <c r="P79" s="103">
        <v>100.03</v>
      </c>
      <c r="Q79" s="103">
        <v>15.3</v>
      </c>
      <c r="R79" s="103">
        <v>123.33240000000001</v>
      </c>
      <c r="S79" s="104">
        <v>1.1999999999999999E-3</v>
      </c>
      <c r="T79" s="104">
        <f t="shared" si="1"/>
        <v>5.4368514531286036E-3</v>
      </c>
      <c r="U79" s="104">
        <f>R79/'סכום נכסי הקרן'!$C$42</f>
        <v>8.3283917745023152E-4</v>
      </c>
    </row>
    <row r="80" spans="2:21" s="99" customFormat="1">
      <c r="B80" s="102" t="s">
        <v>515</v>
      </c>
      <c r="C80" s="102" t="s">
        <v>516</v>
      </c>
      <c r="D80" s="102" t="s">
        <v>100</v>
      </c>
      <c r="E80" s="102" t="s">
        <v>123</v>
      </c>
      <c r="F80" s="102" t="s">
        <v>517</v>
      </c>
      <c r="G80" s="102" t="s">
        <v>518</v>
      </c>
      <c r="H80" s="102" t="s">
        <v>420</v>
      </c>
      <c r="I80" s="102" t="s">
        <v>150</v>
      </c>
      <c r="J80" s="102" t="s">
        <v>519</v>
      </c>
      <c r="K80" s="103">
        <v>1.46</v>
      </c>
      <c r="L80" s="102" t="s">
        <v>102</v>
      </c>
      <c r="M80" s="104">
        <v>4.7500000000000001E-2</v>
      </c>
      <c r="N80" s="104">
        <v>4.8000000000000001E-2</v>
      </c>
      <c r="O80" s="103">
        <v>200</v>
      </c>
      <c r="P80" s="103">
        <v>99.98</v>
      </c>
      <c r="Q80" s="103">
        <v>5.5939999999999997E-2</v>
      </c>
      <c r="R80" s="103">
        <v>0.25590000000000002</v>
      </c>
      <c r="S80" s="104">
        <v>0</v>
      </c>
      <c r="T80" s="104">
        <f t="shared" si="1"/>
        <v>1.1280817423934098E-5</v>
      </c>
      <c r="U80" s="104">
        <f>R80/'סכום נכסי הקרן'!$C$42</f>
        <v>1.7280418244477059E-6</v>
      </c>
    </row>
    <row r="81" spans="2:21" s="99" customFormat="1">
      <c r="B81" s="102" t="s">
        <v>520</v>
      </c>
      <c r="C81" s="102">
        <v>37305790</v>
      </c>
      <c r="D81" s="102" t="s">
        <v>100</v>
      </c>
      <c r="E81" s="102" t="s">
        <v>123</v>
      </c>
      <c r="F81" s="102" t="s">
        <v>517</v>
      </c>
      <c r="G81" s="102" t="s">
        <v>518</v>
      </c>
      <c r="H81" s="102" t="s">
        <v>420</v>
      </c>
      <c r="I81" s="102" t="s">
        <v>150</v>
      </c>
      <c r="J81" s="102" t="s">
        <v>521</v>
      </c>
      <c r="K81" s="103">
        <v>2.56</v>
      </c>
      <c r="L81" s="102" t="s">
        <v>102</v>
      </c>
      <c r="M81" s="104">
        <v>3.5000000000000003E-2</v>
      </c>
      <c r="N81" s="104">
        <v>5.6800000000000003E-2</v>
      </c>
      <c r="O81" s="103">
        <v>200000</v>
      </c>
      <c r="P81" s="103">
        <f>R81*1000/O81*100</f>
        <v>94.372568306010919</v>
      </c>
      <c r="Q81" s="103">
        <v>0</v>
      </c>
      <c r="R81" s="103">
        <f>191.32-2.57486338797815</f>
        <v>188.74513661202184</v>
      </c>
      <c r="S81" s="104">
        <v>8.0000000000000004E-4</v>
      </c>
      <c r="T81" s="104">
        <f t="shared" si="1"/>
        <v>8.3204354270250778E-3</v>
      </c>
      <c r="U81" s="104">
        <f>R81/'סכום נכסי הקרן'!$C$42</f>
        <v>1.2745583830663138E-3</v>
      </c>
    </row>
    <row r="82" spans="2:21" s="99" customFormat="1">
      <c r="B82" s="102" t="s">
        <v>522</v>
      </c>
      <c r="C82" s="102" t="s">
        <v>523</v>
      </c>
      <c r="D82" s="102" t="s">
        <v>100</v>
      </c>
      <c r="E82" s="102" t="s">
        <v>123</v>
      </c>
      <c r="F82" s="102" t="s">
        <v>524</v>
      </c>
      <c r="G82" s="102" t="s">
        <v>388</v>
      </c>
      <c r="H82" s="102" t="s">
        <v>420</v>
      </c>
      <c r="I82" s="102" t="s">
        <v>150</v>
      </c>
      <c r="J82" s="102" t="s">
        <v>525</v>
      </c>
      <c r="K82" s="103">
        <v>0.97</v>
      </c>
      <c r="L82" s="102" t="s">
        <v>102</v>
      </c>
      <c r="M82" s="104">
        <v>3.2399999999999998E-2</v>
      </c>
      <c r="N82" s="104">
        <v>6.8500000000000005E-2</v>
      </c>
      <c r="O82" s="103">
        <v>149919.65</v>
      </c>
      <c r="P82" s="103">
        <v>96.72</v>
      </c>
      <c r="Q82" s="103">
        <v>22.828060000000001</v>
      </c>
      <c r="R82" s="103">
        <v>167.83034548000001</v>
      </c>
      <c r="S82" s="104">
        <v>5.0000000000000001E-4</v>
      </c>
      <c r="T82" s="104">
        <f t="shared" si="1"/>
        <v>7.3984505101823495E-3</v>
      </c>
      <c r="U82" s="104">
        <f>R82/'סכום נכסי הקרן'!$C$42</f>
        <v>1.1333249566273856E-3</v>
      </c>
    </row>
    <row r="83" spans="2:21" s="99" customFormat="1">
      <c r="B83" s="102" t="s">
        <v>526</v>
      </c>
      <c r="C83" s="102" t="s">
        <v>527</v>
      </c>
      <c r="D83" s="102" t="s">
        <v>100</v>
      </c>
      <c r="E83" s="102" t="s">
        <v>123</v>
      </c>
      <c r="F83" s="102" t="s">
        <v>528</v>
      </c>
      <c r="G83" s="102" t="s">
        <v>518</v>
      </c>
      <c r="H83" s="102" t="s">
        <v>420</v>
      </c>
      <c r="I83" s="102" t="s">
        <v>150</v>
      </c>
      <c r="J83" s="102" t="s">
        <v>529</v>
      </c>
      <c r="K83" s="103">
        <v>2.0299999999999998</v>
      </c>
      <c r="L83" s="102" t="s">
        <v>102</v>
      </c>
      <c r="M83" s="104">
        <v>7.0000000000000007E-2</v>
      </c>
      <c r="N83" s="104">
        <v>0.12429999999999999</v>
      </c>
      <c r="O83" s="103">
        <v>107069</v>
      </c>
      <c r="P83" s="103">
        <v>92.14</v>
      </c>
      <c r="Q83" s="103">
        <v>0</v>
      </c>
      <c r="R83" s="103">
        <v>98.653376600000001</v>
      </c>
      <c r="S83" s="104">
        <v>2.0000000000000001E-4</v>
      </c>
      <c r="T83" s="104">
        <f t="shared" si="1"/>
        <v>4.3489282128925848E-3</v>
      </c>
      <c r="U83" s="104">
        <f>R83/'סכום נכסי הקרן'!$C$42</f>
        <v>6.6618663887374214E-4</v>
      </c>
    </row>
    <row r="84" spans="2:21" s="99" customFormat="1">
      <c r="B84" s="102" t="s">
        <v>530</v>
      </c>
      <c r="C84" s="102" t="s">
        <v>531</v>
      </c>
      <c r="D84" s="102" t="s">
        <v>100</v>
      </c>
      <c r="E84" s="102" t="s">
        <v>123</v>
      </c>
      <c r="F84" s="102" t="s">
        <v>532</v>
      </c>
      <c r="G84" s="102" t="s">
        <v>388</v>
      </c>
      <c r="H84" s="102" t="s">
        <v>420</v>
      </c>
      <c r="I84" s="102" t="s">
        <v>150</v>
      </c>
      <c r="J84" s="102" t="s">
        <v>533</v>
      </c>
      <c r="K84" s="103">
        <v>1.92</v>
      </c>
      <c r="L84" s="102" t="s">
        <v>102</v>
      </c>
      <c r="M84" s="104">
        <v>7.9500000000000001E-2</v>
      </c>
      <c r="N84" s="104">
        <v>6.6900000000000001E-2</v>
      </c>
      <c r="O84" s="103">
        <v>302000</v>
      </c>
      <c r="P84" s="103">
        <v>102.67</v>
      </c>
      <c r="Q84" s="103">
        <v>5.7682000000000002</v>
      </c>
      <c r="R84" s="103">
        <v>315.83159999999998</v>
      </c>
      <c r="S84" s="104">
        <v>1.9E-3</v>
      </c>
      <c r="T84" s="104">
        <f t="shared" si="1"/>
        <v>1.3922776929695131E-2</v>
      </c>
      <c r="U84" s="104">
        <f>R84/'סכום נכסי הקרן'!$C$42</f>
        <v>2.1327480042291442E-3</v>
      </c>
    </row>
    <row r="85" spans="2:21" s="99" customFormat="1">
      <c r="B85" s="102" t="s">
        <v>534</v>
      </c>
      <c r="C85" s="102" t="s">
        <v>535</v>
      </c>
      <c r="D85" s="102" t="s">
        <v>100</v>
      </c>
      <c r="E85" s="102" t="s">
        <v>123</v>
      </c>
      <c r="F85" s="102" t="s">
        <v>536</v>
      </c>
      <c r="G85" s="102" t="s">
        <v>388</v>
      </c>
      <c r="H85" s="102" t="s">
        <v>425</v>
      </c>
      <c r="I85" s="102" t="s">
        <v>206</v>
      </c>
      <c r="J85" s="102" t="s">
        <v>537</v>
      </c>
      <c r="K85" s="103">
        <v>1.25</v>
      </c>
      <c r="L85" s="102" t="s">
        <v>102</v>
      </c>
      <c r="M85" s="104">
        <v>4.9000000000000002E-2</v>
      </c>
      <c r="N85" s="104">
        <v>8.4099999999999994E-2</v>
      </c>
      <c r="O85" s="103">
        <v>251600</v>
      </c>
      <c r="P85" s="103">
        <v>96</v>
      </c>
      <c r="Q85" s="103">
        <v>21.326799999999999</v>
      </c>
      <c r="R85" s="103">
        <v>262.86279999999999</v>
      </c>
      <c r="S85" s="104">
        <v>1.5E-3</v>
      </c>
      <c r="T85" s="104">
        <f t="shared" si="1"/>
        <v>1.1587757930223149E-2</v>
      </c>
      <c r="U85" s="104">
        <f>R85/'סכום נכסי הקרן'!$C$42</f>
        <v>1.7750602285714434E-3</v>
      </c>
    </row>
    <row r="86" spans="2:21" s="99" customFormat="1">
      <c r="B86" s="102" t="s">
        <v>538</v>
      </c>
      <c r="C86" s="102" t="s">
        <v>539</v>
      </c>
      <c r="D86" s="102" t="s">
        <v>100</v>
      </c>
      <c r="E86" s="102" t="s">
        <v>123</v>
      </c>
      <c r="F86" s="102" t="s">
        <v>540</v>
      </c>
      <c r="G86" s="102" t="s">
        <v>388</v>
      </c>
      <c r="H86" s="102" t="s">
        <v>420</v>
      </c>
      <c r="I86" s="102" t="s">
        <v>150</v>
      </c>
      <c r="J86" s="102" t="s">
        <v>541</v>
      </c>
      <c r="K86" s="103">
        <v>2.5499999999999998</v>
      </c>
      <c r="L86" s="102" t="s">
        <v>102</v>
      </c>
      <c r="M86" s="104">
        <v>5.6500000000000002E-2</v>
      </c>
      <c r="N86" s="104">
        <v>5.4800000000000001E-2</v>
      </c>
      <c r="O86" s="103">
        <v>150000</v>
      </c>
      <c r="P86" s="103">
        <v>101.92</v>
      </c>
      <c r="Q86" s="103">
        <v>0</v>
      </c>
      <c r="R86" s="103">
        <v>152.88</v>
      </c>
      <c r="S86" s="104">
        <v>5.0000000000000001E-4</v>
      </c>
      <c r="T86" s="104">
        <f t="shared" si="1"/>
        <v>6.7393957318133829E-3</v>
      </c>
      <c r="U86" s="104">
        <f>R86/'סכום נכסי הקרן'!$C$42</f>
        <v>1.0323682458834125E-3</v>
      </c>
    </row>
    <row r="87" spans="2:21" s="99" customFormat="1">
      <c r="B87" s="102" t="s">
        <v>542</v>
      </c>
      <c r="C87" s="102" t="s">
        <v>543</v>
      </c>
      <c r="D87" s="102" t="s">
        <v>100</v>
      </c>
      <c r="E87" s="102" t="s">
        <v>123</v>
      </c>
      <c r="F87" s="102" t="s">
        <v>544</v>
      </c>
      <c r="G87" s="102" t="s">
        <v>545</v>
      </c>
      <c r="H87" s="102" t="s">
        <v>425</v>
      </c>
      <c r="I87" s="102" t="s">
        <v>206</v>
      </c>
      <c r="J87" s="102" t="s">
        <v>546</v>
      </c>
      <c r="K87" s="103">
        <v>2.97</v>
      </c>
      <c r="L87" s="102" t="s">
        <v>102</v>
      </c>
      <c r="M87" s="104">
        <v>6.5000000000000002E-2</v>
      </c>
      <c r="N87" s="104">
        <v>6.08E-2</v>
      </c>
      <c r="O87" s="103">
        <v>125000</v>
      </c>
      <c r="P87" s="103">
        <v>101.45</v>
      </c>
      <c r="Q87" s="103">
        <v>4.0625</v>
      </c>
      <c r="R87" s="103">
        <v>130.875</v>
      </c>
      <c r="S87" s="104">
        <v>2.0000000000000001E-4</v>
      </c>
      <c r="T87" s="104">
        <f t="shared" si="1"/>
        <v>5.7693512323461317E-3</v>
      </c>
      <c r="U87" s="104">
        <f>R87/'סכום נכסי הקרן'!$C$42</f>
        <v>8.8377285570376512E-4</v>
      </c>
    </row>
    <row r="88" spans="2:21" s="99" customFormat="1">
      <c r="B88" s="102" t="s">
        <v>547</v>
      </c>
      <c r="C88" s="102" t="s">
        <v>548</v>
      </c>
      <c r="D88" s="102" t="s">
        <v>100</v>
      </c>
      <c r="E88" s="102" t="s">
        <v>123</v>
      </c>
      <c r="F88" s="102" t="s">
        <v>549</v>
      </c>
      <c r="G88" s="102" t="s">
        <v>412</v>
      </c>
      <c r="H88" s="102" t="s">
        <v>425</v>
      </c>
      <c r="I88" s="102" t="s">
        <v>206</v>
      </c>
      <c r="J88" s="102" t="s">
        <v>550</v>
      </c>
      <c r="K88" s="103">
        <v>0.33</v>
      </c>
      <c r="L88" s="102" t="s">
        <v>102</v>
      </c>
      <c r="M88" s="104">
        <v>7.2999999999999995E-2</v>
      </c>
      <c r="N88" s="104">
        <v>5.5599999999999997E-2</v>
      </c>
      <c r="O88" s="103">
        <v>450000</v>
      </c>
      <c r="P88" s="103">
        <v>103.64</v>
      </c>
      <c r="Q88" s="103">
        <v>0</v>
      </c>
      <c r="R88" s="103">
        <v>466.38</v>
      </c>
      <c r="S88" s="104">
        <v>4.4000000000000003E-3</v>
      </c>
      <c r="T88" s="104">
        <f t="shared" si="1"/>
        <v>2.0559388941674032E-2</v>
      </c>
      <c r="U88" s="104">
        <f>R88/'סכום נכסי הקרן'!$C$42</f>
        <v>3.1493714188586207E-3</v>
      </c>
    </row>
    <row r="89" spans="2:21" s="99" customFormat="1">
      <c r="B89" s="102" t="s">
        <v>551</v>
      </c>
      <c r="C89" s="102" t="s">
        <v>552</v>
      </c>
      <c r="D89" s="102" t="s">
        <v>100</v>
      </c>
      <c r="E89" s="102" t="s">
        <v>123</v>
      </c>
      <c r="F89" s="102" t="s">
        <v>553</v>
      </c>
      <c r="G89" s="102" t="s">
        <v>554</v>
      </c>
      <c r="H89" s="102" t="s">
        <v>420</v>
      </c>
      <c r="I89" s="102" t="s">
        <v>150</v>
      </c>
      <c r="J89" s="102" t="s">
        <v>555</v>
      </c>
      <c r="K89" s="103">
        <v>3.22</v>
      </c>
      <c r="L89" s="102" t="s">
        <v>102</v>
      </c>
      <c r="M89" s="104">
        <v>0.04</v>
      </c>
      <c r="N89" s="104">
        <v>3.7499999999999999E-2</v>
      </c>
      <c r="O89" s="103">
        <v>250000</v>
      </c>
      <c r="P89" s="103">
        <v>101.4</v>
      </c>
      <c r="Q89" s="103">
        <v>0</v>
      </c>
      <c r="R89" s="103">
        <v>253.5</v>
      </c>
      <c r="S89" s="104">
        <v>2.5999999999999999E-3</v>
      </c>
      <c r="T89" s="104">
        <f t="shared" si="1"/>
        <v>1.1175018432853824E-2</v>
      </c>
      <c r="U89" s="104">
        <f>R89/'סכום נכסי הקרן'!$C$42</f>
        <v>1.7118351015923932E-3</v>
      </c>
    </row>
    <row r="90" spans="2:21" s="99" customFormat="1">
      <c r="B90" s="102" t="s">
        <v>556</v>
      </c>
      <c r="C90" s="102" t="s">
        <v>557</v>
      </c>
      <c r="D90" s="102" t="s">
        <v>100</v>
      </c>
      <c r="E90" s="102" t="s">
        <v>123</v>
      </c>
      <c r="F90" s="102" t="s">
        <v>558</v>
      </c>
      <c r="G90" s="102" t="s">
        <v>314</v>
      </c>
      <c r="H90" s="102" t="s">
        <v>420</v>
      </c>
      <c r="I90" s="102" t="s">
        <v>150</v>
      </c>
      <c r="J90" s="102" t="s">
        <v>559</v>
      </c>
      <c r="K90" s="103">
        <v>3.81</v>
      </c>
      <c r="L90" s="102" t="s">
        <v>102</v>
      </c>
      <c r="M90" s="104">
        <v>4.1000000000000002E-2</v>
      </c>
      <c r="N90" s="104">
        <v>6.0499999999999998E-2</v>
      </c>
      <c r="O90" s="103">
        <v>222222.22</v>
      </c>
      <c r="P90" s="103">
        <v>93.88</v>
      </c>
      <c r="Q90" s="103">
        <v>0</v>
      </c>
      <c r="R90" s="103">
        <v>208.62222013600001</v>
      </c>
      <c r="S90" s="104">
        <v>5.0000000000000001E-4</v>
      </c>
      <c r="T90" s="104">
        <f t="shared" si="1"/>
        <v>9.1966751697147471E-3</v>
      </c>
      <c r="U90" s="104">
        <f>R90/'סכום נכסי הקרן'!$C$42</f>
        <v>1.4087843763350698E-3</v>
      </c>
    </row>
    <row r="91" spans="2:21" s="99" customFormat="1">
      <c r="B91" s="102" t="s">
        <v>560</v>
      </c>
      <c r="C91" s="102" t="s">
        <v>561</v>
      </c>
      <c r="D91" s="102" t="s">
        <v>100</v>
      </c>
      <c r="E91" s="102" t="s">
        <v>123</v>
      </c>
      <c r="F91" s="102" t="s">
        <v>562</v>
      </c>
      <c r="G91" s="102" t="s">
        <v>518</v>
      </c>
      <c r="H91" s="102" t="s">
        <v>563</v>
      </c>
      <c r="I91" s="102" t="s">
        <v>206</v>
      </c>
      <c r="J91" s="102" t="s">
        <v>564</v>
      </c>
      <c r="K91" s="103">
        <v>2.9</v>
      </c>
      <c r="L91" s="102" t="s">
        <v>102</v>
      </c>
      <c r="M91" s="104">
        <v>2.9000000000000001E-2</v>
      </c>
      <c r="N91" s="104">
        <v>7.0499999999999993E-2</v>
      </c>
      <c r="O91" s="103">
        <v>327000</v>
      </c>
      <c r="P91" s="103">
        <v>89.09</v>
      </c>
      <c r="Q91" s="103">
        <v>4.7415000000000003</v>
      </c>
      <c r="R91" s="103">
        <v>296.06580000000002</v>
      </c>
      <c r="S91" s="104">
        <v>2.2000000000000001E-3</v>
      </c>
      <c r="T91" s="104">
        <f t="shared" si="1"/>
        <v>1.3051442888905775E-2</v>
      </c>
      <c r="U91" s="104">
        <f>R91/'סכום נכסי הקרן'!$C$42</f>
        <v>1.9992734864735036E-3</v>
      </c>
    </row>
    <row r="92" spans="2:21" s="99" customFormat="1">
      <c r="B92" s="102" t="s">
        <v>565</v>
      </c>
      <c r="C92" s="102" t="s">
        <v>566</v>
      </c>
      <c r="D92" s="102" t="s">
        <v>100</v>
      </c>
      <c r="E92" s="102" t="s">
        <v>123</v>
      </c>
      <c r="F92" s="102" t="s">
        <v>562</v>
      </c>
      <c r="G92" s="102" t="s">
        <v>518</v>
      </c>
      <c r="H92" s="102" t="s">
        <v>563</v>
      </c>
      <c r="I92" s="102" t="s">
        <v>206</v>
      </c>
      <c r="J92" s="102" t="s">
        <v>521</v>
      </c>
      <c r="K92" s="103">
        <v>0.99</v>
      </c>
      <c r="L92" s="102" t="s">
        <v>102</v>
      </c>
      <c r="M92" s="104">
        <v>0.05</v>
      </c>
      <c r="N92" s="104">
        <v>7.1400000000000005E-2</v>
      </c>
      <c r="O92" s="103">
        <v>56875</v>
      </c>
      <c r="P92" s="103">
        <v>98.07</v>
      </c>
      <c r="Q92" s="103">
        <v>76.375</v>
      </c>
      <c r="R92" s="103">
        <v>132.15231249999999</v>
      </c>
      <c r="S92" s="104">
        <v>8.0000000000000004E-4</v>
      </c>
      <c r="T92" s="104">
        <f t="shared" si="1"/>
        <v>5.8256588880937227E-3</v>
      </c>
      <c r="U92" s="104">
        <f>R92/'סכום נכסי הקרן'!$C$42</f>
        <v>8.9239829307340114E-4</v>
      </c>
    </row>
    <row r="93" spans="2:21" s="99" customFormat="1">
      <c r="B93" s="102" t="s">
        <v>567</v>
      </c>
      <c r="C93" s="102" t="s">
        <v>568</v>
      </c>
      <c r="D93" s="102" t="s">
        <v>100</v>
      </c>
      <c r="E93" s="102" t="s">
        <v>123</v>
      </c>
      <c r="F93" s="102" t="s">
        <v>569</v>
      </c>
      <c r="G93" s="102" t="s">
        <v>518</v>
      </c>
      <c r="H93" s="102" t="s">
        <v>570</v>
      </c>
      <c r="I93" s="102" t="s">
        <v>150</v>
      </c>
      <c r="J93" s="102" t="s">
        <v>440</v>
      </c>
      <c r="K93" s="103">
        <v>1.81</v>
      </c>
      <c r="L93" s="102" t="s">
        <v>102</v>
      </c>
      <c r="M93" s="104">
        <v>8.8499999999999995E-2</v>
      </c>
      <c r="N93" s="104">
        <v>6.0699999999999997E-2</v>
      </c>
      <c r="O93" s="103">
        <v>27915.78</v>
      </c>
      <c r="P93" s="103">
        <v>105.01</v>
      </c>
      <c r="Q93" s="103">
        <v>5.5491900000000003</v>
      </c>
      <c r="R93" s="103">
        <v>34.863550578000002</v>
      </c>
      <c r="S93" s="104">
        <v>5.0000000000000001E-4</v>
      </c>
      <c r="T93" s="104">
        <f t="shared" si="1"/>
        <v>1.5368868652618605E-3</v>
      </c>
      <c r="U93" s="104">
        <f>R93/'סכום נכסי הקרן'!$C$42</f>
        <v>2.3542662582075807E-4</v>
      </c>
    </row>
    <row r="94" spans="2:21" s="99" customFormat="1">
      <c r="B94" s="102" t="s">
        <v>571</v>
      </c>
      <c r="C94" s="102" t="s">
        <v>572</v>
      </c>
      <c r="D94" s="102" t="s">
        <v>100</v>
      </c>
      <c r="E94" s="102" t="s">
        <v>123</v>
      </c>
      <c r="F94" s="102" t="s">
        <v>573</v>
      </c>
      <c r="G94" s="102" t="s">
        <v>412</v>
      </c>
      <c r="H94" s="102" t="s">
        <v>215</v>
      </c>
      <c r="I94" s="102" t="s">
        <v>439</v>
      </c>
      <c r="J94" s="102" t="s">
        <v>574</v>
      </c>
      <c r="K94" s="103">
        <v>2</v>
      </c>
      <c r="L94" s="102" t="s">
        <v>102</v>
      </c>
      <c r="M94" s="104">
        <v>7.2499999999999995E-2</v>
      </c>
      <c r="N94" s="104">
        <v>8.3599999999999994E-2</v>
      </c>
      <c r="O94" s="103">
        <v>152000</v>
      </c>
      <c r="P94" s="103">
        <v>99.94</v>
      </c>
      <c r="Q94" s="103">
        <v>0</v>
      </c>
      <c r="R94" s="103">
        <v>151.90880000000001</v>
      </c>
      <c r="S94" s="104">
        <v>1E-3</v>
      </c>
      <c r="T94" s="104">
        <f t="shared" si="1"/>
        <v>6.6965824067562333E-3</v>
      </c>
      <c r="U94" s="104">
        <f>R94/'סכום נכסי הקרן'!$C$42</f>
        <v>1.0258099253679627E-3</v>
      </c>
    </row>
    <row r="95" spans="2:21" s="99" customFormat="1">
      <c r="B95" s="102" t="s">
        <v>575</v>
      </c>
      <c r="C95" s="102" t="s">
        <v>576</v>
      </c>
      <c r="D95" s="102" t="s">
        <v>100</v>
      </c>
      <c r="E95" s="102" t="s">
        <v>123</v>
      </c>
      <c r="F95" s="102" t="s">
        <v>577</v>
      </c>
      <c r="G95" s="102" t="s">
        <v>388</v>
      </c>
      <c r="H95" s="102" t="s">
        <v>215</v>
      </c>
      <c r="I95" s="102" t="s">
        <v>439</v>
      </c>
      <c r="J95" s="102" t="s">
        <v>578</v>
      </c>
      <c r="K95" s="103">
        <v>0</v>
      </c>
      <c r="L95" s="102" t="s">
        <v>102</v>
      </c>
      <c r="M95" s="104">
        <v>0.05</v>
      </c>
      <c r="N95" s="104">
        <v>0</v>
      </c>
      <c r="O95" s="103">
        <v>75000</v>
      </c>
      <c r="P95" s="103">
        <v>50.7</v>
      </c>
      <c r="Q95" s="103">
        <v>0</v>
      </c>
      <c r="R95" s="103">
        <v>38.024999999999999</v>
      </c>
      <c r="S95" s="104">
        <v>7.4000000000000003E-3</v>
      </c>
      <c r="T95" s="104">
        <f t="shared" si="1"/>
        <v>1.6762527649280736E-3</v>
      </c>
      <c r="U95" s="104">
        <f>R95/'סכום נכסי הקרן'!$C$42</f>
        <v>2.5677526523885897E-4</v>
      </c>
    </row>
    <row r="96" spans="2:21" s="99" customFormat="1">
      <c r="B96" s="102" t="s">
        <v>579</v>
      </c>
      <c r="C96" s="102" t="s">
        <v>580</v>
      </c>
      <c r="D96" s="102" t="s">
        <v>100</v>
      </c>
      <c r="E96" s="102" t="s">
        <v>123</v>
      </c>
      <c r="F96" s="102" t="s">
        <v>581</v>
      </c>
      <c r="G96" s="102" t="s">
        <v>545</v>
      </c>
      <c r="H96" s="102" t="s">
        <v>215</v>
      </c>
      <c r="I96" s="102" t="s">
        <v>439</v>
      </c>
      <c r="J96" s="102" t="s">
        <v>582</v>
      </c>
      <c r="K96" s="103">
        <v>3.36</v>
      </c>
      <c r="L96" s="102" t="s">
        <v>102</v>
      </c>
      <c r="M96" s="104">
        <v>6.2E-2</v>
      </c>
      <c r="N96" s="104">
        <v>7.0000000000000007E-2</v>
      </c>
      <c r="O96" s="103">
        <v>150000</v>
      </c>
      <c r="P96" s="103">
        <v>98.79</v>
      </c>
      <c r="Q96" s="103">
        <v>0</v>
      </c>
      <c r="R96" s="103">
        <v>148.185</v>
      </c>
      <c r="S96" s="104">
        <v>2.9999999999999997E-4</v>
      </c>
      <c r="T96" s="104">
        <f t="shared" si="1"/>
        <v>6.5324264555125999E-3</v>
      </c>
      <c r="U96" s="104">
        <f>R96/'סכום נכסי הקרן'!$C$42</f>
        <v>1.0006638442977072E-3</v>
      </c>
    </row>
    <row r="97" spans="2:21" s="99" customFormat="1">
      <c r="B97" s="102" t="s">
        <v>583</v>
      </c>
      <c r="C97" s="102" t="s">
        <v>584</v>
      </c>
      <c r="D97" s="102" t="s">
        <v>100</v>
      </c>
      <c r="E97" s="102" t="s">
        <v>123</v>
      </c>
      <c r="F97" s="102" t="s">
        <v>562</v>
      </c>
      <c r="G97" s="102" t="s">
        <v>518</v>
      </c>
      <c r="H97" s="102" t="s">
        <v>215</v>
      </c>
      <c r="I97" s="102" t="s">
        <v>439</v>
      </c>
      <c r="J97" s="102" t="s">
        <v>228</v>
      </c>
      <c r="K97" s="103">
        <v>2.02</v>
      </c>
      <c r="L97" s="102" t="s">
        <v>102</v>
      </c>
      <c r="M97" s="104">
        <v>5.62E-2</v>
      </c>
      <c r="N97" s="104">
        <v>6.3399999999999998E-2</v>
      </c>
      <c r="O97" s="103">
        <v>149000</v>
      </c>
      <c r="P97" s="103">
        <v>100.21</v>
      </c>
      <c r="Q97" s="103">
        <v>0</v>
      </c>
      <c r="R97" s="103">
        <v>149.31290000000001</v>
      </c>
      <c r="S97" s="104">
        <v>6.9999999999999999E-4</v>
      </c>
      <c r="T97" s="104">
        <f t="shared" si="1"/>
        <v>6.5821475730290331E-3</v>
      </c>
      <c r="U97" s="104">
        <f>R97/'סכום נכסי הקרן'!$C$42</f>
        <v>1.0082803287595854E-3</v>
      </c>
    </row>
    <row r="98" spans="2:21" s="99" customFormat="1">
      <c r="B98" s="102" t="s">
        <v>585</v>
      </c>
      <c r="C98" s="102" t="s">
        <v>586</v>
      </c>
      <c r="D98" s="102" t="s">
        <v>100</v>
      </c>
      <c r="E98" s="102" t="s">
        <v>123</v>
      </c>
      <c r="F98" s="102" t="s">
        <v>587</v>
      </c>
      <c r="G98" s="102" t="s">
        <v>518</v>
      </c>
      <c r="H98" s="102" t="s">
        <v>215</v>
      </c>
      <c r="I98" s="102" t="s">
        <v>439</v>
      </c>
      <c r="J98" s="102" t="s">
        <v>588</v>
      </c>
      <c r="K98" s="103">
        <v>3.3</v>
      </c>
      <c r="L98" s="102" t="s">
        <v>102</v>
      </c>
      <c r="M98" s="104">
        <v>3.95E-2</v>
      </c>
      <c r="N98" s="104">
        <v>7.4300000000000005E-2</v>
      </c>
      <c r="O98" s="103">
        <v>350000</v>
      </c>
      <c r="P98" s="103">
        <v>89.73</v>
      </c>
      <c r="Q98" s="103">
        <v>6.9124999999999996</v>
      </c>
      <c r="R98" s="103">
        <v>320.96749999999997</v>
      </c>
      <c r="S98" s="104">
        <v>4.0000000000000002E-4</v>
      </c>
      <c r="T98" s="104">
        <f t="shared" si="1"/>
        <v>1.414918236231562E-2</v>
      </c>
      <c r="U98" s="104">
        <f>R98/'סכום נכסי הקרן'!$C$42</f>
        <v>2.1674297158593941E-3</v>
      </c>
    </row>
    <row r="99" spans="2:21" s="99" customFormat="1">
      <c r="B99" s="102" t="s">
        <v>589</v>
      </c>
      <c r="C99" s="102">
        <v>11880440</v>
      </c>
      <c r="D99" s="102" t="s">
        <v>100</v>
      </c>
      <c r="E99" s="102" t="s">
        <v>123</v>
      </c>
      <c r="F99" s="102" t="s">
        <v>590</v>
      </c>
      <c r="G99" s="102" t="s">
        <v>518</v>
      </c>
      <c r="H99" s="102" t="s">
        <v>215</v>
      </c>
      <c r="I99" s="102" t="s">
        <v>439</v>
      </c>
      <c r="J99" s="102" t="s">
        <v>591</v>
      </c>
      <c r="K99" s="103">
        <v>2.4700000000000002</v>
      </c>
      <c r="L99" s="102" t="s">
        <v>102</v>
      </c>
      <c r="M99" s="104">
        <v>0.06</v>
      </c>
      <c r="N99" s="104">
        <v>6.5100000000000005E-2</v>
      </c>
      <c r="O99" s="103">
        <v>135000</v>
      </c>
      <c r="P99" s="103">
        <f>R99*1000/O99*100</f>
        <v>97.962459016393439</v>
      </c>
      <c r="Q99" s="103">
        <v>0</v>
      </c>
      <c r="R99" s="103">
        <f>134.3385-2.08918032786886</f>
        <v>132.24931967213115</v>
      </c>
      <c r="S99" s="104">
        <v>5.0000000000000001E-4</v>
      </c>
      <c r="T99" s="104">
        <f t="shared" si="1"/>
        <v>5.829935246818318E-3</v>
      </c>
      <c r="U99" s="104">
        <f>R99/'סכום נכסי הקרן'!$C$42</f>
        <v>8.9305336322077918E-4</v>
      </c>
    </row>
    <row r="100" spans="2:21" s="99" customFormat="1">
      <c r="B100" s="102" t="s">
        <v>592</v>
      </c>
      <c r="C100" s="102" t="s">
        <v>593</v>
      </c>
      <c r="D100" s="102" t="s">
        <v>100</v>
      </c>
      <c r="E100" s="102" t="s">
        <v>123</v>
      </c>
      <c r="F100" s="102" t="s">
        <v>594</v>
      </c>
      <c r="G100" s="102" t="s">
        <v>518</v>
      </c>
      <c r="H100" s="102" t="s">
        <v>215</v>
      </c>
      <c r="I100" s="102" t="s">
        <v>439</v>
      </c>
      <c r="J100" s="102" t="s">
        <v>595</v>
      </c>
      <c r="K100" s="103">
        <v>1.52</v>
      </c>
      <c r="L100" s="102" t="s">
        <v>102</v>
      </c>
      <c r="M100" s="104">
        <v>4.4900000000000002E-2</v>
      </c>
      <c r="N100" s="104">
        <v>5.5E-2</v>
      </c>
      <c r="O100" s="103">
        <v>255960</v>
      </c>
      <c r="P100" s="103">
        <v>98.6</v>
      </c>
      <c r="Q100" s="103">
        <v>38.055720000000001</v>
      </c>
      <c r="R100" s="103">
        <v>290.43227999999999</v>
      </c>
      <c r="S100" s="104">
        <v>2.3999999999999998E-3</v>
      </c>
      <c r="T100" s="104">
        <f t="shared" si="1"/>
        <v>1.280310091714305E-2</v>
      </c>
      <c r="U100" s="104">
        <f>R100/'סכום נכסי הקרן'!$C$42</f>
        <v>1.9612314459152283E-3</v>
      </c>
    </row>
    <row r="101" spans="2:21" s="99" customFormat="1">
      <c r="B101" s="98" t="s">
        <v>276</v>
      </c>
      <c r="K101" s="100">
        <v>0</v>
      </c>
      <c r="N101" s="101">
        <v>0</v>
      </c>
      <c r="O101" s="100">
        <v>0</v>
      </c>
      <c r="Q101" s="100">
        <v>0</v>
      </c>
      <c r="R101" s="100">
        <v>0</v>
      </c>
      <c r="T101" s="101">
        <f t="shared" si="1"/>
        <v>0</v>
      </c>
      <c r="U101" s="101">
        <f>R101/'סכום נכסי הקרן'!$C$42</f>
        <v>0</v>
      </c>
    </row>
    <row r="102" spans="2:21" s="99" customFormat="1">
      <c r="B102" s="102" t="s">
        <v>215</v>
      </c>
      <c r="C102" s="102" t="s">
        <v>215</v>
      </c>
      <c r="G102" s="102" t="s">
        <v>215</v>
      </c>
      <c r="H102" s="102" t="s">
        <v>215</v>
      </c>
      <c r="K102" s="103">
        <v>0</v>
      </c>
      <c r="L102" s="102" t="s">
        <v>215</v>
      </c>
      <c r="M102" s="104">
        <v>0</v>
      </c>
      <c r="N102" s="104">
        <v>0</v>
      </c>
      <c r="O102" s="103">
        <v>0</v>
      </c>
      <c r="P102" s="103">
        <v>0</v>
      </c>
      <c r="R102" s="103">
        <v>0</v>
      </c>
      <c r="S102" s="104">
        <v>0</v>
      </c>
      <c r="T102" s="104">
        <f t="shared" si="1"/>
        <v>0</v>
      </c>
      <c r="U102" s="104">
        <f>R102/'סכום נכסי הקרן'!$C$42</f>
        <v>0</v>
      </c>
    </row>
    <row r="103" spans="2:21" s="99" customFormat="1">
      <c r="B103" s="98" t="s">
        <v>596</v>
      </c>
      <c r="K103" s="100">
        <v>0</v>
      </c>
      <c r="N103" s="101">
        <v>0</v>
      </c>
      <c r="O103" s="100">
        <v>0</v>
      </c>
      <c r="Q103" s="100">
        <v>0</v>
      </c>
      <c r="R103" s="100">
        <v>0</v>
      </c>
      <c r="T103" s="101">
        <f t="shared" si="1"/>
        <v>0</v>
      </c>
      <c r="U103" s="101">
        <f>R103/'סכום נכסי הקרן'!$C$42</f>
        <v>0</v>
      </c>
    </row>
    <row r="104" spans="2:21" s="99" customFormat="1">
      <c r="B104" s="102" t="s">
        <v>215</v>
      </c>
      <c r="C104" s="102" t="s">
        <v>215</v>
      </c>
      <c r="G104" s="102" t="s">
        <v>215</v>
      </c>
      <c r="H104" s="102" t="s">
        <v>215</v>
      </c>
      <c r="K104" s="103">
        <v>0</v>
      </c>
      <c r="L104" s="102" t="s">
        <v>215</v>
      </c>
      <c r="M104" s="104">
        <v>0</v>
      </c>
      <c r="N104" s="104">
        <v>0</v>
      </c>
      <c r="O104" s="103">
        <v>0</v>
      </c>
      <c r="P104" s="103">
        <v>0</v>
      </c>
      <c r="R104" s="103">
        <v>0</v>
      </c>
      <c r="S104" s="104">
        <v>0</v>
      </c>
      <c r="T104" s="104">
        <f t="shared" si="1"/>
        <v>0</v>
      </c>
      <c r="U104" s="104">
        <f>R104/'סכום נכסי הקרן'!$C$42</f>
        <v>0</v>
      </c>
    </row>
    <row r="105" spans="2:21" s="99" customFormat="1">
      <c r="B105" s="98" t="s">
        <v>220</v>
      </c>
      <c r="K105" s="100">
        <v>5.27</v>
      </c>
      <c r="N105" s="101">
        <v>5.8500000000000003E-2</v>
      </c>
      <c r="O105" s="100">
        <v>364000</v>
      </c>
      <c r="Q105" s="100">
        <v>0</v>
      </c>
      <c r="R105" s="100">
        <v>1163.4722728965</v>
      </c>
      <c r="T105" s="101">
        <f t="shared" si="1"/>
        <v>5.1289246925967348E-2</v>
      </c>
      <c r="U105" s="101">
        <f>R105/'סכום נכסי הקרן'!$C$42</f>
        <v>7.8566969486142512E-3</v>
      </c>
    </row>
    <row r="106" spans="2:21" s="99" customFormat="1">
      <c r="B106" s="98" t="s">
        <v>277</v>
      </c>
      <c r="K106" s="100">
        <v>4.91</v>
      </c>
      <c r="N106" s="101">
        <v>7.2999999999999995E-2</v>
      </c>
      <c r="O106" s="100">
        <v>70000</v>
      </c>
      <c r="Q106" s="100">
        <v>0</v>
      </c>
      <c r="R106" s="100">
        <v>223.3968969375</v>
      </c>
      <c r="T106" s="101">
        <f t="shared" si="1"/>
        <v>9.8479859610213355E-3</v>
      </c>
      <c r="U106" s="101">
        <f>R106/'סכום נכסי הקרן'!$C$42</f>
        <v>1.5085548314178725E-3</v>
      </c>
    </row>
    <row r="107" spans="2:21" s="99" customFormat="1">
      <c r="B107" s="102" t="s">
        <v>597</v>
      </c>
      <c r="C107" s="102" t="s">
        <v>598</v>
      </c>
      <c r="D107" s="102" t="s">
        <v>123</v>
      </c>
      <c r="E107" s="102" t="s">
        <v>599</v>
      </c>
      <c r="F107" s="102" t="s">
        <v>600</v>
      </c>
      <c r="G107" s="102" t="s">
        <v>601</v>
      </c>
      <c r="H107" s="102" t="s">
        <v>602</v>
      </c>
      <c r="I107" s="102" t="s">
        <v>603</v>
      </c>
      <c r="J107" s="102" t="s">
        <v>604</v>
      </c>
      <c r="K107" s="103">
        <v>3.93</v>
      </c>
      <c r="L107" s="102" t="s">
        <v>106</v>
      </c>
      <c r="M107" s="104">
        <v>4.7500000000000001E-2</v>
      </c>
      <c r="N107" s="104">
        <v>7.5600000000000001E-2</v>
      </c>
      <c r="O107" s="103">
        <v>30000</v>
      </c>
      <c r="P107" s="103">
        <v>90.882916666666674</v>
      </c>
      <c r="Q107" s="103">
        <v>0</v>
      </c>
      <c r="R107" s="103">
        <v>95.945095124999995</v>
      </c>
      <c r="S107" s="104">
        <v>0</v>
      </c>
      <c r="T107" s="104">
        <f t="shared" si="1"/>
        <v>4.2295392763857537E-3</v>
      </c>
      <c r="U107" s="104">
        <f>R107/'סכום נכסי הקרן'!$C$42</f>
        <v>6.4789815250728279E-4</v>
      </c>
    </row>
    <row r="108" spans="2:21" s="99" customFormat="1">
      <c r="B108" s="102" t="s">
        <v>605</v>
      </c>
      <c r="C108" s="102" t="s">
        <v>606</v>
      </c>
      <c r="D108" s="102" t="s">
        <v>123</v>
      </c>
      <c r="E108" s="102" t="s">
        <v>599</v>
      </c>
      <c r="F108" s="102" t="s">
        <v>600</v>
      </c>
      <c r="G108" s="102" t="s">
        <v>601</v>
      </c>
      <c r="H108" s="102" t="s">
        <v>602</v>
      </c>
      <c r="I108" s="102" t="s">
        <v>603</v>
      </c>
      <c r="J108" s="102" t="s">
        <v>604</v>
      </c>
      <c r="K108" s="103">
        <v>5.4</v>
      </c>
      <c r="L108" s="102" t="s">
        <v>106</v>
      </c>
      <c r="M108" s="104">
        <v>5.1299999999999998E-2</v>
      </c>
      <c r="N108" s="104">
        <v>7.4099999999999999E-2</v>
      </c>
      <c r="O108" s="103">
        <v>30000</v>
      </c>
      <c r="P108" s="103">
        <v>89.904041666666672</v>
      </c>
      <c r="Q108" s="103">
        <v>0</v>
      </c>
      <c r="R108" s="103">
        <v>94.911696787500006</v>
      </c>
      <c r="S108" s="104">
        <v>0</v>
      </c>
      <c r="T108" s="104">
        <f t="shared" si="1"/>
        <v>4.1839840674309497E-3</v>
      </c>
      <c r="U108" s="104">
        <f>R108/'סכום נכסי הקרן'!$C$42</f>
        <v>6.409198189843648E-4</v>
      </c>
    </row>
    <row r="109" spans="2:21" s="99" customFormat="1">
      <c r="B109" s="102" t="s">
        <v>607</v>
      </c>
      <c r="C109" s="102" t="s">
        <v>608</v>
      </c>
      <c r="D109" s="102" t="s">
        <v>123</v>
      </c>
      <c r="E109" s="102" t="s">
        <v>599</v>
      </c>
      <c r="F109" s="102" t="s">
        <v>600</v>
      </c>
      <c r="G109" s="102" t="s">
        <v>601</v>
      </c>
      <c r="H109" s="102" t="s">
        <v>602</v>
      </c>
      <c r="I109" s="102" t="s">
        <v>603</v>
      </c>
      <c r="J109" s="102" t="s">
        <v>604</v>
      </c>
      <c r="K109" s="103">
        <v>6.38</v>
      </c>
      <c r="L109" s="102" t="s">
        <v>110</v>
      </c>
      <c r="M109" s="104">
        <v>3.7499999999999999E-2</v>
      </c>
      <c r="N109" s="104">
        <v>6.2E-2</v>
      </c>
      <c r="O109" s="103">
        <v>10000</v>
      </c>
      <c r="P109" s="103">
        <v>86.704250000000002</v>
      </c>
      <c r="Q109" s="103">
        <v>0</v>
      </c>
      <c r="R109" s="103">
        <v>32.540105025000003</v>
      </c>
      <c r="S109" s="104">
        <v>0</v>
      </c>
      <c r="T109" s="104">
        <f t="shared" si="1"/>
        <v>1.4344626172046327E-3</v>
      </c>
      <c r="U109" s="104">
        <f>R109/'סכום נכסי הקרן'!$C$42</f>
        <v>2.1973685992622495E-4</v>
      </c>
    </row>
    <row r="110" spans="2:21" s="99" customFormat="1">
      <c r="B110" s="98" t="s">
        <v>278</v>
      </c>
      <c r="K110" s="100">
        <v>5.35</v>
      </c>
      <c r="N110" s="101">
        <v>5.5100000000000003E-2</v>
      </c>
      <c r="O110" s="100">
        <v>294000</v>
      </c>
      <c r="Q110" s="100">
        <v>0</v>
      </c>
      <c r="R110" s="100">
        <v>940.07537595899998</v>
      </c>
      <c r="T110" s="101">
        <f t="shared" si="1"/>
        <v>4.1441260964946013E-2</v>
      </c>
      <c r="U110" s="101">
        <f>R110/'סכום נכסי הקרן'!$C$42</f>
        <v>6.3481421171963787E-3</v>
      </c>
    </row>
    <row r="111" spans="2:21" s="99" customFormat="1">
      <c r="B111" s="102" t="s">
        <v>609</v>
      </c>
      <c r="C111" s="102" t="s">
        <v>610</v>
      </c>
      <c r="D111" s="102" t="s">
        <v>123</v>
      </c>
      <c r="E111" s="102" t="s">
        <v>599</v>
      </c>
      <c r="F111" s="102" t="s">
        <v>611</v>
      </c>
      <c r="G111" s="102" t="s">
        <v>612</v>
      </c>
      <c r="H111" s="102" t="s">
        <v>613</v>
      </c>
      <c r="I111" s="102" t="s">
        <v>603</v>
      </c>
      <c r="J111" s="102" t="s">
        <v>614</v>
      </c>
      <c r="K111" s="103">
        <v>3.24</v>
      </c>
      <c r="L111" s="102" t="s">
        <v>106</v>
      </c>
      <c r="M111" s="104">
        <v>4.8300000000000003E-2</v>
      </c>
      <c r="N111" s="104">
        <v>5.2999999999999999E-2</v>
      </c>
      <c r="O111" s="103">
        <v>72000</v>
      </c>
      <c r="P111" s="103">
        <v>100.84592499999999</v>
      </c>
      <c r="Q111" s="103">
        <v>0</v>
      </c>
      <c r="R111" s="103">
        <v>255.51130325400001</v>
      </c>
      <c r="S111" s="104">
        <v>0</v>
      </c>
      <c r="T111" s="104">
        <f t="shared" si="1"/>
        <v>1.1263682539116188E-2</v>
      </c>
      <c r="U111" s="104">
        <f>R111/'סכום נכסי הקרן'!$C$42</f>
        <v>1.7254170325988792E-3</v>
      </c>
    </row>
    <row r="112" spans="2:21" s="99" customFormat="1">
      <c r="B112" s="102" t="s">
        <v>615</v>
      </c>
      <c r="C112" s="102" t="s">
        <v>616</v>
      </c>
      <c r="D112" s="102" t="s">
        <v>123</v>
      </c>
      <c r="E112" s="102" t="s">
        <v>599</v>
      </c>
      <c r="F112" s="102" t="s">
        <v>617</v>
      </c>
      <c r="G112" s="102" t="s">
        <v>618</v>
      </c>
      <c r="H112" s="102" t="s">
        <v>619</v>
      </c>
      <c r="I112" s="102" t="s">
        <v>603</v>
      </c>
      <c r="J112" s="102" t="s">
        <v>620</v>
      </c>
      <c r="K112" s="103">
        <v>5.15</v>
      </c>
      <c r="L112" s="102" t="s">
        <v>106</v>
      </c>
      <c r="M112" s="104">
        <v>4.7500000000000001E-2</v>
      </c>
      <c r="N112" s="104">
        <v>5.3699999999999998E-2</v>
      </c>
      <c r="O112" s="103">
        <v>72000</v>
      </c>
      <c r="P112" s="103">
        <v>97.876138888888889</v>
      </c>
      <c r="Q112" s="103">
        <v>0</v>
      </c>
      <c r="R112" s="103">
        <v>247.98681558000001</v>
      </c>
      <c r="S112" s="104">
        <v>1E-4</v>
      </c>
      <c r="T112" s="104">
        <f t="shared" si="1"/>
        <v>1.0931981203989041E-2</v>
      </c>
      <c r="U112" s="104">
        <f>R112/'סכום נכסי הקרן'!$C$42</f>
        <v>1.6746056632819068E-3</v>
      </c>
    </row>
    <row r="113" spans="2:21" s="99" customFormat="1">
      <c r="B113" s="102" t="s">
        <v>621</v>
      </c>
      <c r="C113" s="102" t="s">
        <v>622</v>
      </c>
      <c r="D113" s="102" t="s">
        <v>123</v>
      </c>
      <c r="E113" s="102" t="s">
        <v>599</v>
      </c>
      <c r="F113" s="102" t="s">
        <v>623</v>
      </c>
      <c r="G113" s="102" t="s">
        <v>624</v>
      </c>
      <c r="H113" s="102" t="s">
        <v>625</v>
      </c>
      <c r="I113" s="102" t="s">
        <v>603</v>
      </c>
      <c r="J113" s="102" t="s">
        <v>626</v>
      </c>
      <c r="K113" s="103">
        <v>6.75</v>
      </c>
      <c r="L113" s="102" t="s">
        <v>106</v>
      </c>
      <c r="M113" s="104">
        <v>2.5399999999999999E-2</v>
      </c>
      <c r="N113" s="104">
        <v>5.79E-2</v>
      </c>
      <c r="O113" s="103">
        <v>100000</v>
      </c>
      <c r="P113" s="103">
        <v>81.08175</v>
      </c>
      <c r="Q113" s="103">
        <v>0</v>
      </c>
      <c r="R113" s="103">
        <v>285.32667824999999</v>
      </c>
      <c r="S113" s="104">
        <v>2.0000000000000001E-4</v>
      </c>
      <c r="T113" s="104">
        <f t="shared" si="1"/>
        <v>1.2578031119639852E-2</v>
      </c>
      <c r="U113" s="104">
        <f>R113/'סכום נכסי הקרן'!$C$42</f>
        <v>1.9267543323436245E-3</v>
      </c>
    </row>
    <row r="114" spans="2:21" s="99" customFormat="1">
      <c r="B114" s="102" t="s">
        <v>627</v>
      </c>
      <c r="C114" s="102" t="s">
        <v>628</v>
      </c>
      <c r="D114" s="102" t="s">
        <v>123</v>
      </c>
      <c r="E114" s="102" t="s">
        <v>599</v>
      </c>
      <c r="F114" s="102" t="s">
        <v>629</v>
      </c>
      <c r="G114" s="102" t="s">
        <v>601</v>
      </c>
      <c r="H114" s="102" t="s">
        <v>602</v>
      </c>
      <c r="I114" s="102" t="s">
        <v>603</v>
      </c>
      <c r="J114" s="102" t="s">
        <v>231</v>
      </c>
      <c r="K114" s="103">
        <v>6.62</v>
      </c>
      <c r="L114" s="102" t="s">
        <v>106</v>
      </c>
      <c r="M114" s="104">
        <v>3.15E-2</v>
      </c>
      <c r="N114" s="104">
        <v>5.5599999999999997E-2</v>
      </c>
      <c r="O114" s="103">
        <v>50000</v>
      </c>
      <c r="P114" s="103">
        <v>85.962249999999997</v>
      </c>
      <c r="Q114" s="103">
        <v>0</v>
      </c>
      <c r="R114" s="103">
        <v>151.250578875</v>
      </c>
      <c r="S114" s="104">
        <v>1E-4</v>
      </c>
      <c r="T114" s="104">
        <f t="shared" si="1"/>
        <v>6.6675661022009324E-3</v>
      </c>
      <c r="U114" s="104">
        <f>R114/'סכום נכסי הקרן'!$C$42</f>
        <v>1.021365088971968E-3</v>
      </c>
    </row>
    <row r="115" spans="2:21" s="99" customFormat="1">
      <c r="B115" s="102" t="s">
        <v>222</v>
      </c>
    </row>
    <row r="116" spans="2:21" s="99" customFormat="1">
      <c r="B116" s="102" t="s">
        <v>271</v>
      </c>
    </row>
    <row r="117" spans="2:21" s="99" customFormat="1">
      <c r="B117" s="102" t="s">
        <v>272</v>
      </c>
    </row>
    <row r="118" spans="2:21" s="99" customFormat="1">
      <c r="B118" s="102" t="s">
        <v>273</v>
      </c>
    </row>
    <row r="119" spans="2:21" s="99" customFormat="1">
      <c r="B119" s="102" t="s">
        <v>274</v>
      </c>
    </row>
    <row r="120" spans="2:21" s="99" customFormat="1">
      <c r="B120" s="105"/>
    </row>
    <row r="121" spans="2:21">
      <c r="C121" s="16"/>
      <c r="D121" s="16"/>
      <c r="E121" s="16"/>
      <c r="F121" s="16"/>
    </row>
    <row r="122" spans="2:21">
      <c r="C122" s="16"/>
      <c r="D122" s="16"/>
      <c r="E122" s="16"/>
      <c r="F122" s="16"/>
    </row>
    <row r="123" spans="2:21"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B771" s="16"/>
      <c r="C771" s="16"/>
      <c r="D771" s="16"/>
      <c r="E771" s="16"/>
      <c r="F771" s="16"/>
    </row>
    <row r="772" spans="2:6">
      <c r="B772" s="16"/>
      <c r="C772" s="16"/>
      <c r="D772" s="16"/>
      <c r="E772" s="16"/>
      <c r="F772" s="16"/>
    </row>
    <row r="773" spans="2:6">
      <c r="B773" s="19"/>
      <c r="C773" s="16"/>
      <c r="D773" s="16"/>
      <c r="E773" s="16"/>
      <c r="F773" s="16"/>
    </row>
    <row r="774" spans="2:6">
      <c r="C774" s="16"/>
      <c r="D774" s="16"/>
      <c r="E774" s="16"/>
      <c r="F774" s="16"/>
    </row>
    <row r="775" spans="2:6"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</sheetData>
  <mergeCells count="2">
    <mergeCell ref="B6:U6"/>
    <mergeCell ref="B7:U7"/>
  </mergeCells>
  <dataValidations count="5">
    <dataValidation allowBlank="1" showInputMessage="1" showErrorMessage="1" sqref="H2 Q9"/>
    <dataValidation type="list" allowBlank="1" showInputMessage="1" showErrorMessage="1" sqref="L12:L803">
      <formula1>$BN$7:$BN$11</formula1>
    </dataValidation>
    <dataValidation type="list" allowBlank="1" showInputMessage="1" showErrorMessage="1" sqref="E12:E797">
      <formula1>$BI$7:$BI$11</formula1>
    </dataValidation>
    <dataValidation type="list" allowBlank="1" showInputMessage="1" showErrorMessage="1" sqref="I12:I803">
      <formula1>$BM$7:$BM$10</formula1>
    </dataValidation>
    <dataValidation type="list" allowBlank="1" showInputMessage="1" showErrorMessage="1" sqref="G12:G803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topLeftCell="A16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</row>
    <row r="3" spans="2:62">
      <c r="B3" s="2" t="s">
        <v>2</v>
      </c>
      <c r="C3" t="s">
        <v>198</v>
      </c>
    </row>
    <row r="4" spans="2:62">
      <c r="B4" s="2" t="s">
        <v>3</v>
      </c>
    </row>
    <row r="6" spans="2:62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  <c r="BJ6" s="19"/>
    </row>
    <row r="7" spans="2:62" ht="26.25" customHeight="1">
      <c r="B7" s="95" t="s">
        <v>91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46925.29</v>
      </c>
      <c r="J11" s="7"/>
      <c r="K11" s="75">
        <v>0</v>
      </c>
      <c r="L11" s="75">
        <v>381.53195099999999</v>
      </c>
      <c r="M11" s="7"/>
      <c r="N11" s="76">
        <v>1</v>
      </c>
      <c r="O11" s="76">
        <v>2.5999999999999999E-3</v>
      </c>
      <c r="BF11" s="16"/>
      <c r="BG11" s="19"/>
      <c r="BH11" s="16"/>
      <c r="BJ11" s="16"/>
    </row>
    <row r="12" spans="2:62">
      <c r="B12" s="79" t="s">
        <v>200</v>
      </c>
      <c r="E12" s="16"/>
      <c r="F12" s="16"/>
      <c r="G12" s="16"/>
      <c r="I12" s="81">
        <v>13925.29</v>
      </c>
      <c r="K12" s="81">
        <v>0</v>
      </c>
      <c r="L12" s="81">
        <v>263.18798099999998</v>
      </c>
      <c r="N12" s="80">
        <v>0.68979999999999997</v>
      </c>
      <c r="O12" s="80">
        <v>1.8E-3</v>
      </c>
    </row>
    <row r="13" spans="2:62">
      <c r="B13" s="79" t="s">
        <v>630</v>
      </c>
      <c r="E13" s="16"/>
      <c r="F13" s="16"/>
      <c r="G13" s="16"/>
      <c r="I13" s="81">
        <v>0</v>
      </c>
      <c r="K13" s="81">
        <v>0</v>
      </c>
      <c r="L13" s="81">
        <v>0</v>
      </c>
      <c r="N13" s="80">
        <v>0</v>
      </c>
      <c r="O13" s="80">
        <v>0</v>
      </c>
    </row>
    <row r="14" spans="2:62">
      <c r="B14" t="s">
        <v>215</v>
      </c>
      <c r="C14" t="s">
        <v>215</v>
      </c>
      <c r="E14" s="16"/>
      <c r="F14" s="16"/>
      <c r="G14" t="s">
        <v>215</v>
      </c>
      <c r="H14" t="s">
        <v>215</v>
      </c>
      <c r="I14" s="77">
        <v>0</v>
      </c>
      <c r="J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2">
      <c r="B15" s="79" t="s">
        <v>631</v>
      </c>
      <c r="E15" s="16"/>
      <c r="F15" s="16"/>
      <c r="G15" s="16"/>
      <c r="I15" s="81">
        <v>13925.29</v>
      </c>
      <c r="K15" s="81">
        <v>0</v>
      </c>
      <c r="L15" s="81">
        <v>263.18798099999998</v>
      </c>
      <c r="N15" s="80">
        <v>0.68979999999999997</v>
      </c>
      <c r="O15" s="80">
        <v>1.8E-3</v>
      </c>
    </row>
    <row r="16" spans="2:62">
      <c r="B16" t="s">
        <v>632</v>
      </c>
      <c r="C16" t="s">
        <v>633</v>
      </c>
      <c r="D16" t="s">
        <v>100</v>
      </c>
      <c r="E16" t="s">
        <v>123</v>
      </c>
      <c r="F16" t="s">
        <v>562</v>
      </c>
      <c r="G16" t="s">
        <v>518</v>
      </c>
      <c r="H16" t="s">
        <v>102</v>
      </c>
      <c r="I16" s="77">
        <v>13925.29</v>
      </c>
      <c r="J16" s="77">
        <v>1890</v>
      </c>
      <c r="K16" s="77">
        <v>0</v>
      </c>
      <c r="L16" s="77">
        <v>263.18798099999998</v>
      </c>
      <c r="M16" s="78">
        <v>2.0000000000000001E-4</v>
      </c>
      <c r="N16" s="78">
        <v>0.68979999999999997</v>
      </c>
      <c r="O16" s="78">
        <v>1.8E-3</v>
      </c>
    </row>
    <row r="17" spans="2:15">
      <c r="B17" s="79" t="s">
        <v>634</v>
      </c>
      <c r="E17" s="16"/>
      <c r="F17" s="16"/>
      <c r="G17" s="16"/>
      <c r="I17" s="81">
        <v>0</v>
      </c>
      <c r="K17" s="81">
        <v>0</v>
      </c>
      <c r="L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E18" s="16"/>
      <c r="F18" s="16"/>
      <c r="G18" t="s">
        <v>215</v>
      </c>
      <c r="H18" t="s">
        <v>215</v>
      </c>
      <c r="I18" s="77">
        <v>0</v>
      </c>
      <c r="J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635</v>
      </c>
      <c r="E19" s="16"/>
      <c r="F19" s="16"/>
      <c r="G19" s="16"/>
      <c r="I19" s="81">
        <v>0</v>
      </c>
      <c r="K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E20" s="16"/>
      <c r="F20" s="16"/>
      <c r="G20" t="s">
        <v>215</v>
      </c>
      <c r="H20" t="s">
        <v>215</v>
      </c>
      <c r="I20" s="77">
        <v>0</v>
      </c>
      <c r="J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E21" s="16"/>
      <c r="F21" s="16"/>
      <c r="G21" s="16"/>
      <c r="I21" s="81">
        <v>33000</v>
      </c>
      <c r="K21" s="81">
        <v>0</v>
      </c>
      <c r="L21" s="81">
        <v>118.34397</v>
      </c>
      <c r="N21" s="80">
        <v>0.31019999999999998</v>
      </c>
      <c r="O21" s="80">
        <v>8.0000000000000004E-4</v>
      </c>
    </row>
    <row r="22" spans="2:15">
      <c r="B22" s="79" t="s">
        <v>277</v>
      </c>
      <c r="E22" s="16"/>
      <c r="F22" s="16"/>
      <c r="G22" s="16"/>
      <c r="I22" s="81">
        <v>21000</v>
      </c>
      <c r="K22" s="81">
        <v>0</v>
      </c>
      <c r="L22" s="81">
        <v>101.24163</v>
      </c>
      <c r="N22" s="80">
        <v>0.26540000000000002</v>
      </c>
      <c r="O22" s="80">
        <v>6.9999999999999999E-4</v>
      </c>
    </row>
    <row r="23" spans="2:15">
      <c r="B23" t="s">
        <v>636</v>
      </c>
      <c r="C23" t="s">
        <v>637</v>
      </c>
      <c r="D23" t="s">
        <v>638</v>
      </c>
      <c r="E23" t="s">
        <v>599</v>
      </c>
      <c r="F23" t="s">
        <v>639</v>
      </c>
      <c r="G23" t="s">
        <v>601</v>
      </c>
      <c r="H23" t="s">
        <v>106</v>
      </c>
      <c r="I23" s="77">
        <v>21000</v>
      </c>
      <c r="J23" s="77">
        <v>137</v>
      </c>
      <c r="K23" s="77">
        <v>0</v>
      </c>
      <c r="L23" s="77">
        <v>101.24163</v>
      </c>
      <c r="M23" s="78">
        <v>4.0000000000000002E-4</v>
      </c>
      <c r="N23" s="78">
        <v>0.26540000000000002</v>
      </c>
      <c r="O23" s="78">
        <v>6.9999999999999999E-4</v>
      </c>
    </row>
    <row r="24" spans="2:15">
      <c r="B24" s="79" t="s">
        <v>278</v>
      </c>
      <c r="E24" s="16"/>
      <c r="F24" s="16"/>
      <c r="G24" s="16"/>
      <c r="I24" s="81">
        <v>12000</v>
      </c>
      <c r="K24" s="81">
        <v>0</v>
      </c>
      <c r="L24" s="81">
        <v>17.102340000000002</v>
      </c>
      <c r="N24" s="80">
        <v>4.48E-2</v>
      </c>
      <c r="O24" s="80">
        <v>1E-4</v>
      </c>
    </row>
    <row r="25" spans="2:15">
      <c r="B25" t="s">
        <v>640</v>
      </c>
      <c r="C25" t="s">
        <v>641</v>
      </c>
      <c r="D25" t="s">
        <v>123</v>
      </c>
      <c r="E25" t="s">
        <v>599</v>
      </c>
      <c r="F25" t="s">
        <v>642</v>
      </c>
      <c r="G25" t="s">
        <v>643</v>
      </c>
      <c r="H25" t="s">
        <v>106</v>
      </c>
      <c r="I25" s="77">
        <v>12000</v>
      </c>
      <c r="J25" s="77">
        <v>40.5</v>
      </c>
      <c r="K25" s="77">
        <v>0</v>
      </c>
      <c r="L25" s="77">
        <v>17.102340000000002</v>
      </c>
      <c r="M25" s="78">
        <v>0</v>
      </c>
      <c r="N25" s="78">
        <v>4.48E-2</v>
      </c>
      <c r="O25" s="78">
        <v>1E-4</v>
      </c>
    </row>
    <row r="26" spans="2:15">
      <c r="B26" t="s">
        <v>222</v>
      </c>
      <c r="E26" s="16"/>
      <c r="F26" s="16"/>
      <c r="G26" s="16"/>
    </row>
    <row r="27" spans="2:15">
      <c r="B27" t="s">
        <v>271</v>
      </c>
      <c r="E27" s="16"/>
      <c r="F27" s="16"/>
      <c r="G27" s="16"/>
    </row>
    <row r="28" spans="2:15">
      <c r="B28" t="s">
        <v>272</v>
      </c>
      <c r="E28" s="16"/>
      <c r="F28" s="16"/>
      <c r="G28" s="16"/>
    </row>
    <row r="29" spans="2:15">
      <c r="B29" t="s">
        <v>273</v>
      </c>
      <c r="E29" s="16"/>
      <c r="F29" s="16"/>
      <c r="G29" s="16"/>
    </row>
    <row r="30" spans="2:15">
      <c r="B30" t="s">
        <v>274</v>
      </c>
      <c r="E30" s="16"/>
      <c r="F30" s="16"/>
      <c r="G30" s="16"/>
    </row>
    <row r="31" spans="2:15">
      <c r="E31" s="16"/>
      <c r="F31" s="16"/>
      <c r="G31" s="16"/>
    </row>
    <row r="32" spans="2:15">
      <c r="E32" s="16"/>
      <c r="F32" s="16"/>
      <c r="G32" s="16"/>
    </row>
    <row r="33" spans="5:7">
      <c r="E33" s="16"/>
      <c r="F33" s="16"/>
      <c r="G33" s="16"/>
    </row>
    <row r="34" spans="5:7">
      <c r="E34" s="16"/>
      <c r="F34" s="16"/>
      <c r="G34" s="16"/>
    </row>
    <row r="35" spans="5:7">
      <c r="E35" s="16"/>
      <c r="F35" s="16"/>
      <c r="G35" s="16"/>
    </row>
    <row r="36" spans="5:7">
      <c r="E36" s="16"/>
      <c r="F36" s="16"/>
      <c r="G36" s="16"/>
    </row>
    <row r="37" spans="5:7">
      <c r="E37" s="16"/>
      <c r="F37" s="16"/>
      <c r="G37" s="16"/>
    </row>
    <row r="38" spans="5:7">
      <c r="E38" s="16"/>
      <c r="F38" s="16"/>
      <c r="G38" s="16"/>
    </row>
    <row r="39" spans="5:7">
      <c r="E39" s="16"/>
      <c r="F39" s="16"/>
      <c r="G39" s="16"/>
    </row>
    <row r="40" spans="5:7">
      <c r="E40" s="16"/>
      <c r="F40" s="16"/>
      <c r="G40" s="16"/>
    </row>
    <row r="41" spans="5:7">
      <c r="E41" s="16"/>
      <c r="F41" s="16"/>
      <c r="G41" s="16"/>
    </row>
    <row r="42" spans="5:7">
      <c r="E42" s="16"/>
      <c r="F42" s="16"/>
      <c r="G42" s="16"/>
    </row>
    <row r="43" spans="5:7">
      <c r="E43" s="16"/>
      <c r="F43" s="16"/>
      <c r="G43" s="16"/>
    </row>
    <row r="44" spans="5:7">
      <c r="E44" s="16"/>
      <c r="F44" s="16"/>
      <c r="G44" s="16"/>
    </row>
    <row r="45" spans="5:7">
      <c r="E45" s="16"/>
      <c r="F45" s="16"/>
      <c r="G45" s="16"/>
    </row>
    <row r="46" spans="5:7">
      <c r="E46" s="16"/>
      <c r="F46" s="16"/>
      <c r="G46" s="16"/>
    </row>
    <row r="47" spans="5:7">
      <c r="E47" s="16"/>
      <c r="F47" s="16"/>
      <c r="G47" s="16"/>
    </row>
    <row r="48" spans="5:7">
      <c r="E48" s="16"/>
      <c r="F48" s="16"/>
      <c r="G48" s="16"/>
    </row>
    <row r="49" spans="5:7">
      <c r="E49" s="16"/>
      <c r="F49" s="16"/>
      <c r="G49" s="16"/>
    </row>
    <row r="50" spans="5:7">
      <c r="E50" s="16"/>
      <c r="F50" s="16"/>
      <c r="G50" s="16"/>
    </row>
    <row r="51" spans="5:7">
      <c r="E51" s="16"/>
      <c r="F51" s="16"/>
      <c r="G51" s="16"/>
    </row>
    <row r="52" spans="5:7">
      <c r="E52" s="16"/>
      <c r="F52" s="16"/>
      <c r="G52" s="16"/>
    </row>
    <row r="53" spans="5:7">
      <c r="E53" s="16"/>
      <c r="F53" s="16"/>
      <c r="G53" s="16"/>
    </row>
    <row r="54" spans="5:7">
      <c r="E54" s="16"/>
      <c r="F54" s="16"/>
      <c r="G54" s="16"/>
    </row>
    <row r="55" spans="5:7">
      <c r="E55" s="16"/>
      <c r="F55" s="16"/>
      <c r="G55" s="16"/>
    </row>
    <row r="56" spans="5:7">
      <c r="E56" s="16"/>
      <c r="F56" s="16"/>
      <c r="G56" s="16"/>
    </row>
    <row r="57" spans="5:7">
      <c r="E57" s="16"/>
      <c r="F57" s="16"/>
      <c r="G57" s="16"/>
    </row>
    <row r="58" spans="5:7">
      <c r="E58" s="16"/>
      <c r="F58" s="16"/>
      <c r="G58" s="16"/>
    </row>
    <row r="59" spans="5:7">
      <c r="E59" s="16"/>
      <c r="F59" s="16"/>
      <c r="G59" s="16"/>
    </row>
    <row r="60" spans="5:7">
      <c r="E60" s="16"/>
      <c r="F60" s="16"/>
      <c r="G60" s="16"/>
    </row>
    <row r="61" spans="5:7">
      <c r="E61" s="16"/>
      <c r="F61" s="16"/>
      <c r="G61" s="16"/>
    </row>
    <row r="62" spans="5:7">
      <c r="E62" s="16"/>
      <c r="F62" s="16"/>
      <c r="G62" s="16"/>
    </row>
    <row r="63" spans="5:7">
      <c r="E63" s="16"/>
      <c r="F63" s="16"/>
      <c r="G63" s="16"/>
    </row>
    <row r="64" spans="5:7">
      <c r="E64" s="16"/>
      <c r="F64" s="16"/>
      <c r="G64" s="16"/>
    </row>
    <row r="65" spans="5:7">
      <c r="E65" s="16"/>
      <c r="F65" s="16"/>
      <c r="G65" s="16"/>
    </row>
    <row r="66" spans="5:7">
      <c r="E66" s="16"/>
      <c r="F66" s="16"/>
      <c r="G66" s="16"/>
    </row>
    <row r="67" spans="5:7">
      <c r="E67" s="16"/>
      <c r="F67" s="16"/>
      <c r="G67" s="16"/>
    </row>
    <row r="68" spans="5:7">
      <c r="E68" s="16"/>
      <c r="F68" s="16"/>
      <c r="G68" s="16"/>
    </row>
    <row r="69" spans="5:7">
      <c r="E69" s="16"/>
      <c r="F69" s="16"/>
      <c r="G69" s="16"/>
    </row>
    <row r="70" spans="5:7">
      <c r="E70" s="16"/>
      <c r="F70" s="16"/>
      <c r="G70" s="16"/>
    </row>
    <row r="71" spans="5:7">
      <c r="E71" s="16"/>
      <c r="F71" s="16"/>
      <c r="G71" s="16"/>
    </row>
    <row r="72" spans="5:7">
      <c r="E72" s="16"/>
      <c r="F72" s="16"/>
      <c r="G72" s="16"/>
    </row>
    <row r="73" spans="5:7">
      <c r="E73" s="16"/>
      <c r="F73" s="16"/>
      <c r="G73" s="16"/>
    </row>
    <row r="74" spans="5:7">
      <c r="E74" s="16"/>
      <c r="F74" s="16"/>
      <c r="G74" s="16"/>
    </row>
    <row r="75" spans="5:7">
      <c r="E75" s="16"/>
      <c r="F75" s="16"/>
      <c r="G75" s="16"/>
    </row>
    <row r="76" spans="5:7">
      <c r="E76" s="16"/>
      <c r="F76" s="16"/>
      <c r="G76" s="16"/>
    </row>
    <row r="77" spans="5:7">
      <c r="E77" s="16"/>
      <c r="F77" s="16"/>
      <c r="G77" s="16"/>
    </row>
    <row r="78" spans="5:7">
      <c r="E78" s="16"/>
      <c r="F78" s="16"/>
      <c r="G78" s="16"/>
    </row>
    <row r="79" spans="5:7">
      <c r="E79" s="16"/>
      <c r="F79" s="16"/>
      <c r="G79" s="16"/>
    </row>
    <row r="80" spans="5:7">
      <c r="E80" s="16"/>
      <c r="F80" s="16"/>
      <c r="G80" s="16"/>
    </row>
    <row r="81" spans="5:7">
      <c r="E81" s="16"/>
      <c r="F81" s="16"/>
      <c r="G81" s="16"/>
    </row>
    <row r="82" spans="5:7">
      <c r="E82" s="16"/>
      <c r="F82" s="16"/>
      <c r="G82" s="16"/>
    </row>
    <row r="83" spans="5:7">
      <c r="E83" s="16"/>
      <c r="F83" s="16"/>
      <c r="G83" s="16"/>
    </row>
    <row r="84" spans="5:7">
      <c r="E84" s="16"/>
      <c r="F84" s="16"/>
      <c r="G84" s="16"/>
    </row>
    <row r="85" spans="5:7">
      <c r="E85" s="16"/>
      <c r="F85" s="16"/>
      <c r="G85" s="16"/>
    </row>
    <row r="86" spans="5:7">
      <c r="E86" s="16"/>
      <c r="F86" s="16"/>
      <c r="G86" s="16"/>
    </row>
    <row r="87" spans="5:7">
      <c r="E87" s="16"/>
      <c r="F87" s="16"/>
      <c r="G87" s="16"/>
    </row>
    <row r="88" spans="5:7">
      <c r="E88" s="16"/>
      <c r="F88" s="16"/>
      <c r="G88" s="16"/>
    </row>
    <row r="89" spans="5:7">
      <c r="E89" s="16"/>
      <c r="F89" s="16"/>
      <c r="G89" s="16"/>
    </row>
    <row r="90" spans="5:7">
      <c r="E90" s="16"/>
      <c r="F90" s="16"/>
      <c r="G90" s="16"/>
    </row>
    <row r="91" spans="5:7">
      <c r="E91" s="16"/>
      <c r="F91" s="16"/>
      <c r="G91" s="16"/>
    </row>
    <row r="92" spans="5:7">
      <c r="E92" s="16"/>
      <c r="F92" s="16"/>
      <c r="G92" s="16"/>
    </row>
    <row r="93" spans="5:7">
      <c r="E93" s="16"/>
      <c r="F93" s="16"/>
      <c r="G93" s="16"/>
    </row>
    <row r="94" spans="5:7">
      <c r="E94" s="16"/>
      <c r="F94" s="16"/>
      <c r="G94" s="16"/>
    </row>
    <row r="95" spans="5:7">
      <c r="E95" s="16"/>
      <c r="F95" s="16"/>
      <c r="G95" s="16"/>
    </row>
    <row r="96" spans="5:7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</row>
    <row r="3" spans="2:63">
      <c r="B3" s="2" t="s">
        <v>2</v>
      </c>
      <c r="C3" t="s">
        <v>198</v>
      </c>
    </row>
    <row r="4" spans="2:63">
      <c r="B4" s="2" t="s">
        <v>3</v>
      </c>
    </row>
    <row r="6" spans="2:63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K6" s="19"/>
    </row>
    <row r="7" spans="2:63" ht="26.25" customHeight="1">
      <c r="B7" s="95" t="s">
        <v>194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7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0</v>
      </c>
      <c r="I11" s="7"/>
      <c r="J11" s="75">
        <v>0</v>
      </c>
      <c r="K11" s="75">
        <v>0</v>
      </c>
      <c r="L11" s="7"/>
      <c r="M11" s="76">
        <v>0</v>
      </c>
      <c r="N11" s="76">
        <v>0</v>
      </c>
      <c r="O11" s="35"/>
      <c r="BH11" s="16"/>
      <c r="BI11" s="19"/>
      <c r="BK11" s="16"/>
    </row>
    <row r="12" spans="2:63">
      <c r="B12" s="79" t="s">
        <v>200</v>
      </c>
      <c r="D12" s="16"/>
      <c r="E12" s="16"/>
      <c r="F12" s="16"/>
      <c r="G12" s="16"/>
      <c r="H12" s="81">
        <v>0</v>
      </c>
      <c r="J12" s="81">
        <v>0</v>
      </c>
      <c r="K12" s="81">
        <v>0</v>
      </c>
      <c r="M12" s="80">
        <v>0</v>
      </c>
      <c r="N12" s="80">
        <v>0</v>
      </c>
    </row>
    <row r="13" spans="2:63">
      <c r="B13" s="79" t="s">
        <v>644</v>
      </c>
      <c r="D13" s="16"/>
      <c r="E13" s="16"/>
      <c r="F13" s="16"/>
      <c r="G13" s="16"/>
      <c r="H13" s="81">
        <v>0</v>
      </c>
      <c r="J13" s="81">
        <v>0</v>
      </c>
      <c r="K13" s="81">
        <v>0</v>
      </c>
      <c r="M13" s="80">
        <v>0</v>
      </c>
      <c r="N13" s="80">
        <v>0</v>
      </c>
    </row>
    <row r="14" spans="2:63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H14" s="77">
        <v>0</v>
      </c>
      <c r="I14" s="77">
        <v>0</v>
      </c>
      <c r="K14" s="77">
        <v>0</v>
      </c>
      <c r="L14" s="78">
        <v>0</v>
      </c>
      <c r="M14" s="78">
        <v>0</v>
      </c>
      <c r="N14" s="78">
        <v>0</v>
      </c>
    </row>
    <row r="15" spans="2:63">
      <c r="B15" s="79" t="s">
        <v>645</v>
      </c>
      <c r="D15" s="16"/>
      <c r="E15" s="16"/>
      <c r="F15" s="16"/>
      <c r="G15" s="16"/>
      <c r="H15" s="81">
        <v>0</v>
      </c>
      <c r="J15" s="81">
        <v>0</v>
      </c>
      <c r="K15" s="81">
        <v>0</v>
      </c>
      <c r="M15" s="80">
        <v>0</v>
      </c>
      <c r="N15" s="80">
        <v>0</v>
      </c>
    </row>
    <row r="16" spans="2:63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H16" s="77">
        <v>0</v>
      </c>
      <c r="I16" s="77">
        <v>0</v>
      </c>
      <c r="K16" s="77">
        <v>0</v>
      </c>
      <c r="L16" s="78">
        <v>0</v>
      </c>
      <c r="M16" s="78">
        <v>0</v>
      </c>
      <c r="N16" s="78">
        <v>0</v>
      </c>
    </row>
    <row r="17" spans="2:14">
      <c r="B17" s="79" t="s">
        <v>646</v>
      </c>
      <c r="D17" s="16"/>
      <c r="E17" s="16"/>
      <c r="F17" s="16"/>
      <c r="G17" s="16"/>
      <c r="H17" s="81">
        <v>0</v>
      </c>
      <c r="J17" s="81">
        <v>0</v>
      </c>
      <c r="K17" s="81">
        <v>0</v>
      </c>
      <c r="M17" s="80">
        <v>0</v>
      </c>
      <c r="N17" s="80">
        <v>0</v>
      </c>
    </row>
    <row r="18" spans="2:14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H18" s="77">
        <v>0</v>
      </c>
      <c r="I18" s="77">
        <v>0</v>
      </c>
      <c r="K18" s="77">
        <v>0</v>
      </c>
      <c r="L18" s="78">
        <v>0</v>
      </c>
      <c r="M18" s="78">
        <v>0</v>
      </c>
      <c r="N18" s="78">
        <v>0</v>
      </c>
    </row>
    <row r="19" spans="2:14">
      <c r="B19" s="79" t="s">
        <v>647</v>
      </c>
      <c r="D19" s="16"/>
      <c r="E19" s="16"/>
      <c r="F19" s="16"/>
      <c r="G19" s="16"/>
      <c r="H19" s="81">
        <v>0</v>
      </c>
      <c r="J19" s="81">
        <v>0</v>
      </c>
      <c r="K19" s="81">
        <v>0</v>
      </c>
      <c r="M19" s="80">
        <v>0</v>
      </c>
      <c r="N19" s="80">
        <v>0</v>
      </c>
    </row>
    <row r="20" spans="2:14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H20" s="77">
        <v>0</v>
      </c>
      <c r="I20" s="77">
        <v>0</v>
      </c>
      <c r="K20" s="77">
        <v>0</v>
      </c>
      <c r="L20" s="78">
        <v>0</v>
      </c>
      <c r="M20" s="78">
        <v>0</v>
      </c>
      <c r="N20" s="78">
        <v>0</v>
      </c>
    </row>
    <row r="21" spans="2:14">
      <c r="B21" s="79" t="s">
        <v>596</v>
      </c>
      <c r="D21" s="16"/>
      <c r="E21" s="16"/>
      <c r="F21" s="16"/>
      <c r="G21" s="16"/>
      <c r="H21" s="81">
        <v>0</v>
      </c>
      <c r="J21" s="81">
        <v>0</v>
      </c>
      <c r="K21" s="81">
        <v>0</v>
      </c>
      <c r="M21" s="80">
        <v>0</v>
      </c>
      <c r="N21" s="80">
        <v>0</v>
      </c>
    </row>
    <row r="22" spans="2:14">
      <c r="B22" t="s">
        <v>215</v>
      </c>
      <c r="C22" t="s">
        <v>215</v>
      </c>
      <c r="D22" s="16"/>
      <c r="E22" s="16"/>
      <c r="F22" t="s">
        <v>215</v>
      </c>
      <c r="G22" t="s">
        <v>215</v>
      </c>
      <c r="H22" s="77">
        <v>0</v>
      </c>
      <c r="I22" s="77">
        <v>0</v>
      </c>
      <c r="K22" s="77">
        <v>0</v>
      </c>
      <c r="L22" s="78">
        <v>0</v>
      </c>
      <c r="M22" s="78">
        <v>0</v>
      </c>
      <c r="N22" s="78">
        <v>0</v>
      </c>
    </row>
    <row r="23" spans="2:14">
      <c r="B23" s="79" t="s">
        <v>648</v>
      </c>
      <c r="D23" s="16"/>
      <c r="E23" s="16"/>
      <c r="F23" s="16"/>
      <c r="G23" s="16"/>
      <c r="H23" s="81">
        <v>0</v>
      </c>
      <c r="J23" s="81">
        <v>0</v>
      </c>
      <c r="K23" s="81">
        <v>0</v>
      </c>
      <c r="M23" s="80">
        <v>0</v>
      </c>
      <c r="N23" s="80">
        <v>0</v>
      </c>
    </row>
    <row r="24" spans="2:14">
      <c r="B24" t="s">
        <v>215</v>
      </c>
      <c r="C24" t="s">
        <v>215</v>
      </c>
      <c r="D24" s="16"/>
      <c r="E24" s="16"/>
      <c r="F24" t="s">
        <v>215</v>
      </c>
      <c r="G24" t="s">
        <v>215</v>
      </c>
      <c r="H24" s="77">
        <v>0</v>
      </c>
      <c r="I24" s="77">
        <v>0</v>
      </c>
      <c r="K24" s="77">
        <v>0</v>
      </c>
      <c r="L24" s="78">
        <v>0</v>
      </c>
      <c r="M24" s="78">
        <v>0</v>
      </c>
      <c r="N24" s="78">
        <v>0</v>
      </c>
    </row>
    <row r="25" spans="2:14">
      <c r="B25" s="79" t="s">
        <v>220</v>
      </c>
      <c r="D25" s="16"/>
      <c r="E25" s="16"/>
      <c r="F25" s="16"/>
      <c r="G25" s="16"/>
      <c r="H25" s="81">
        <v>0</v>
      </c>
      <c r="J25" s="81">
        <v>0</v>
      </c>
      <c r="K25" s="81">
        <v>0</v>
      </c>
      <c r="M25" s="80">
        <v>0</v>
      </c>
      <c r="N25" s="80">
        <v>0</v>
      </c>
    </row>
    <row r="26" spans="2:14">
      <c r="B26" s="79" t="s">
        <v>649</v>
      </c>
      <c r="D26" s="16"/>
      <c r="E26" s="16"/>
      <c r="F26" s="16"/>
      <c r="G26" s="16"/>
      <c r="H26" s="81">
        <v>0</v>
      </c>
      <c r="J26" s="81">
        <v>0</v>
      </c>
      <c r="K26" s="81">
        <v>0</v>
      </c>
      <c r="M26" s="80">
        <v>0</v>
      </c>
      <c r="N26" s="80">
        <v>0</v>
      </c>
    </row>
    <row r="27" spans="2:14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H27" s="77">
        <v>0</v>
      </c>
      <c r="I27" s="77">
        <v>0</v>
      </c>
      <c r="K27" s="77">
        <v>0</v>
      </c>
      <c r="L27" s="78">
        <v>0</v>
      </c>
      <c r="M27" s="78">
        <v>0</v>
      </c>
      <c r="N27" s="78">
        <v>0</v>
      </c>
    </row>
    <row r="28" spans="2:14">
      <c r="B28" s="79" t="s">
        <v>650</v>
      </c>
      <c r="D28" s="16"/>
      <c r="E28" s="16"/>
      <c r="F28" s="16"/>
      <c r="G28" s="16"/>
      <c r="H28" s="81">
        <v>0</v>
      </c>
      <c r="J28" s="81">
        <v>0</v>
      </c>
      <c r="K28" s="81">
        <v>0</v>
      </c>
      <c r="M28" s="80">
        <v>0</v>
      </c>
      <c r="N28" s="80">
        <v>0</v>
      </c>
    </row>
    <row r="29" spans="2:14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H29" s="77">
        <v>0</v>
      </c>
      <c r="I29" s="77">
        <v>0</v>
      </c>
      <c r="K29" s="77">
        <v>0</v>
      </c>
      <c r="L29" s="78">
        <v>0</v>
      </c>
      <c r="M29" s="78">
        <v>0</v>
      </c>
      <c r="N29" s="78">
        <v>0</v>
      </c>
    </row>
    <row r="30" spans="2:14">
      <c r="B30" s="79" t="s">
        <v>596</v>
      </c>
      <c r="D30" s="16"/>
      <c r="E30" s="16"/>
      <c r="F30" s="16"/>
      <c r="G30" s="16"/>
      <c r="H30" s="81">
        <v>0</v>
      </c>
      <c r="J30" s="81">
        <v>0</v>
      </c>
      <c r="K30" s="81">
        <v>0</v>
      </c>
      <c r="M30" s="80">
        <v>0</v>
      </c>
      <c r="N30" s="80">
        <v>0</v>
      </c>
    </row>
    <row r="31" spans="2:14">
      <c r="B31" t="s">
        <v>215</v>
      </c>
      <c r="C31" t="s">
        <v>215</v>
      </c>
      <c r="D31" s="16"/>
      <c r="E31" s="16"/>
      <c r="F31" t="s">
        <v>215</v>
      </c>
      <c r="G31" t="s">
        <v>215</v>
      </c>
      <c r="H31" s="77">
        <v>0</v>
      </c>
      <c r="I31" s="77">
        <v>0</v>
      </c>
      <c r="K31" s="77">
        <v>0</v>
      </c>
      <c r="L31" s="78">
        <v>0</v>
      </c>
      <c r="M31" s="78">
        <v>0</v>
      </c>
      <c r="N31" s="78">
        <v>0</v>
      </c>
    </row>
    <row r="32" spans="2:14">
      <c r="B32" s="79" t="s">
        <v>648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215</v>
      </c>
      <c r="C33" t="s">
        <v>215</v>
      </c>
      <c r="D33" s="16"/>
      <c r="E33" s="16"/>
      <c r="F33" t="s">
        <v>215</v>
      </c>
      <c r="G33" t="s">
        <v>215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t="s">
        <v>222</v>
      </c>
      <c r="D34" s="16"/>
      <c r="E34" s="16"/>
      <c r="F34" s="16"/>
      <c r="G34" s="16"/>
    </row>
    <row r="35" spans="2:14">
      <c r="B35" t="s">
        <v>271</v>
      </c>
      <c r="D35" s="16"/>
      <c r="E35" s="16"/>
      <c r="F35" s="16"/>
      <c r="G35" s="16"/>
    </row>
    <row r="36" spans="2:14">
      <c r="B36" t="s">
        <v>272</v>
      </c>
      <c r="D36" s="16"/>
      <c r="E36" s="16"/>
      <c r="F36" s="16"/>
      <c r="G36" s="16"/>
    </row>
    <row r="37" spans="2:14">
      <c r="B37" t="s">
        <v>273</v>
      </c>
      <c r="D37" s="16"/>
      <c r="E37" s="16"/>
      <c r="F37" s="16"/>
      <c r="G37" s="16"/>
    </row>
    <row r="38" spans="2:14">
      <c r="B38" t="s">
        <v>274</v>
      </c>
      <c r="D38" s="16"/>
      <c r="E38" s="16"/>
      <c r="F38" s="16"/>
      <c r="G38" s="16"/>
    </row>
    <row r="39" spans="2:14">
      <c r="D39" s="16"/>
      <c r="E39" s="16"/>
      <c r="F39" s="16"/>
      <c r="G39" s="16"/>
    </row>
    <row r="40" spans="2:14">
      <c r="D40" s="16"/>
      <c r="E40" s="16"/>
      <c r="F40" s="16"/>
      <c r="G40" s="16"/>
    </row>
    <row r="41" spans="2:14">
      <c r="D41" s="16"/>
      <c r="E41" s="16"/>
      <c r="F41" s="16"/>
      <c r="G41" s="16"/>
    </row>
    <row r="42" spans="2:14">
      <c r="D42" s="16"/>
      <c r="E42" s="16"/>
      <c r="F42" s="16"/>
      <c r="G42" s="16"/>
    </row>
    <row r="43" spans="2:14">
      <c r="D43" s="16"/>
      <c r="E43" s="16"/>
      <c r="F43" s="16"/>
      <c r="G43" s="16"/>
    </row>
    <row r="44" spans="2:14">
      <c r="D44" s="16"/>
      <c r="E44" s="16"/>
      <c r="F44" s="16"/>
      <c r="G44" s="16"/>
    </row>
    <row r="45" spans="2:14">
      <c r="D45" s="16"/>
      <c r="E45" s="16"/>
      <c r="F45" s="16"/>
      <c r="G45" s="16"/>
    </row>
    <row r="46" spans="2:14">
      <c r="D46" s="16"/>
      <c r="E46" s="16"/>
      <c r="F46" s="16"/>
      <c r="G46" s="16"/>
    </row>
    <row r="47" spans="2:14">
      <c r="D47" s="16"/>
      <c r="E47" s="16"/>
      <c r="F47" s="16"/>
      <c r="G47" s="16"/>
    </row>
    <row r="48" spans="2:14">
      <c r="D48" s="16"/>
      <c r="E48" s="16"/>
      <c r="F48" s="16"/>
      <c r="G48" s="16"/>
    </row>
    <row r="49" spans="4:7">
      <c r="D49" s="16"/>
      <c r="E49" s="16"/>
      <c r="F49" s="16"/>
      <c r="G49" s="16"/>
    </row>
    <row r="50" spans="4:7">
      <c r="D50" s="16"/>
      <c r="E50" s="16"/>
      <c r="F50" s="16"/>
      <c r="G50" s="16"/>
    </row>
    <row r="51" spans="4:7">
      <c r="D51" s="16"/>
      <c r="E51" s="16"/>
      <c r="F51" s="16"/>
      <c r="G51" s="16"/>
    </row>
    <row r="52" spans="4:7">
      <c r="D52" s="16"/>
      <c r="E52" s="16"/>
      <c r="F52" s="16"/>
      <c r="G52" s="16"/>
    </row>
    <row r="53" spans="4:7">
      <c r="D53" s="16"/>
      <c r="E53" s="16"/>
      <c r="F53" s="16"/>
      <c r="G53" s="16"/>
    </row>
    <row r="54" spans="4:7">
      <c r="D54" s="16"/>
      <c r="E54" s="16"/>
      <c r="F54" s="16"/>
      <c r="G54" s="16"/>
    </row>
    <row r="55" spans="4:7">
      <c r="D55" s="16"/>
      <c r="E55" s="16"/>
      <c r="F55" s="16"/>
      <c r="G55" s="16"/>
    </row>
    <row r="56" spans="4:7">
      <c r="D56" s="16"/>
      <c r="E56" s="16"/>
      <c r="F56" s="16"/>
      <c r="G56" s="16"/>
    </row>
    <row r="57" spans="4:7">
      <c r="D57" s="16"/>
      <c r="E57" s="16"/>
      <c r="F57" s="16"/>
      <c r="G57" s="16"/>
    </row>
    <row r="58" spans="4:7">
      <c r="D58" s="16"/>
      <c r="E58" s="16"/>
      <c r="F58" s="16"/>
      <c r="G58" s="16"/>
    </row>
    <row r="59" spans="4:7">
      <c r="D59" s="16"/>
      <c r="E59" s="16"/>
      <c r="F59" s="16"/>
      <c r="G59" s="16"/>
    </row>
    <row r="60" spans="4:7">
      <c r="D60" s="16"/>
      <c r="E60" s="16"/>
      <c r="F60" s="16"/>
      <c r="G60" s="16"/>
    </row>
    <row r="61" spans="4:7">
      <c r="D61" s="16"/>
      <c r="E61" s="16"/>
      <c r="F61" s="16"/>
      <c r="G61" s="16"/>
    </row>
    <row r="62" spans="4:7">
      <c r="D62" s="16"/>
      <c r="E62" s="16"/>
      <c r="F62" s="16"/>
      <c r="G62" s="16"/>
    </row>
    <row r="63" spans="4:7">
      <c r="D63" s="16"/>
      <c r="E63" s="16"/>
      <c r="F63" s="16"/>
      <c r="G63" s="16"/>
    </row>
    <row r="64" spans="4:7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</row>
    <row r="3" spans="2:65">
      <c r="B3" s="2" t="s">
        <v>2</v>
      </c>
      <c r="C3" t="s">
        <v>198</v>
      </c>
    </row>
    <row r="4" spans="2:65">
      <c r="B4" s="2" t="s">
        <v>3</v>
      </c>
    </row>
    <row r="6" spans="2:65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2:65" ht="26.25" customHeight="1">
      <c r="B7" s="95" t="s">
        <v>93</v>
      </c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7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0</v>
      </c>
      <c r="K11" s="7"/>
      <c r="L11" s="75">
        <v>0</v>
      </c>
      <c r="M11" s="7"/>
      <c r="N11" s="76">
        <v>0</v>
      </c>
      <c r="O11" s="76">
        <v>0</v>
      </c>
      <c r="P11" s="35"/>
      <c r="BG11" s="16"/>
      <c r="BH11" s="19"/>
      <c r="BI11" s="16"/>
      <c r="BM11" s="16"/>
    </row>
    <row r="12" spans="2:65">
      <c r="B12" s="79" t="s">
        <v>200</v>
      </c>
      <c r="C12" s="16"/>
      <c r="D12" s="16"/>
      <c r="E12" s="16"/>
      <c r="J12" s="81">
        <v>0</v>
      </c>
      <c r="L12" s="81">
        <v>0</v>
      </c>
      <c r="N12" s="80">
        <v>0</v>
      </c>
      <c r="O12" s="80">
        <v>0</v>
      </c>
    </row>
    <row r="13" spans="2:65">
      <c r="B13" s="79" t="s">
        <v>651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215</v>
      </c>
      <c r="C14" t="s">
        <v>215</v>
      </c>
      <c r="D14" s="16"/>
      <c r="E14" s="16"/>
      <c r="F14" t="s">
        <v>215</v>
      </c>
      <c r="G14" t="s">
        <v>215</v>
      </c>
      <c r="I14" t="s">
        <v>215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652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215</v>
      </c>
      <c r="C16" t="s">
        <v>215</v>
      </c>
      <c r="D16" s="16"/>
      <c r="E16" s="16"/>
      <c r="F16" t="s">
        <v>215</v>
      </c>
      <c r="G16" t="s">
        <v>215</v>
      </c>
      <c r="I16" t="s">
        <v>215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0</v>
      </c>
      <c r="L17" s="81">
        <v>0</v>
      </c>
      <c r="N17" s="80">
        <v>0</v>
      </c>
      <c r="O17" s="80">
        <v>0</v>
      </c>
    </row>
    <row r="18" spans="2:15">
      <c r="B18" t="s">
        <v>215</v>
      </c>
      <c r="C18" t="s">
        <v>215</v>
      </c>
      <c r="D18" s="16"/>
      <c r="E18" s="16"/>
      <c r="F18" t="s">
        <v>215</v>
      </c>
      <c r="G18" t="s">
        <v>215</v>
      </c>
      <c r="I18" t="s">
        <v>215</v>
      </c>
      <c r="J18" s="77">
        <v>0</v>
      </c>
      <c r="K18" s="77">
        <v>0</v>
      </c>
      <c r="L18" s="77">
        <v>0</v>
      </c>
      <c r="M18" s="78">
        <v>0</v>
      </c>
      <c r="N18" s="78">
        <v>0</v>
      </c>
      <c r="O18" s="78">
        <v>0</v>
      </c>
    </row>
    <row r="19" spans="2:15">
      <c r="B19" s="79" t="s">
        <v>596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215</v>
      </c>
      <c r="C20" t="s">
        <v>215</v>
      </c>
      <c r="D20" s="16"/>
      <c r="E20" s="16"/>
      <c r="F20" t="s">
        <v>215</v>
      </c>
      <c r="G20" t="s">
        <v>215</v>
      </c>
      <c r="I20" t="s">
        <v>215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220</v>
      </c>
      <c r="C21" s="16"/>
      <c r="D21" s="16"/>
      <c r="E21" s="16"/>
      <c r="J21" s="81">
        <v>0</v>
      </c>
      <c r="L21" s="81">
        <v>0</v>
      </c>
      <c r="N21" s="80">
        <v>0</v>
      </c>
      <c r="O21" s="80">
        <v>0</v>
      </c>
    </row>
    <row r="22" spans="2:15">
      <c r="B22" s="79" t="s">
        <v>651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215</v>
      </c>
      <c r="C23" t="s">
        <v>215</v>
      </c>
      <c r="D23" s="16"/>
      <c r="E23" s="16"/>
      <c r="F23" t="s">
        <v>215</v>
      </c>
      <c r="G23" t="s">
        <v>215</v>
      </c>
      <c r="I23" t="s">
        <v>215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652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215</v>
      </c>
      <c r="C25" t="s">
        <v>215</v>
      </c>
      <c r="D25" s="16"/>
      <c r="E25" s="16"/>
      <c r="F25" t="s">
        <v>215</v>
      </c>
      <c r="G25" t="s">
        <v>215</v>
      </c>
      <c r="I25" t="s">
        <v>215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0</v>
      </c>
      <c r="L26" s="81">
        <v>0</v>
      </c>
      <c r="N26" s="80">
        <v>0</v>
      </c>
      <c r="O26" s="80">
        <v>0</v>
      </c>
    </row>
    <row r="27" spans="2:15">
      <c r="B27" t="s">
        <v>215</v>
      </c>
      <c r="C27" t="s">
        <v>215</v>
      </c>
      <c r="D27" s="16"/>
      <c r="E27" s="16"/>
      <c r="F27" t="s">
        <v>215</v>
      </c>
      <c r="G27" t="s">
        <v>215</v>
      </c>
      <c r="I27" t="s">
        <v>215</v>
      </c>
      <c r="J27" s="77">
        <v>0</v>
      </c>
      <c r="K27" s="77">
        <v>0</v>
      </c>
      <c r="L27" s="77">
        <v>0</v>
      </c>
      <c r="M27" s="78">
        <v>0</v>
      </c>
      <c r="N27" s="78">
        <v>0</v>
      </c>
      <c r="O27" s="78">
        <v>0</v>
      </c>
    </row>
    <row r="28" spans="2:15">
      <c r="B28" s="79" t="s">
        <v>596</v>
      </c>
      <c r="C28" s="16"/>
      <c r="D28" s="16"/>
      <c r="E28" s="16"/>
      <c r="J28" s="81">
        <v>0</v>
      </c>
      <c r="L28" s="81">
        <v>0</v>
      </c>
      <c r="N28" s="80">
        <v>0</v>
      </c>
      <c r="O28" s="80">
        <v>0</v>
      </c>
    </row>
    <row r="29" spans="2:15">
      <c r="B29" t="s">
        <v>215</v>
      </c>
      <c r="C29" t="s">
        <v>215</v>
      </c>
      <c r="D29" s="16"/>
      <c r="E29" s="16"/>
      <c r="F29" t="s">
        <v>215</v>
      </c>
      <c r="G29" t="s">
        <v>215</v>
      </c>
      <c r="I29" t="s">
        <v>215</v>
      </c>
      <c r="J29" s="77">
        <v>0</v>
      </c>
      <c r="K29" s="77">
        <v>0</v>
      </c>
      <c r="L29" s="77">
        <v>0</v>
      </c>
      <c r="M29" s="78">
        <v>0</v>
      </c>
      <c r="N29" s="78">
        <v>0</v>
      </c>
      <c r="O29" s="78">
        <v>0</v>
      </c>
    </row>
    <row r="30" spans="2:15">
      <c r="B30" t="s">
        <v>222</v>
      </c>
      <c r="C30" s="16"/>
      <c r="D30" s="16"/>
      <c r="E30" s="16"/>
    </row>
    <row r="31" spans="2:15">
      <c r="B31" t="s">
        <v>271</v>
      </c>
      <c r="C31" s="16"/>
      <c r="D31" s="16"/>
      <c r="E31" s="16"/>
    </row>
    <row r="32" spans="2:15">
      <c r="B32" t="s">
        <v>272</v>
      </c>
      <c r="C32" s="16"/>
      <c r="D32" s="16"/>
      <c r="E32" s="16"/>
    </row>
    <row r="33" spans="2:5">
      <c r="B33" t="s">
        <v>273</v>
      </c>
      <c r="C33" s="16"/>
      <c r="D33" s="16"/>
      <c r="E33" s="16"/>
    </row>
    <row r="34" spans="2:5"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</row>
    <row r="3" spans="2:60">
      <c r="B3" s="2" t="s">
        <v>2</v>
      </c>
      <c r="C3" t="s">
        <v>198</v>
      </c>
    </row>
    <row r="4" spans="2:60">
      <c r="B4" s="2" t="s">
        <v>3</v>
      </c>
    </row>
    <row r="6" spans="2:60" ht="26.25" customHeight="1">
      <c r="B6" s="95" t="s">
        <v>68</v>
      </c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2:60" ht="26.25" customHeight="1">
      <c r="B7" s="95" t="s">
        <v>95</v>
      </c>
      <c r="C7" s="96"/>
      <c r="D7" s="96"/>
      <c r="E7" s="96"/>
      <c r="F7" s="96"/>
      <c r="G7" s="96"/>
      <c r="H7" s="96"/>
      <c r="I7" s="96"/>
      <c r="J7" s="96"/>
      <c r="K7" s="96"/>
      <c r="L7" s="97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C11" s="16"/>
      <c r="BD11" s="19"/>
      <c r="BE11" s="16"/>
      <c r="BG11" s="16"/>
    </row>
    <row r="12" spans="2:60">
      <c r="B12" s="79" t="s">
        <v>200</v>
      </c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0">
      <c r="B13" s="79" t="s">
        <v>653</v>
      </c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0">
      <c r="B14" t="s">
        <v>215</v>
      </c>
      <c r="C14" t="s">
        <v>215</v>
      </c>
      <c r="D14" s="16"/>
      <c r="E14" t="s">
        <v>215</v>
      </c>
      <c r="F14" t="s">
        <v>215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0">
      <c r="B15" s="79" t="s">
        <v>220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654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215</v>
      </c>
      <c r="C17" t="s">
        <v>215</v>
      </c>
      <c r="D17" s="16"/>
      <c r="E17" t="s">
        <v>215</v>
      </c>
      <c r="F17" t="s">
        <v>215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222</v>
      </c>
      <c r="D18" s="16"/>
      <c r="E18" s="16"/>
    </row>
    <row r="19" spans="2:12">
      <c r="B19" t="s">
        <v>271</v>
      </c>
      <c r="D19" s="16"/>
      <c r="E19" s="16"/>
    </row>
    <row r="20" spans="2:12">
      <c r="B20" t="s">
        <v>272</v>
      </c>
      <c r="D20" s="16"/>
      <c r="E20" s="16"/>
    </row>
    <row r="21" spans="2:12">
      <c r="B21" t="s">
        <v>273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983F94F8-E8B2-413C-93F5-34F6C1BCE5B8}"/>
</file>

<file path=customXml/itemProps2.xml><?xml version="1.0" encoding="utf-8"?>
<ds:datastoreItem xmlns:ds="http://schemas.openxmlformats.org/officeDocument/2006/customXml" ds:itemID="{61B73F79-4A91-4ADB-A3CD-61F784ED3AB2}"/>
</file>

<file path=customXml/itemProps3.xml><?xml version="1.0" encoding="utf-8"?>
<ds:datastoreItem xmlns:ds="http://schemas.openxmlformats.org/officeDocument/2006/customXml" ds:itemID="{D8D51BCC-3F7D-4445-8318-3FC735A182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2023-01-23T09:03:31Z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