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נכס בודד לשידור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קונצרני'!$A$11:$BN$105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42" i="1"/>
  <c r="L22" i="2" s="1"/>
  <c r="C11" i="1"/>
  <c r="L24" i="2"/>
  <c r="K24" i="2"/>
  <c r="L23" i="2"/>
  <c r="K23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4" i="2"/>
  <c r="O53" i="5" l="1"/>
  <c r="O13" i="5"/>
  <c r="O12" i="5" s="1"/>
  <c r="O11" i="5" s="1"/>
  <c r="U51" i="5"/>
  <c r="T51" i="5"/>
  <c r="P51" i="5"/>
  <c r="R51" i="5"/>
  <c r="R77" i="5"/>
  <c r="P77" i="5" s="1"/>
  <c r="R87" i="5"/>
  <c r="U87" i="5" s="1"/>
  <c r="R50" i="5"/>
  <c r="U50" i="5" s="1"/>
  <c r="R49" i="5"/>
  <c r="T49" i="5" s="1"/>
  <c r="R32" i="5"/>
  <c r="U32" i="5" s="1"/>
  <c r="R67" i="5"/>
  <c r="T67" i="5" s="1"/>
  <c r="R81" i="5"/>
  <c r="T81" i="5" s="1"/>
  <c r="P87" i="5" l="1"/>
  <c r="P49" i="5"/>
  <c r="T87" i="5"/>
  <c r="U49" i="5"/>
  <c r="T77" i="5"/>
  <c r="U77" i="5"/>
  <c r="P32" i="5"/>
  <c r="T32" i="5"/>
  <c r="U67" i="5"/>
  <c r="T50" i="5"/>
  <c r="P50" i="5"/>
  <c r="U81" i="5"/>
  <c r="P81" i="5"/>
  <c r="P67" i="5"/>
</calcChain>
</file>

<file path=xl/sharedStrings.xml><?xml version="1.0" encoding="utf-8"?>
<sst xmlns="http://schemas.openxmlformats.org/spreadsheetml/2006/main" count="3433" uniqueCount="734">
  <si>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</si>
  <si>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</si>
  <si>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</si>
  <si>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</si>
  <si>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</si>
  <si>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</si>
  <si>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</si>
  <si>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</si>
  <si>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</si>
  <si>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</si>
  <si>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</si>
  <si>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</si>
  <si>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</si>
  <si>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</si>
  <si>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</si>
  <si>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</si>
  <si>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</si>
  <si>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</si>
  <si>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</si>
  <si>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</si>
  <si>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</si>
  <si>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</si>
  <si>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</si>
  <si>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</si>
  <si>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</si>
  <si>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</si>
  <si>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</si>
  <si>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</si>
  <si>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</si>
  <si>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</si>
  <si>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</si>
  <si>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</si>
  <si>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</si>
  <si>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</si>
  <si>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</si>
  <si>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</si>
  <si>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</si>
  <si>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</si>
  <si>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</si>
  <si>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</si>
  <si>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</si>
  <si>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</si>
  <si>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</si>
  <si>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</si>
  <si>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</si>
  <si>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</si>
  <si>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</si>
  <si>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</si>
  <si>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</si>
  <si>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</si>
  <si>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</si>
  <si>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</si>
  <si>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</si>
  <si>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</si>
  <si>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</si>
  <si>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</si>
  <si>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</si>
  <si>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</si>
  <si>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</si>
  <si>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</si>
  <si>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</si>
  <si>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</si>
  <si>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</si>
  <si>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</si>
  <si>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</si>
  <si>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</si>
  <si>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</si>
  <si>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</si>
  <si>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</si>
  <si>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</si>
  <si>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</si>
  <si>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</si>
  <si>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</si>
  <si>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</si>
  <si>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</si>
  <si>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</si>
  <si>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</si>
  <si>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</si>
  <si>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</si>
  <si>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</si>
  <si>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</si>
  <si>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</si>
  <si>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</si>
  <si>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</si>
  <si>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</si>
  <si>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</si>
  <si>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</si>
  <si>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</si>
  <si>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</si>
  <si>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</si>
  <si>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</si>
  <si>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</si>
  <si>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</si>
  <si>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</si>
  <si>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</si>
  <si>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</si>
  <si>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</si>
  <si>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</si>
  <si>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</si>
  <si>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</si>
  <si>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</si>
  <si>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</si>
  <si>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</si>
  <si>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</si>
  <si>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</si>
  <si>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</si>
  <si>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</si>
  <si>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</si>
  <si>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</si>
  <si>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</si>
  <si>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</si>
  <si>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</si>
  <si>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</si>
  <si>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</si>
  <si>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</si>
  <si>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</si>
  <si>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</si>
  <si>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</si>
  <si>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</si>
  <si>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</si>
  <si>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</si>
  <si>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</si>
  <si>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</si>
  <si>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</si>
  <si>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</si>
  <si>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</si>
  <si>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</si>
  <si>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</si>
  <si>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</si>
  <si>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</si>
  <si>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</si>
  <si>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</si>
  <si>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</si>
  <si>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</si>
  <si>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</si>
  <si>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</si>
  <si>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</si>
  <si>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</si>
  <si>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</si>
  <si>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</si>
  <si>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</si>
  <si>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</si>
  <si>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</si>
  <si>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</si>
  <si>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</si>
  <si>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</si>
  <si>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</si>
  <si>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</si>
  <si>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</si>
  <si>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</si>
  <si>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</si>
  <si>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</si>
  <si>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</si>
  <si>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</si>
  <si>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</si>
  <si>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</si>
  <si>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</si>
  <si>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</si>
  <si>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</si>
  <si>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</si>
  <si>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</si>
  <si>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</si>
  <si>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</si>
  <si>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</si>
  <si>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</si>
  <si>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</si>
  <si>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</si>
  <si>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</si>
  <si>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</si>
  <si>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</si>
  <si>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</si>
  <si>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</si>
  <si>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</si>
  <si>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</si>
  <si>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</si>
  <si>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</si>
  <si>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</si>
  <si>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</si>
  <si>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</si>
  <si>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</si>
  <si>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</si>
  <si>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</si>
  <si>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</si>
  <si>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</si>
  <si>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</si>
  <si>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</si>
  <si>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</si>
  <si>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</si>
  <si>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</si>
  <si>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</si>
  <si>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</si>
  <si>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</si>
  <si>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</si>
  <si>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</si>
  <si>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</si>
  <si>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</si>
  <si>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</si>
  <si>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</si>
  <si>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מור אג"ח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</si>
  <si>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</si>
  <si>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</si>
  <si>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</si>
  <si>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</si>
  <si>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</si>
  <si>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</si>
  <si>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</si>
  <si>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</si>
  <si>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</si>
  <si>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</si>
  <si>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</si>
  <si>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</si>
  <si>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</si>
  <si>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סינגפורי-345- בנק מזרחי</t>
  </si>
  <si>
    <t>345- 20-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</si>
  <si>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</si>
  <si>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</si>
  <si>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</si>
  <si>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</si>
  <si>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</si>
  <si>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</si>
  <si>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</si>
  <si>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</si>
  <si>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</si>
  <si>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</si>
  <si>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</si>
  <si>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</si>
  <si>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</si>
  <si>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</si>
  <si>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08/08/21</t>
  </si>
  <si>
    <t>ממצמ 0536- האוצר - ממשלתית צמודה</t>
  </si>
  <si>
    <t>1097708</t>
  </si>
  <si>
    <t>16/06/20</t>
  </si>
  <si>
    <t>ממצמ0922- האוצר - ממשלתית צמודה</t>
  </si>
  <si>
    <t>1124056</t>
  </si>
  <si>
    <t>23/07/20</t>
  </si>
  <si>
    <t>ממצמ0923</t>
  </si>
  <si>
    <t>1128081</t>
  </si>
  <si>
    <t>01/12/21</t>
  </si>
  <si>
    <t>ממשל צמודה 0726- האוצר - ממשלתית צמודה</t>
  </si>
  <si>
    <t>1169564</t>
  </si>
  <si>
    <t>19/10/21</t>
  </si>
  <si>
    <t>ממשל צמודה 1025- האוצר - ממשלתית צמודה</t>
  </si>
  <si>
    <t>1135912</t>
  </si>
  <si>
    <t>07/12/21</t>
  </si>
  <si>
    <t>ממשל צמודה 1131- האוצר - ממשלתית צמודה</t>
  </si>
  <si>
    <t>1172220</t>
  </si>
  <si>
    <t>09/09/21</t>
  </si>
  <si>
    <t>ממשלתי צמוד 0527- האוצר - ממשלתית צמודה</t>
  </si>
  <si>
    <t>1140847</t>
  </si>
  <si>
    <t>29/09/20</t>
  </si>
  <si>
    <t>סה"כ לא צמודות</t>
  </si>
  <si>
    <t>סה"כ מלווה קצר מועד</t>
  </si>
  <si>
    <t>סה"כ שחר</t>
  </si>
  <si>
    <t>ממשל שקלי 0226</t>
  </si>
  <si>
    <t>1174697</t>
  </si>
  <si>
    <t>21/06/21</t>
  </si>
  <si>
    <t>ממשל שקלי 1024- האוצר - ממשלתית שקלית</t>
  </si>
  <si>
    <t>1175777</t>
  </si>
  <si>
    <t>23/09/21</t>
  </si>
  <si>
    <t>ממשל שקלית 0327</t>
  </si>
  <si>
    <t>1139344</t>
  </si>
  <si>
    <t>07/06/21</t>
  </si>
  <si>
    <t>ממשל שקלית 0330- האוצר - ממשלתית שקלית</t>
  </si>
  <si>
    <t>1160985</t>
  </si>
  <si>
    <t>14/06/21</t>
  </si>
  <si>
    <t>ממשל שקלית 0347</t>
  </si>
  <si>
    <t>1140193</t>
  </si>
  <si>
    <t>14/12/20</t>
  </si>
  <si>
    <t>ממשל שקלית 0928</t>
  </si>
  <si>
    <t>1150879</t>
  </si>
  <si>
    <t>24/09/20</t>
  </si>
  <si>
    <t>ממשלתי 0324- האוצר - ממשלתית שקלית</t>
  </si>
  <si>
    <t>1130848</t>
  </si>
  <si>
    <t>14/10/21</t>
  </si>
  <si>
    <t>ממשלתי 0825- האוצר - ממשלתית שקלית</t>
  </si>
  <si>
    <t>1135557</t>
  </si>
  <si>
    <t>29/07/20</t>
  </si>
  <si>
    <t>ממשלתי שקלי 0425- האוצר - ממשלתית שקלית</t>
  </si>
  <si>
    <t>1162668</t>
  </si>
  <si>
    <t>05/10/21</t>
  </si>
  <si>
    <t>ממשק 1026- האוצר - ממשלתית שקלית</t>
  </si>
  <si>
    <t>1099456</t>
  </si>
  <si>
    <t>14/07/20</t>
  </si>
  <si>
    <t>ממשק0142- האוצר - ממשלתית שקלית</t>
  </si>
  <si>
    <t>1125400</t>
  </si>
  <si>
    <t>04/11/20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</si>
  <si>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</si>
  <si>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</si>
  <si>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</si>
  <si>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</si>
  <si>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</si>
  <si>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</si>
  <si>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</si>
  <si>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</si>
  <si>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</si>
  <si>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</si>
  <si>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</si>
  <si>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</si>
  <si>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</si>
  <si>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</si>
  <si>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</si>
  <si>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</si>
  <si>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בינל הנפק אגח יא- בינלאומי הנפקות</t>
  </si>
  <si>
    <t>1167048</t>
  </si>
  <si>
    <t>513141879</t>
  </si>
  <si>
    <t>בנקים</t>
  </si>
  <si>
    <t>23/06/20</t>
  </si>
  <si>
    <t>דיסק מנ אגח טו- דיסקונט מנפיקים</t>
  </si>
  <si>
    <t>7480304</t>
  </si>
  <si>
    <t>520029935</t>
  </si>
  <si>
    <t>02/12/21</t>
  </si>
  <si>
    <t>לאומי אג"ח 181- לאומי</t>
  </si>
  <si>
    <t>6040505</t>
  </si>
  <si>
    <t>520018078</t>
  </si>
  <si>
    <t>Aaa.il</t>
  </si>
  <si>
    <t>03/09/20</t>
  </si>
  <si>
    <t>מז טפ הנ אגח 62- מזרחי טפחות הנפק</t>
  </si>
  <si>
    <t>2310498</t>
  </si>
  <si>
    <t>520032046</t>
  </si>
  <si>
    <t>21/10/21</t>
  </si>
  <si>
    <t>מז טפ הנפ אגח 57- מזרחי טפחות הנפק</t>
  </si>
  <si>
    <t>2310423</t>
  </si>
  <si>
    <t>בלומברג</t>
  </si>
  <si>
    <t>15/06/21</t>
  </si>
  <si>
    <t>מז טפ הנפ אגח 58- מזרחי טפחות הנפק</t>
  </si>
  <si>
    <t>2310431</t>
  </si>
  <si>
    <t>מז טפ הנפ אגח 59- מזרחי טפחות הנפק</t>
  </si>
  <si>
    <t>2310449</t>
  </si>
  <si>
    <t>מז טפ הנפק   46- מזרחי טפחות הנפק</t>
  </si>
  <si>
    <t>2310225</t>
  </si>
  <si>
    <t>30/06/20</t>
  </si>
  <si>
    <t>מז טפ הנפק 51- מזרחי טפחות הנפק</t>
  </si>
  <si>
    <t>2310324</t>
  </si>
  <si>
    <t>20/01/21</t>
  </si>
  <si>
    <t>מזרחי טפחות  הנפקות אג"ח 44</t>
  </si>
  <si>
    <t>2310209</t>
  </si>
  <si>
    <t>02/02/21</t>
  </si>
  <si>
    <t>פועלים הנפ אג32- פועלים הנפקות</t>
  </si>
  <si>
    <t>1940535</t>
  </si>
  <si>
    <t>520032640</t>
  </si>
  <si>
    <t>פועלים הנפקות  אג"ח 36- פועלים הנפקות</t>
  </si>
  <si>
    <t>1940659</t>
  </si>
  <si>
    <t>30/09/20</t>
  </si>
  <si>
    <t>נמלי ישראל אג"ח ב- נמלי ישראל</t>
  </si>
  <si>
    <t>1145572</t>
  </si>
  <si>
    <t>513569780</t>
  </si>
  <si>
    <t>נדלן מניב בישראל</t>
  </si>
  <si>
    <t>Aa1.il</t>
  </si>
  <si>
    <t>25/10/20</t>
  </si>
  <si>
    <t>עזריאלי  אגח ז- קבוצת עזריאלי</t>
  </si>
  <si>
    <t>1178672</t>
  </si>
  <si>
    <t>510960719</t>
  </si>
  <si>
    <t>ilAA+</t>
  </si>
  <si>
    <t>22/12/21</t>
  </si>
  <si>
    <t>עזריאלי אג"ח ה- קבוצת עזריאלי</t>
  </si>
  <si>
    <t>1156603</t>
  </si>
  <si>
    <t>03/11/20</t>
  </si>
  <si>
    <t>עזריאלי אג2- קבוצת עזריאלי</t>
  </si>
  <si>
    <t>1134436</t>
  </si>
  <si>
    <t>07/09/20</t>
  </si>
  <si>
    <t>פועלים הנפקות אגח 15- פועלים הנפקות</t>
  </si>
  <si>
    <t>1940543</t>
  </si>
  <si>
    <t>10/02/21</t>
  </si>
  <si>
    <t>אמות  אגח ח- אמות</t>
  </si>
  <si>
    <t>520026683</t>
  </si>
  <si>
    <t>ilAA</t>
  </si>
  <si>
    <t>ביג אגח טז</t>
  </si>
  <si>
    <t>1168442</t>
  </si>
  <si>
    <t>513623314</t>
  </si>
  <si>
    <t>ביג אגח יז</t>
  </si>
  <si>
    <t>1168459</t>
  </si>
  <si>
    <t>גזית גלוב אגח טו</t>
  </si>
  <si>
    <t>1260769</t>
  </si>
  <si>
    <t>520033234</t>
  </si>
  <si>
    <t>נדלן מניב בחו"ל</t>
  </si>
  <si>
    <t>28/10/20</t>
  </si>
  <si>
    <t>מבנה אגח כה- מבנה נדל"ן</t>
  </si>
  <si>
    <t>2260636</t>
  </si>
  <si>
    <t>520024126</t>
  </si>
  <si>
    <t>01/11/21</t>
  </si>
  <si>
    <t>מבני תעש אגח יח</t>
  </si>
  <si>
    <t>2260479</t>
  </si>
  <si>
    <t>07/07/21</t>
  </si>
  <si>
    <t>מליסרון  אגח יד</t>
  </si>
  <si>
    <t>3230232</t>
  </si>
  <si>
    <t>520037789</t>
  </si>
  <si>
    <t>13/04/20</t>
  </si>
  <si>
    <t>מליסרון  אגח יט</t>
  </si>
  <si>
    <t>3230398</t>
  </si>
  <si>
    <t>18/08/20</t>
  </si>
  <si>
    <t>מליסרון אג8- מליסרון</t>
  </si>
  <si>
    <t>3230166</t>
  </si>
  <si>
    <t>31/05/21</t>
  </si>
  <si>
    <t>ריט אג"ח 4- ריט1</t>
  </si>
  <si>
    <t>1129899</t>
  </si>
  <si>
    <t>513821488</t>
  </si>
  <si>
    <t>27/05/20</t>
  </si>
  <si>
    <t>אלוני חץ אג8- אלוני חץ</t>
  </si>
  <si>
    <t>3900271</t>
  </si>
  <si>
    <t>520038506</t>
  </si>
  <si>
    <t>ilAA-</t>
  </si>
  <si>
    <t>09/02/20</t>
  </si>
  <si>
    <t>בזק אגח 14- בזק</t>
  </si>
  <si>
    <t>2300317</t>
  </si>
  <si>
    <t>520031931</t>
  </si>
  <si>
    <t>23/12/21</t>
  </si>
  <si>
    <t>אשטרום נכ אגח 12- אשטרום נכסים</t>
  </si>
  <si>
    <t>2510279</t>
  </si>
  <si>
    <t>520036617</t>
  </si>
  <si>
    <t>ilA+</t>
  </si>
  <si>
    <t>קיסטון ריט אגחא- קיסטון ריט</t>
  </si>
  <si>
    <t>1182187</t>
  </si>
  <si>
    <t>515983476</t>
  </si>
  <si>
    <t>השקעה ואחזקות</t>
  </si>
  <si>
    <t>05/12/21</t>
  </si>
  <si>
    <t>אפריקה נכס אגחח- אפי נכסים</t>
  </si>
  <si>
    <t>1142231</t>
  </si>
  <si>
    <t>510560188</t>
  </si>
  <si>
    <t>A2.il</t>
  </si>
  <si>
    <t>מימון ישיר אג ב- מימון ישיר קב</t>
  </si>
  <si>
    <t>1168145</t>
  </si>
  <si>
    <t>513893123</t>
  </si>
  <si>
    <t>אשראי חוץ בנקאי</t>
  </si>
  <si>
    <t>14/09/20</t>
  </si>
  <si>
    <t>מגוריט אגח ב- מגוריט</t>
  </si>
  <si>
    <t>1168350</t>
  </si>
  <si>
    <t>515434074</t>
  </si>
  <si>
    <t>ilA-</t>
  </si>
  <si>
    <t>31/08/20</t>
  </si>
  <si>
    <t>מגוריט אגח ג- מגוריט</t>
  </si>
  <si>
    <t>21/12/21</t>
  </si>
  <si>
    <t>520033309</t>
  </si>
  <si>
    <t>בנייה</t>
  </si>
  <si>
    <t>ilBBB+</t>
  </si>
  <si>
    <t>חג'ג' אג9- חג'ג' נדלן</t>
  </si>
  <si>
    <t>משק אנרג  אגח א</t>
  </si>
  <si>
    <t>1169531</t>
  </si>
  <si>
    <t>516167343</t>
  </si>
  <si>
    <t>אנרגיה מתחדשת</t>
  </si>
  <si>
    <t>לא מדורג</t>
  </si>
  <si>
    <t>01/11/20</t>
  </si>
  <si>
    <t>דיסקונט מנפיקים אג"ח יג</t>
  </si>
  <si>
    <t>7480155</t>
  </si>
  <si>
    <t>לאומי   אגח 178- לאומי</t>
  </si>
  <si>
    <t>6040323</t>
  </si>
  <si>
    <t>06/05/20</t>
  </si>
  <si>
    <t>מזרחי  טפ הנפק   40</t>
  </si>
  <si>
    <t>2310167</t>
  </si>
  <si>
    <t>18/05/20</t>
  </si>
  <si>
    <t>מרכנתיל הנפקות אגח ב</t>
  </si>
  <si>
    <t>1138205</t>
  </si>
  <si>
    <t>513686154</t>
  </si>
  <si>
    <t>06/09/20</t>
  </si>
  <si>
    <t>עמידר אגח א- עמידר</t>
  </si>
  <si>
    <t>1143585</t>
  </si>
  <si>
    <t>520017393</t>
  </si>
  <si>
    <t>25/05/21</t>
  </si>
  <si>
    <t>דיסקונט הת11- דיסקונט</t>
  </si>
  <si>
    <t>6910137</t>
  </si>
  <si>
    <t>520007030</t>
  </si>
  <si>
    <t>14/06/20</t>
  </si>
  <si>
    <t>פועלים הנפקות הת 16- פועלים הנפקות</t>
  </si>
  <si>
    <t>1940550</t>
  </si>
  <si>
    <t>26/04/20</t>
  </si>
  <si>
    <t>אקויטל אגח 3- אקויטל</t>
  </si>
  <si>
    <t>7550148</t>
  </si>
  <si>
    <t>520030859</t>
  </si>
  <si>
    <t>15/10/20</t>
  </si>
  <si>
    <t>וילאר אגח 7- וילאר</t>
  </si>
  <si>
    <t>4160149</t>
  </si>
  <si>
    <t>520038910</t>
  </si>
  <si>
    <t>05/04/20</t>
  </si>
  <si>
    <t>כיל       אגח ה</t>
  </si>
  <si>
    <t>2810299</t>
  </si>
  <si>
    <t>520027830</t>
  </si>
  <si>
    <t>כימיה, גומי ופלסטיק</t>
  </si>
  <si>
    <t>08/07/21</t>
  </si>
  <si>
    <t>שופרסל אג5- שופרסל</t>
  </si>
  <si>
    <t>7770209</t>
  </si>
  <si>
    <t>520022732</t>
  </si>
  <si>
    <t>רשתות שיווק</t>
  </si>
  <si>
    <t>19/05/20</t>
  </si>
  <si>
    <t>בזק אגח 13- בזק</t>
  </si>
  <si>
    <t>2300309</t>
  </si>
  <si>
    <t>נמקו      אגח א- נמקו ריאלטי</t>
  </si>
  <si>
    <t>1139575</t>
  </si>
  <si>
    <t>1665</t>
  </si>
  <si>
    <t>15/11/20</t>
  </si>
  <si>
    <t>1900288</t>
  </si>
  <si>
    <t>07/11/21</t>
  </si>
  <si>
    <t>פסיפיק אגח ב- פסיפיק אוק</t>
  </si>
  <si>
    <t>אמ.ג'יג'י אגח ב- אמ.ג'י.ג'י</t>
  </si>
  <si>
    <t>1160811</t>
  </si>
  <si>
    <t>1761</t>
  </si>
  <si>
    <t>שרותים פיננסים</t>
  </si>
  <si>
    <t>01/06/21</t>
  </si>
  <si>
    <t>אנרג'יקס אג ב</t>
  </si>
  <si>
    <t>1168483</t>
  </si>
  <si>
    <t>513901371</t>
  </si>
  <si>
    <t>ilA</t>
  </si>
  <si>
    <t>אפי נכסים אגח יב- אפי נכסים</t>
  </si>
  <si>
    <t>1173764</t>
  </si>
  <si>
    <t>09/03/21</t>
  </si>
  <si>
    <t>ג'נריישן קפ אגח א- ג'נריישן קפיטל</t>
  </si>
  <si>
    <t>1166222</t>
  </si>
  <si>
    <t>515846558</t>
  </si>
  <si>
    <t>אנרגיה</t>
  </si>
  <si>
    <t>12/05/20</t>
  </si>
  <si>
    <t>520044322</t>
  </si>
  <si>
    <t>חיפושי נפט וגז</t>
  </si>
  <si>
    <t>13/12/21</t>
  </si>
  <si>
    <t>חברה לישראל אגח14- חברה לישראל</t>
  </si>
  <si>
    <t>5760301</t>
  </si>
  <si>
    <t>520028010</t>
  </si>
  <si>
    <t>יצוא אגח א</t>
  </si>
  <si>
    <t>7040082</t>
  </si>
  <si>
    <t>520025156</t>
  </si>
  <si>
    <t>05/08/20</t>
  </si>
  <si>
    <t>קופרליין  אגח ג- קופרליין</t>
  </si>
  <si>
    <t>1167881</t>
  </si>
  <si>
    <t>1648</t>
  </si>
  <si>
    <t>09/08/20</t>
  </si>
  <si>
    <t>אסאר אקורד אגח א- אס.אר אקורד</t>
  </si>
  <si>
    <t>4220349</t>
  </si>
  <si>
    <t>520038670</t>
  </si>
  <si>
    <t>A3.il</t>
  </si>
  <si>
    <t>11/05/21</t>
  </si>
  <si>
    <t>אקסטל  אגח ג- אקסטל לימיטד</t>
  </si>
  <si>
    <t>1175041</t>
  </si>
  <si>
    <t>1622</t>
  </si>
  <si>
    <t>08/06/21</t>
  </si>
  <si>
    <t>בזן   אגח יב- בזן (בתי זיקוק)</t>
  </si>
  <si>
    <t>520036658</t>
  </si>
  <si>
    <t>22/08/21</t>
  </si>
  <si>
    <t>מלרן אגח2- מלרן פרוייקטים</t>
  </si>
  <si>
    <t>1170323</t>
  </si>
  <si>
    <t>514097591</t>
  </si>
  <si>
    <t>11/04/21</t>
  </si>
  <si>
    <t>נאוויטס פטרו אגח ב- נאוויטס פטרו</t>
  </si>
  <si>
    <t>1169614</t>
  </si>
  <si>
    <t>550263107</t>
  </si>
  <si>
    <t>15/12/21</t>
  </si>
  <si>
    <t>פתאל החזק  אג 1</t>
  </si>
  <si>
    <t>1169721</t>
  </si>
  <si>
    <t>512607888</t>
  </si>
  <si>
    <t>מלונאות ותיירות</t>
  </si>
  <si>
    <t>12/11/20</t>
  </si>
  <si>
    <t>513957472</t>
  </si>
  <si>
    <t>28/10/21</t>
  </si>
  <si>
    <t>שלמה נדלן אגח ד- שלמה נדלן</t>
  </si>
  <si>
    <t>אאורה אגח טו- אאורה</t>
  </si>
  <si>
    <t>3730504</t>
  </si>
  <si>
    <t>520038274</t>
  </si>
  <si>
    <t>Baa1.il</t>
  </si>
  <si>
    <t>26/11/20</t>
  </si>
  <si>
    <t>חג'ג'    אגח יא- חג'ג' נדלן</t>
  </si>
  <si>
    <t>8230328</t>
  </si>
  <si>
    <t>27/12/21</t>
  </si>
  <si>
    <t>חג'ג'  אג י- חג'ג' נדלן</t>
  </si>
  <si>
    <t>8230294</t>
  </si>
  <si>
    <t>01/02/21</t>
  </si>
  <si>
    <t>גיבוי אחזקות אגח א- גיבוי אחזקות בע"מ</t>
  </si>
  <si>
    <t>4480133</t>
  </si>
  <si>
    <t>520039314</t>
  </si>
  <si>
    <t>Baa2.il</t>
  </si>
  <si>
    <t>17/06/21</t>
  </si>
  <si>
    <t>לוזון קבוצה אג10</t>
  </si>
  <si>
    <t>4730206</t>
  </si>
  <si>
    <t>520039660</t>
  </si>
  <si>
    <t>דלק קב אגח לו- דלק קבוצה</t>
  </si>
  <si>
    <t>רותם שני  אגח א- רותם שני</t>
  </si>
  <si>
    <t>1173996</t>
  </si>
  <si>
    <t>512287517</t>
  </si>
  <si>
    <t>10/03/21</t>
  </si>
  <si>
    <t>חברה לישראל אג"ח 11</t>
  </si>
  <si>
    <t>5760244</t>
  </si>
  <si>
    <t>07/05/20</t>
  </si>
  <si>
    <t>סה"כ אחר</t>
  </si>
  <si>
    <t>TEVA  4.75 09/05/2027- טבע</t>
  </si>
  <si>
    <t>US88167AAP66</t>
  </si>
  <si>
    <t>520013954</t>
  </si>
  <si>
    <t>Pharmaceuticals</t>
  </si>
  <si>
    <t>BB-</t>
  </si>
  <si>
    <t>S&amp;P</t>
  </si>
  <si>
    <t>02/11/21</t>
  </si>
  <si>
    <t>TEVA  5.125 09/05/2029- טבע</t>
  </si>
  <si>
    <t>US88167AAQ40</t>
  </si>
  <si>
    <t>TEVA 3.75 09/05/2027- טבע</t>
  </si>
  <si>
    <t>XS2406607098</t>
  </si>
  <si>
    <t>DOX 2.538 15/06/30</t>
  </si>
  <si>
    <t>US02342TAE91</t>
  </si>
  <si>
    <t>5113</t>
  </si>
  <si>
    <t>Technology Hardware &amp; Equip</t>
  </si>
  <si>
    <t>BBB</t>
  </si>
  <si>
    <t>17/06/20</t>
  </si>
  <si>
    <t>PRGO 3.15 15/06/30</t>
  </si>
  <si>
    <t>US71429MAC91</t>
  </si>
  <si>
    <t>5221</t>
  </si>
  <si>
    <t>Pharma &amp; Biotechnology</t>
  </si>
  <si>
    <t>BB</t>
  </si>
  <si>
    <t>סה"כ תל אביב 35</t>
  </si>
  <si>
    <t>שופרסל- שופרסל</t>
  </si>
  <si>
    <t>777037</t>
  </si>
  <si>
    <t>סה"כ תל אביב 90</t>
  </si>
  <si>
    <t>סה"כ מניות היתר</t>
  </si>
  <si>
    <t>איאלדי (ALD) - האב- האב אבטחת מידע</t>
  </si>
  <si>
    <t>1084003</t>
  </si>
  <si>
    <t>511029373</t>
  </si>
  <si>
    <t>שרותי מידע</t>
  </si>
  <si>
    <t>סה"כ call 001 אופציות</t>
  </si>
  <si>
    <t>Protalix Biotherapeutics Inc</t>
  </si>
  <si>
    <t>US74365A3095</t>
  </si>
  <si>
    <t>NYSE</t>
  </si>
  <si>
    <t>1554</t>
  </si>
  <si>
    <t>PRIME US REIT</t>
  </si>
  <si>
    <t>SGXC75818630</t>
  </si>
  <si>
    <t>5197</t>
  </si>
  <si>
    <t>Real Estate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</si>
  <si>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</si>
  <si>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</si>
  <si>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</si>
  <si>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</si>
  <si>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</si>
  <si>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</si>
  <si>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</si>
  <si>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</si>
  <si>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</si>
  <si>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</si>
  <si>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</si>
  <si>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</si>
  <si>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</si>
  <si>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</si>
  <si>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</si>
  <si>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</si>
  <si>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</si>
  <si>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</si>
  <si>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</si>
  <si>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</si>
  <si>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</si>
  <si>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</si>
  <si>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</si>
  <si>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</si>
  <si>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</si>
  <si>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</si>
  <si>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</si>
  <si>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</si>
  <si>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</si>
  <si>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</si>
  <si>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</si>
  <si>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</si>
  <si>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אג3מ- רפאל</t>
  </si>
  <si>
    <t>1140276</t>
  </si>
  <si>
    <t>520042185</t>
  </si>
  <si>
    <t>ביטחוניות</t>
  </si>
  <si>
    <t>04/05/21</t>
  </si>
  <si>
    <t>תשת אנרג אגא-רמ</t>
  </si>
  <si>
    <t>1168087</t>
  </si>
  <si>
    <t>520027293</t>
  </si>
  <si>
    <t>17/08/20</t>
  </si>
  <si>
    <t>רפאל  אג4מ- רפאל</t>
  </si>
  <si>
    <t>1140284</t>
  </si>
  <si>
    <t>רפאל   אג5מ</t>
  </si>
  <si>
    <t>1140292</t>
  </si>
  <si>
    <t>אורמת אגח 4 - רמ</t>
  </si>
  <si>
    <t>1167212</t>
  </si>
  <si>
    <t>880326081</t>
  </si>
  <si>
    <t>01/07/20</t>
  </si>
  <si>
    <t>לידר  אגח ח- רמ- לידר השקעות</t>
  </si>
  <si>
    <t>3180361</t>
  </si>
  <si>
    <t>520037664</t>
  </si>
  <si>
    <t>A1.il</t>
  </si>
  <si>
    <t>28/02/21</t>
  </si>
  <si>
    <t>ביטוח ישיר אג"ח 11</t>
  </si>
  <si>
    <t>1138825</t>
  </si>
  <si>
    <t>520044439</t>
  </si>
  <si>
    <t>27/04/20</t>
  </si>
  <si>
    <t>ארפורט נעמ ח-ל- איירפורט סיטי</t>
  </si>
  <si>
    <t>1156496</t>
  </si>
  <si>
    <t>511659401</t>
  </si>
  <si>
    <t>19/04/21</t>
  </si>
  <si>
    <t>אורמת אגח 3 -רמ</t>
  </si>
  <si>
    <t>1139179</t>
  </si>
  <si>
    <t>11/05/20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</si>
  <si>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</si>
  <si>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</si>
  <si>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</si>
  <si>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</si>
  <si>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</si>
  <si>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</si>
  <si>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</si>
  <si>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</si>
  <si>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</si>
  <si>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MITC US-אופציה לא סחירה 18/05/2023- MEATECH</t>
  </si>
  <si>
    <t>320486391</t>
  </si>
  <si>
    <t>Food &amp; Staples Retailing</t>
  </si>
  <si>
    <t>04/08/21</t>
  </si>
  <si>
    <t>18/03/20</t>
  </si>
  <si>
    <t>שיח מדיקל אופציה ב' לא סחירה 10/07/22- שיח מדיקל</t>
  </si>
  <si>
    <t>24901111</t>
  </si>
  <si>
    <t>פארמה</t>
  </si>
  <si>
    <t>10/06/20</t>
  </si>
  <si>
    <t>פנאקסיה ישראל אופציה לא סחירה 09/03/2022- פנאקסיה ישראל</t>
  </si>
  <si>
    <t>11043631</t>
  </si>
  <si>
    <t>קנאביס</t>
  </si>
  <si>
    <t>11/03/20</t>
  </si>
  <si>
    <t>איאלדי (ALD) אופציה לא סחירה 15/02/24 - האב- האב אבטחת מידע</t>
  </si>
  <si>
    <t>10840031</t>
  </si>
  <si>
    <t>17/02/20</t>
  </si>
  <si>
    <t>סאטקום אופציה לא סחירה 20/1/22- סאטקום מערכות</t>
  </si>
  <si>
    <t>10805971</t>
  </si>
  <si>
    <t>23/01/20</t>
  </si>
  <si>
    <t>סה"כ מט"ח/מט"ח</t>
  </si>
  <si>
    <t>סה"כ כנגד חסכון עמיתים/מבוטחים</t>
  </si>
  <si>
    <t>לא</t>
  </si>
  <si>
    <t>1323</t>
  </si>
  <si>
    <t>AA+</t>
  </si>
  <si>
    <t>29/11/21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</si>
  <si>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</si>
  <si>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</si>
  <si>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</si>
  <si>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</si>
  <si>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</si>
  <si>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</si>
  <si>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</si>
  <si>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</si>
  <si>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</si>
  <si>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</si>
  <si>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</si>
  <si>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</si>
  <si>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</si>
  <si>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</si>
  <si>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</si>
  <si>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</si>
  <si>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הלוואות עמיתים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</si>
</sst>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22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8762.6561593919978</v>
      </c>
      <c r="D11" s="76">
        <f>C11/$C$42</f>
        <v>4.9587424957521276E-2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140617.53190090001</v>
      </c>
      <c r="D13" s="78">
        <f t="shared" ref="D13:D22" si="0">C13/$C$42</f>
        <v>0.79574745191548746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22465.657144195811</v>
      </c>
      <c r="D15" s="78">
        <f t="shared" si="0"/>
        <v>0.12713200968922969</v>
      </c>
    </row>
    <row r="16" spans="1:36">
      <c r="A16" s="10" t="s">
        <v>13</v>
      </c>
      <c r="B16" s="70" t="s">
        <v>19</v>
      </c>
      <c r="C16" s="77">
        <v>265.67842976999998</v>
      </c>
      <c r="D16" s="78">
        <f t="shared" si="0"/>
        <v>1.5034607040847383E-3</v>
      </c>
    </row>
    <row r="17" spans="1:4">
      <c r="A17" s="10" t="s">
        <v>13</v>
      </c>
      <c r="B17" s="70" t="s">
        <v>195</v>
      </c>
      <c r="C17" s="77">
        <v>0</v>
      </c>
      <c r="D17" s="78">
        <f t="shared" si="0"/>
        <v>0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4432.1303712059998</v>
      </c>
      <c r="D26" s="78">
        <f t="shared" si="1"/>
        <v>2.5081200059249829E-2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18.3012825958</v>
      </c>
      <c r="D29" s="78">
        <f t="shared" si="1"/>
        <v>1.0356602619548536E-4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149.30098101394</v>
      </c>
      <c r="D33" s="78">
        <f t="shared" si="1"/>
        <v>8.4488664823141385E-4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0</v>
      </c>
      <c r="D37" s="78">
        <f t="shared" si="1"/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176711.25626907358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3.5198999999999998</v>
      </c>
    </row>
    <row r="48" spans="1:4">
      <c r="C48" t="s">
        <v>123</v>
      </c>
      <c r="D48">
        <v>2.3056999999999999</v>
      </c>
    </row>
    <row r="49" spans="3:4">
      <c r="C49" t="s">
        <v>106</v>
      </c>
      <c r="D49">
        <v>3.11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629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630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629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632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631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633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577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634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635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636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637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638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639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640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634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635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636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637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638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639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640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641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642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643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577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645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646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647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648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649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4.12</v>
      </c>
      <c r="K11" s="7"/>
      <c r="L11" s="7"/>
      <c r="M11" s="76">
        <v>8.5000000000000006E-3</v>
      </c>
      <c r="N11" s="75">
        <v>4043850.46</v>
      </c>
      <c r="O11" s="7"/>
      <c r="P11" s="75">
        <v>4432.1303712059998</v>
      </c>
      <c r="Q11" s="7"/>
      <c r="R11" s="76">
        <v>1</v>
      </c>
      <c r="S11" s="76">
        <v>2.52E-2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4.12</v>
      </c>
      <c r="M12" s="80">
        <v>8.5000000000000006E-3</v>
      </c>
      <c r="N12" s="81">
        <v>4043850.46</v>
      </c>
      <c r="P12" s="81">
        <v>4432.1303712059998</v>
      </c>
      <c r="R12" s="80">
        <v>1</v>
      </c>
      <c r="S12" s="80">
        <v>2.52E-2</v>
      </c>
    </row>
    <row r="13" spans="2:81">
      <c r="B13" s="79" t="s">
        <v>646</v>
      </c>
      <c r="C13" s="16"/>
      <c r="D13" s="16"/>
      <c r="E13" s="16"/>
      <c r="J13" s="81">
        <v>8.2799999999999994</v>
      </c>
      <c r="M13" s="80">
        <v>-2.5999999999999999E-3</v>
      </c>
      <c r="N13" s="81">
        <v>866897.38</v>
      </c>
      <c r="P13" s="81">
        <v>1018.120944306</v>
      </c>
      <c r="R13" s="80">
        <v>0.22969999999999999</v>
      </c>
      <c r="S13" s="80">
        <v>5.7999999999999996E-3</v>
      </c>
    </row>
    <row r="14" spans="2:81">
      <c r="B14" t="s">
        <v>650</v>
      </c>
      <c r="C14" t="s">
        <v>651</v>
      </c>
      <c r="D14" t="s">
        <v>123</v>
      </c>
      <c r="E14" t="s">
        <v>652</v>
      </c>
      <c r="F14" t="s">
        <v>653</v>
      </c>
      <c r="G14" t="s">
        <v>314</v>
      </c>
      <c r="H14" t="s">
        <v>150</v>
      </c>
      <c r="I14" t="s">
        <v>654</v>
      </c>
      <c r="J14" s="77">
        <v>6.5</v>
      </c>
      <c r="K14" t="s">
        <v>102</v>
      </c>
      <c r="L14" s="78">
        <v>2.1399999999999999E-2</v>
      </c>
      <c r="M14" s="78">
        <v>-5.5999999999999999E-3</v>
      </c>
      <c r="N14" s="77">
        <v>394675.38</v>
      </c>
      <c r="O14" s="77">
        <v>125.37</v>
      </c>
      <c r="P14" s="77">
        <v>494.80452390599999</v>
      </c>
      <c r="Q14" s="78">
        <v>8.9999999999999998E-4</v>
      </c>
      <c r="R14" s="78">
        <v>0.1116</v>
      </c>
      <c r="S14" s="78">
        <v>2.8E-3</v>
      </c>
    </row>
    <row r="15" spans="2:81">
      <c r="B15" t="s">
        <v>655</v>
      </c>
      <c r="C15" t="s">
        <v>656</v>
      </c>
      <c r="D15" t="s">
        <v>123</v>
      </c>
      <c r="E15" t="s">
        <v>657</v>
      </c>
      <c r="F15" t="s">
        <v>506</v>
      </c>
      <c r="G15" t="s">
        <v>314</v>
      </c>
      <c r="H15" t="s">
        <v>150</v>
      </c>
      <c r="I15" t="s">
        <v>658</v>
      </c>
      <c r="J15" s="77">
        <v>9.9700000000000006</v>
      </c>
      <c r="K15" t="s">
        <v>102</v>
      </c>
      <c r="L15" s="78">
        <v>8.3000000000000001E-3</v>
      </c>
      <c r="M15" s="78">
        <v>2.9999999999999997E-4</v>
      </c>
      <c r="N15" s="77">
        <v>472222</v>
      </c>
      <c r="O15" s="77">
        <v>110.82</v>
      </c>
      <c r="P15" s="77">
        <v>523.31642039999997</v>
      </c>
      <c r="Q15" s="78">
        <v>1.2999999999999999E-3</v>
      </c>
      <c r="R15" s="78">
        <v>0.1181</v>
      </c>
      <c r="S15" s="78">
        <v>3.0000000000000001E-3</v>
      </c>
    </row>
    <row r="16" spans="2:81">
      <c r="B16" s="79" t="s">
        <v>647</v>
      </c>
      <c r="C16" s="16"/>
      <c r="D16" s="16"/>
      <c r="E16" s="16"/>
      <c r="J16" s="81">
        <v>2.94</v>
      </c>
      <c r="M16" s="80">
        <v>1.12E-2</v>
      </c>
      <c r="N16" s="81">
        <v>3146953.08</v>
      </c>
      <c r="P16" s="81">
        <v>3318.5728568999998</v>
      </c>
      <c r="R16" s="80">
        <v>0.74880000000000002</v>
      </c>
      <c r="S16" s="80">
        <v>1.89E-2</v>
      </c>
    </row>
    <row r="17" spans="2:19">
      <c r="B17" t="s">
        <v>659</v>
      </c>
      <c r="C17" t="s">
        <v>660</v>
      </c>
      <c r="D17" t="s">
        <v>123</v>
      </c>
      <c r="E17" t="s">
        <v>652</v>
      </c>
      <c r="F17" t="s">
        <v>653</v>
      </c>
      <c r="G17" t="s">
        <v>314</v>
      </c>
      <c r="H17" t="s">
        <v>150</v>
      </c>
      <c r="I17" t="s">
        <v>654</v>
      </c>
      <c r="J17" s="77">
        <v>6.01</v>
      </c>
      <c r="K17" t="s">
        <v>102</v>
      </c>
      <c r="L17" s="78">
        <v>3.7400000000000003E-2</v>
      </c>
      <c r="M17" s="78">
        <v>1.7100000000000001E-2</v>
      </c>
      <c r="N17" s="77">
        <v>835783.16</v>
      </c>
      <c r="O17" s="77">
        <v>113.74</v>
      </c>
      <c r="P17" s="77">
        <v>950.61976618400001</v>
      </c>
      <c r="Q17" s="78">
        <v>1.1000000000000001E-3</v>
      </c>
      <c r="R17" s="78">
        <v>0.2145</v>
      </c>
      <c r="S17" s="78">
        <v>5.4000000000000003E-3</v>
      </c>
    </row>
    <row r="18" spans="2:19">
      <c r="B18" t="s">
        <v>661</v>
      </c>
      <c r="C18" t="s">
        <v>662</v>
      </c>
      <c r="D18" t="s">
        <v>123</v>
      </c>
      <c r="E18" t="s">
        <v>652</v>
      </c>
      <c r="F18" t="s">
        <v>653</v>
      </c>
      <c r="G18" t="s">
        <v>314</v>
      </c>
      <c r="H18" t="s">
        <v>150</v>
      </c>
      <c r="I18" t="s">
        <v>654</v>
      </c>
      <c r="J18" s="77">
        <v>2.15</v>
      </c>
      <c r="K18" t="s">
        <v>102</v>
      </c>
      <c r="L18" s="78">
        <v>2.5000000000000001E-2</v>
      </c>
      <c r="M18" s="78">
        <v>9.4999999999999998E-3</v>
      </c>
      <c r="N18" s="77">
        <v>900000</v>
      </c>
      <c r="O18" s="77">
        <v>104.13</v>
      </c>
      <c r="P18" s="77">
        <v>937.17</v>
      </c>
      <c r="Q18" s="78">
        <v>1.2999999999999999E-3</v>
      </c>
      <c r="R18" s="78">
        <v>0.2114</v>
      </c>
      <c r="S18" s="78">
        <v>5.3E-3</v>
      </c>
    </row>
    <row r="19" spans="2:19">
      <c r="B19" t="s">
        <v>663</v>
      </c>
      <c r="C19" t="s">
        <v>664</v>
      </c>
      <c r="D19" t="s">
        <v>123</v>
      </c>
      <c r="E19" t="s">
        <v>665</v>
      </c>
      <c r="F19" t="s">
        <v>438</v>
      </c>
      <c r="G19" t="s">
        <v>400</v>
      </c>
      <c r="H19" t="s">
        <v>206</v>
      </c>
      <c r="I19" t="s">
        <v>666</v>
      </c>
      <c r="J19" s="77">
        <v>4.57</v>
      </c>
      <c r="K19" t="s">
        <v>102</v>
      </c>
      <c r="L19" s="78">
        <v>3.3500000000000002E-2</v>
      </c>
      <c r="M19" s="78">
        <v>2.35E-2</v>
      </c>
      <c r="N19" s="77">
        <v>68487</v>
      </c>
      <c r="O19" s="77">
        <v>104.77</v>
      </c>
      <c r="P19" s="77">
        <v>71.753829899999999</v>
      </c>
      <c r="Q19" s="78">
        <v>1E-4</v>
      </c>
      <c r="R19" s="78">
        <v>1.6199999999999999E-2</v>
      </c>
      <c r="S19" s="78">
        <v>4.0000000000000002E-4</v>
      </c>
    </row>
    <row r="20" spans="2:19">
      <c r="B20" t="s">
        <v>667</v>
      </c>
      <c r="C20" t="s">
        <v>668</v>
      </c>
      <c r="D20" t="s">
        <v>123</v>
      </c>
      <c r="E20" t="s">
        <v>669</v>
      </c>
      <c r="F20" t="s">
        <v>413</v>
      </c>
      <c r="G20" t="s">
        <v>670</v>
      </c>
      <c r="H20" t="s">
        <v>150</v>
      </c>
      <c r="I20" t="s">
        <v>671</v>
      </c>
      <c r="J20" s="77">
        <v>2.98</v>
      </c>
      <c r="K20" t="s">
        <v>102</v>
      </c>
      <c r="L20" s="78">
        <v>2.1000000000000001E-2</v>
      </c>
      <c r="M20" s="78">
        <v>1.84E-2</v>
      </c>
      <c r="N20" s="77">
        <v>500000</v>
      </c>
      <c r="O20" s="77">
        <v>102.54</v>
      </c>
      <c r="P20" s="77">
        <v>512.70000000000005</v>
      </c>
      <c r="Q20" s="78">
        <v>4.1999999999999997E-3</v>
      </c>
      <c r="R20" s="78">
        <v>0.1157</v>
      </c>
      <c r="S20" s="78">
        <v>2.8999999999999998E-3</v>
      </c>
    </row>
    <row r="21" spans="2:19">
      <c r="B21" t="s">
        <v>672</v>
      </c>
      <c r="C21" t="s">
        <v>673</v>
      </c>
      <c r="D21" t="s">
        <v>123</v>
      </c>
      <c r="E21" t="s">
        <v>674</v>
      </c>
      <c r="F21" t="s">
        <v>413</v>
      </c>
      <c r="G21" t="s">
        <v>418</v>
      </c>
      <c r="H21" t="s">
        <v>150</v>
      </c>
      <c r="I21" t="s">
        <v>675</v>
      </c>
      <c r="J21" s="77">
        <v>3.8</v>
      </c>
      <c r="K21" t="s">
        <v>102</v>
      </c>
      <c r="L21" s="78">
        <v>4.5999999999999999E-2</v>
      </c>
      <c r="M21" s="78">
        <v>2.1600000000000001E-2</v>
      </c>
      <c r="N21" s="77">
        <v>42682.92</v>
      </c>
      <c r="O21" s="77">
        <v>109.48</v>
      </c>
      <c r="P21" s="77">
        <v>46.729260816</v>
      </c>
      <c r="Q21" s="78">
        <v>1E-4</v>
      </c>
      <c r="R21" s="78">
        <v>1.0500000000000001E-2</v>
      </c>
      <c r="S21" s="78">
        <v>2.9999999999999997E-4</v>
      </c>
    </row>
    <row r="22" spans="2:19">
      <c r="B22" t="s">
        <v>676</v>
      </c>
      <c r="C22" t="s">
        <v>677</v>
      </c>
      <c r="D22" t="s">
        <v>123</v>
      </c>
      <c r="E22" t="s">
        <v>678</v>
      </c>
      <c r="F22" t="s">
        <v>346</v>
      </c>
      <c r="G22" t="s">
        <v>427</v>
      </c>
      <c r="H22" t="s">
        <v>206</v>
      </c>
      <c r="I22" t="s">
        <v>679</v>
      </c>
      <c r="K22" t="s">
        <v>102</v>
      </c>
      <c r="L22" s="78">
        <v>6.0000000000000001E-3</v>
      </c>
      <c r="M22" s="78">
        <v>0</v>
      </c>
      <c r="N22" s="77">
        <v>800000</v>
      </c>
      <c r="O22" s="77">
        <v>99.95</v>
      </c>
      <c r="P22" s="77">
        <v>799.6</v>
      </c>
      <c r="Q22" s="78">
        <v>0</v>
      </c>
      <c r="R22" s="78">
        <v>0.1804</v>
      </c>
      <c r="S22" s="78">
        <v>4.4999999999999997E-3</v>
      </c>
    </row>
    <row r="23" spans="2:19">
      <c r="B23" s="79" t="s">
        <v>295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J24" s="77">
        <v>0</v>
      </c>
      <c r="K24" t="s">
        <v>215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577</v>
      </c>
      <c r="C25" s="16"/>
      <c r="D25" s="16"/>
      <c r="E25" s="16"/>
      <c r="J25" s="81">
        <v>0.7</v>
      </c>
      <c r="M25" s="80">
        <v>3.0499999999999999E-2</v>
      </c>
      <c r="N25" s="81">
        <v>30000</v>
      </c>
      <c r="P25" s="81">
        <v>95.436570000000003</v>
      </c>
      <c r="R25" s="80">
        <v>2.1499999999999998E-2</v>
      </c>
      <c r="S25" s="80">
        <v>5.0000000000000001E-4</v>
      </c>
    </row>
    <row r="26" spans="2:19">
      <c r="B26" t="s">
        <v>680</v>
      </c>
      <c r="C26" t="s">
        <v>681</v>
      </c>
      <c r="D26" t="s">
        <v>123</v>
      </c>
      <c r="E26" t="s">
        <v>665</v>
      </c>
      <c r="F26" t="s">
        <v>438</v>
      </c>
      <c r="G26" t="s">
        <v>400</v>
      </c>
      <c r="H26" t="s">
        <v>206</v>
      </c>
      <c r="I26" t="s">
        <v>682</v>
      </c>
      <c r="J26" s="77">
        <v>0.7</v>
      </c>
      <c r="K26" t="s">
        <v>106</v>
      </c>
      <c r="L26" s="78">
        <v>4.4499999999999998E-2</v>
      </c>
      <c r="M26" s="78">
        <v>3.0499999999999999E-2</v>
      </c>
      <c r="N26" s="77">
        <v>30000</v>
      </c>
      <c r="O26" s="77">
        <v>102.29</v>
      </c>
      <c r="P26" s="77">
        <v>95.436570000000003</v>
      </c>
      <c r="Q26" s="78">
        <v>1E-4</v>
      </c>
      <c r="R26" s="78">
        <v>2.1499999999999998E-2</v>
      </c>
      <c r="S26" s="78">
        <v>5.0000000000000001E-4</v>
      </c>
    </row>
    <row r="27" spans="2:19">
      <c r="B27" s="79" t="s">
        <v>220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296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7">
        <v>0</v>
      </c>
      <c r="K29" t="s">
        <v>215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297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J31" s="77">
        <v>0</v>
      </c>
      <c r="K31" t="s">
        <v>215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222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683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684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685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686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687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688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689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690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215814</v>
      </c>
      <c r="H11" s="7"/>
      <c r="I11" s="75">
        <v>18.3012825958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691</v>
      </c>
      <c r="C12" s="16"/>
      <c r="D12" s="16"/>
      <c r="G12" s="81">
        <v>215814</v>
      </c>
      <c r="I12" s="81">
        <v>18.3012825958</v>
      </c>
      <c r="K12" s="80">
        <v>1</v>
      </c>
      <c r="L12" s="80">
        <v>1E-4</v>
      </c>
    </row>
    <row r="13" spans="2:59">
      <c r="B13" t="s">
        <v>692</v>
      </c>
      <c r="C13" t="s">
        <v>693</v>
      </c>
      <c r="D13" t="s">
        <v>694</v>
      </c>
      <c r="E13" t="s">
        <v>106</v>
      </c>
      <c r="F13" t="s">
        <v>695</v>
      </c>
      <c r="G13" s="77">
        <v>4000</v>
      </c>
      <c r="H13" s="77">
        <v>6.6E-3</v>
      </c>
      <c r="I13" s="77">
        <v>8.2103999999999999E-4</v>
      </c>
      <c r="J13" s="78">
        <v>0</v>
      </c>
      <c r="K13" s="78">
        <v>0</v>
      </c>
      <c r="L13" s="78">
        <v>0</v>
      </c>
    </row>
    <row r="14" spans="2:59">
      <c r="B14" t="s">
        <v>610</v>
      </c>
      <c r="C14" t="s">
        <v>611</v>
      </c>
      <c r="D14" t="s">
        <v>598</v>
      </c>
      <c r="E14" t="s">
        <v>106</v>
      </c>
      <c r="F14" t="s">
        <v>696</v>
      </c>
      <c r="G14" s="77">
        <v>21000</v>
      </c>
      <c r="H14" s="77">
        <v>0.26939999999999997</v>
      </c>
      <c r="I14" s="77">
        <v>0.17594514</v>
      </c>
      <c r="J14" s="78">
        <v>0</v>
      </c>
      <c r="K14" s="78">
        <v>9.5999999999999992E-3</v>
      </c>
      <c r="L14" s="78">
        <v>0</v>
      </c>
    </row>
    <row r="15" spans="2:59">
      <c r="B15" t="s">
        <v>697</v>
      </c>
      <c r="C15" t="s">
        <v>698</v>
      </c>
      <c r="D15" t="s">
        <v>699</v>
      </c>
      <c r="E15" t="s">
        <v>102</v>
      </c>
      <c r="F15" t="s">
        <v>700</v>
      </c>
      <c r="G15" s="77">
        <v>150000</v>
      </c>
      <c r="H15" s="77">
        <v>1.7E-5</v>
      </c>
      <c r="I15" s="77">
        <v>2.55E-5</v>
      </c>
      <c r="J15" s="78">
        <v>0</v>
      </c>
      <c r="K15" s="78">
        <v>0</v>
      </c>
      <c r="L15" s="78">
        <v>0</v>
      </c>
    </row>
    <row r="16" spans="2:59">
      <c r="B16" t="s">
        <v>701</v>
      </c>
      <c r="C16" t="s">
        <v>702</v>
      </c>
      <c r="D16" t="s">
        <v>703</v>
      </c>
      <c r="E16" t="s">
        <v>102</v>
      </c>
      <c r="F16" t="s">
        <v>704</v>
      </c>
      <c r="G16" s="77">
        <v>24000</v>
      </c>
      <c r="H16" s="77">
        <v>1.9999999999999999E-6</v>
      </c>
      <c r="I16" s="77">
        <v>4.7999999999999996E-7</v>
      </c>
      <c r="J16" s="78">
        <v>0</v>
      </c>
      <c r="K16" s="78">
        <v>0</v>
      </c>
      <c r="L16" s="78">
        <v>0</v>
      </c>
    </row>
    <row r="17" spans="2:12">
      <c r="B17" t="s">
        <v>705</v>
      </c>
      <c r="C17" t="s">
        <v>706</v>
      </c>
      <c r="D17" t="s">
        <v>608</v>
      </c>
      <c r="E17" t="s">
        <v>102</v>
      </c>
      <c r="F17" t="s">
        <v>707</v>
      </c>
      <c r="G17" s="77">
        <v>10139</v>
      </c>
      <c r="H17" s="77">
        <v>178.76012</v>
      </c>
      <c r="I17" s="77">
        <v>18.1244885668</v>
      </c>
      <c r="J17" s="78">
        <v>0</v>
      </c>
      <c r="K17" s="78">
        <v>0.99029999999999996</v>
      </c>
      <c r="L17" s="78">
        <v>1E-4</v>
      </c>
    </row>
    <row r="18" spans="2:12">
      <c r="B18" t="s">
        <v>708</v>
      </c>
      <c r="C18" t="s">
        <v>709</v>
      </c>
      <c r="D18" t="s">
        <v>132</v>
      </c>
      <c r="E18" t="s">
        <v>102</v>
      </c>
      <c r="F18" t="s">
        <v>710</v>
      </c>
      <c r="G18" s="77">
        <v>6675</v>
      </c>
      <c r="H18" s="77">
        <v>2.8E-5</v>
      </c>
      <c r="I18" s="77">
        <v>1.869E-6</v>
      </c>
      <c r="J18" s="78">
        <v>0</v>
      </c>
      <c r="K18" s="78">
        <v>0</v>
      </c>
      <c r="L18" s="78">
        <v>0</v>
      </c>
    </row>
    <row r="19" spans="2:12">
      <c r="B19" s="79" t="s">
        <v>628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t="s">
        <v>222</v>
      </c>
      <c r="C21" s="16"/>
      <c r="D21" s="16"/>
    </row>
    <row r="22" spans="2:12">
      <c r="B22" t="s">
        <v>290</v>
      </c>
      <c r="C22" s="16"/>
      <c r="D22" s="16"/>
    </row>
    <row r="23" spans="2:12">
      <c r="B23" t="s">
        <v>291</v>
      </c>
      <c r="C23" s="16"/>
      <c r="D23" s="16"/>
    </row>
    <row r="24" spans="2:12">
      <c r="B24" t="s">
        <v>292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629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630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711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631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629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632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631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633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8762.6561593919978</v>
      </c>
      <c r="K11" s="76">
        <f>J11/$J$11</f>
        <v>1</v>
      </c>
      <c r="L11" s="76">
        <f>J11/'סכום נכסי הקרן'!$C$42</f>
        <v>4.9587424957521276E-2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J13+J15</f>
        <v>8762.6561593919978</v>
      </c>
      <c r="K12" s="80">
        <f t="shared" ref="K12:K24" si="0">J12/$J$11</f>
        <v>1</v>
      </c>
      <c r="L12" s="80">
        <f>J12/'סכום נכסי הקרן'!$C$42</f>
        <v>4.9587424957521276E-2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8523.3958299999977</v>
      </c>
      <c r="K13" s="80">
        <f t="shared" si="0"/>
        <v>0.97269545614481789</v>
      </c>
      <c r="L13" s="80">
        <f>J13/'סכום נכסי הקרן'!$C$42</f>
        <v>4.8233462938103086E-2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f>7673.81391+849.581919999997</f>
        <v>8523.3958299999977</v>
      </c>
      <c r="K14" s="78">
        <f t="shared" si="0"/>
        <v>0.97269545614481789</v>
      </c>
      <c r="L14" s="78">
        <f>J14/'סכום נכסי הקרן'!$C$42</f>
        <v>4.8233462938103086E-2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239.26032939199999</v>
      </c>
      <c r="K15" s="80">
        <f t="shared" si="0"/>
        <v>2.7304543855182058E-2</v>
      </c>
      <c r="L15" s="80">
        <f>J15/'סכום נכסי הקרן'!$C$42</f>
        <v>1.3539620194181891E-3</v>
      </c>
    </row>
    <row r="16" spans="2:13">
      <c r="B16" t="s">
        <v>208</v>
      </c>
      <c r="C16" t="s">
        <v>209</v>
      </c>
      <c r="D16" t="s">
        <v>204</v>
      </c>
      <c r="E16" t="s">
        <v>205</v>
      </c>
      <c r="F16" t="s">
        <v>206</v>
      </c>
      <c r="G16" t="s">
        <v>110</v>
      </c>
      <c r="H16" s="78">
        <v>0</v>
      </c>
      <c r="I16" s="78">
        <v>0</v>
      </c>
      <c r="J16" s="77">
        <v>211.18150435499999</v>
      </c>
      <c r="K16" s="78">
        <f t="shared" si="0"/>
        <v>2.4100170144032325E-2</v>
      </c>
      <c r="L16" s="78">
        <f>J16/'סכום נכסי הקרן'!$C$42</f>
        <v>1.1950653784806977E-3</v>
      </c>
    </row>
    <row r="17" spans="2:12">
      <c r="B17" t="s">
        <v>210</v>
      </c>
      <c r="C17" t="s">
        <v>211</v>
      </c>
      <c r="D17" t="s">
        <v>204</v>
      </c>
      <c r="E17" t="s">
        <v>205</v>
      </c>
      <c r="F17" t="s">
        <v>206</v>
      </c>
      <c r="G17" t="s">
        <v>106</v>
      </c>
      <c r="H17" s="78">
        <v>0</v>
      </c>
      <c r="I17" s="78">
        <v>0</v>
      </c>
      <c r="J17" s="77">
        <v>24.563992899999999</v>
      </c>
      <c r="K17" s="78">
        <f t="shared" si="0"/>
        <v>2.803258789707479E-3</v>
      </c>
      <c r="L17" s="78">
        <f>J17/'סכום נכסי הקרן'!$C$42</f>
        <v>1.3900638487113155E-4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206</v>
      </c>
      <c r="G18" t="s">
        <v>123</v>
      </c>
      <c r="H18" s="78">
        <v>0</v>
      </c>
      <c r="I18" s="78">
        <v>0</v>
      </c>
      <c r="J18" s="77">
        <v>3.514832137</v>
      </c>
      <c r="K18" s="78">
        <f t="shared" si="0"/>
        <v>4.0111492144225349E-4</v>
      </c>
      <c r="L18" s="78">
        <f>J18/'סכום נכסי הקרן'!$C$42</f>
        <v>1.9890256066359788E-5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f t="shared" si="0"/>
        <v>0</v>
      </c>
      <c r="L19" s="80">
        <f>J19/'סכום נכסי הקרן'!$C$42</f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8">
        <v>0</v>
      </c>
      <c r="I20" s="78">
        <v>0</v>
      </c>
      <c r="J20" s="77">
        <v>0</v>
      </c>
      <c r="K20" s="78">
        <f t="shared" si="0"/>
        <v>0</v>
      </c>
      <c r="L20" s="78">
        <f>J20/'סכום נכסי הקרן'!$C$42</f>
        <v>0</v>
      </c>
    </row>
    <row r="21" spans="2:12">
      <c r="B21" s="79" t="s">
        <v>216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f>J22/'סכום נכסי הקרן'!$C$42</f>
        <v>0</v>
      </c>
    </row>
    <row r="23" spans="2:12">
      <c r="B23" s="79" t="s">
        <v>217</v>
      </c>
      <c r="D23" s="16"/>
      <c r="I23" s="80">
        <v>0</v>
      </c>
      <c r="J23" s="81"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8">
        <v>0</v>
      </c>
      <c r="I24" s="78">
        <v>0</v>
      </c>
      <c r="J24" s="77">
        <v>0</v>
      </c>
      <c r="K24" s="78">
        <f t="shared" si="0"/>
        <v>0</v>
      </c>
      <c r="L24" s="78">
        <f>J24/'סכום נכסי הקרן'!$C$42</f>
        <v>0</v>
      </c>
    </row>
    <row r="25" spans="2:12">
      <c r="B25" s="79" t="s">
        <v>218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219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222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629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630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711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631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577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629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632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631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577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290</v>
      </c>
      <c r="C33" s="16"/>
      <c r="D33" s="16"/>
    </row>
    <row r="34" spans="2:4">
      <c r="B34" t="s">
        <v>291</v>
      </c>
      <c r="C34" s="16"/>
      <c r="D34" s="16"/>
    </row>
    <row r="35" spans="2:4">
      <c r="B35" t="s">
        <v>292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634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635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636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637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638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639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640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634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635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636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637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638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639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640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64.69</v>
      </c>
      <c r="J11" s="18"/>
      <c r="K11" s="18"/>
      <c r="L11" s="18"/>
      <c r="M11" s="76">
        <v>0</v>
      </c>
      <c r="N11" s="75">
        <v>144594.26</v>
      </c>
      <c r="O11" s="7"/>
      <c r="P11" s="75">
        <v>149.30098101394</v>
      </c>
      <c r="Q11" s="76">
        <v>1</v>
      </c>
      <c r="R11" s="76">
        <v>8.0000000000000004E-4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64.69</v>
      </c>
      <c r="M12" s="80">
        <v>0</v>
      </c>
      <c r="N12" s="81">
        <v>144594.26</v>
      </c>
      <c r="P12" s="81">
        <v>149.30098101394</v>
      </c>
      <c r="Q12" s="80">
        <v>1</v>
      </c>
      <c r="R12" s="80">
        <v>8.0000000000000004E-4</v>
      </c>
    </row>
    <row r="13" spans="2:60">
      <c r="B13" s="79" t="s">
        <v>712</v>
      </c>
      <c r="I13" s="81">
        <v>64.69</v>
      </c>
      <c r="M13" s="80">
        <v>0</v>
      </c>
      <c r="N13" s="81">
        <v>144594.26</v>
      </c>
      <c r="P13" s="81">
        <v>149.30098101394</v>
      </c>
      <c r="Q13" s="80">
        <v>1</v>
      </c>
      <c r="R13" s="80">
        <v>8.0000000000000004E-4</v>
      </c>
    </row>
    <row r="14" spans="2:60">
      <c r="B14" t="s">
        <v>733</v>
      </c>
      <c r="C14" t="s">
        <v>713</v>
      </c>
      <c r="D14" t="s">
        <v>714</v>
      </c>
      <c r="F14" t="s">
        <v>715</v>
      </c>
      <c r="G14" t="s">
        <v>716</v>
      </c>
      <c r="H14" t="s">
        <v>717</v>
      </c>
      <c r="I14" s="77">
        <v>64.69</v>
      </c>
      <c r="J14" t="s">
        <v>718</v>
      </c>
      <c r="K14" t="s">
        <v>102</v>
      </c>
      <c r="L14" s="78">
        <v>0</v>
      </c>
      <c r="M14" s="78">
        <v>0</v>
      </c>
      <c r="N14" s="77">
        <v>144594.26</v>
      </c>
      <c r="O14" s="77">
        <v>103.25512300000014</v>
      </c>
      <c r="P14" s="77">
        <v>149.30098101394</v>
      </c>
      <c r="Q14" s="78">
        <v>1</v>
      </c>
      <c r="R14" s="78">
        <v>8.0000000000000004E-4</v>
      </c>
    </row>
    <row r="15" spans="2:60">
      <c r="B15" s="79" t="s">
        <v>719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720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721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215</v>
      </c>
      <c r="D20" t="s">
        <v>215</v>
      </c>
      <c r="F20" t="s">
        <v>215</v>
      </c>
      <c r="I20" s="77">
        <v>0</v>
      </c>
      <c r="J20" t="s">
        <v>215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722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t="s">
        <v>215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723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724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215</v>
      </c>
      <c r="D25" t="s">
        <v>215</v>
      </c>
      <c r="F25" t="s">
        <v>215</v>
      </c>
      <c r="I25" s="77">
        <v>0</v>
      </c>
      <c r="J25" t="s">
        <v>215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725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t="s">
        <v>215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726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215</v>
      </c>
      <c r="D29" t="s">
        <v>215</v>
      </c>
      <c r="F29" t="s">
        <v>215</v>
      </c>
      <c r="I29" s="77">
        <v>0</v>
      </c>
      <c r="J29" t="s">
        <v>215</v>
      </c>
      <c r="K29" t="s">
        <v>215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727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t="s">
        <v>215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728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t="s">
        <v>215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720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t="s">
        <v>215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721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t="s">
        <v>215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727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t="s">
        <v>215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290</v>
      </c>
    </row>
    <row r="43" spans="2:18">
      <c r="B43" t="s">
        <v>291</v>
      </c>
    </row>
    <row r="44" spans="2:18">
      <c r="B44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646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647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729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730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577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731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215</v>
      </c>
      <c r="E14" s="78">
        <v>0</v>
      </c>
      <c r="F14" t="s">
        <v>215</v>
      </c>
      <c r="G14" s="77">
        <v>0</v>
      </c>
      <c r="H14" s="78">
        <v>0</v>
      </c>
      <c r="I14" s="78">
        <v>0</v>
      </c>
    </row>
    <row r="15" spans="2:55">
      <c r="B15" s="79" t="s">
        <v>732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215</v>
      </c>
      <c r="E16" s="78">
        <v>0</v>
      </c>
      <c r="F16" t="s">
        <v>215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731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215</v>
      </c>
      <c r="E19" s="78">
        <v>0</v>
      </c>
      <c r="F19" t="s">
        <v>215</v>
      </c>
      <c r="G19" s="77">
        <v>0</v>
      </c>
      <c r="H19" s="78">
        <v>0</v>
      </c>
      <c r="I19" s="78">
        <v>0</v>
      </c>
    </row>
    <row r="20" spans="2:9">
      <c r="B20" s="79" t="s">
        <v>732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215</v>
      </c>
      <c r="E21" s="78">
        <v>0</v>
      </c>
      <c r="F21" t="s">
        <v>215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C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C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215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646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647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4.38</v>
      </c>
      <c r="I11" s="7"/>
      <c r="J11" s="7"/>
      <c r="K11" s="76">
        <v>-7.1999999999999998E-3</v>
      </c>
      <c r="L11" s="75">
        <v>124410247</v>
      </c>
      <c r="M11" s="7"/>
      <c r="N11" s="75">
        <v>0</v>
      </c>
      <c r="O11" s="75">
        <v>140617.53190090001</v>
      </c>
      <c r="P11" s="7"/>
      <c r="Q11" s="76">
        <v>1</v>
      </c>
      <c r="R11" s="76">
        <v>0.79959999999999998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4.38</v>
      </c>
      <c r="K12" s="80">
        <v>-7.1999999999999998E-3</v>
      </c>
      <c r="L12" s="81">
        <v>124410247</v>
      </c>
      <c r="N12" s="81">
        <v>0</v>
      </c>
      <c r="O12" s="81">
        <v>140617.53190090001</v>
      </c>
      <c r="Q12" s="80">
        <v>1</v>
      </c>
      <c r="R12" s="80">
        <v>0.79959999999999998</v>
      </c>
    </row>
    <row r="13" spans="2:53">
      <c r="B13" s="79" t="s">
        <v>223</v>
      </c>
      <c r="C13" s="16"/>
      <c r="D13" s="16"/>
      <c r="H13" s="81">
        <v>3.43</v>
      </c>
      <c r="K13" s="80">
        <v>-2.29E-2</v>
      </c>
      <c r="L13" s="81">
        <v>52999132</v>
      </c>
      <c r="N13" s="81">
        <v>0</v>
      </c>
      <c r="O13" s="81">
        <v>63648.357382100003</v>
      </c>
      <c r="Q13" s="80">
        <v>0.4526</v>
      </c>
      <c r="R13" s="80">
        <v>0.3619</v>
      </c>
    </row>
    <row r="14" spans="2:53">
      <c r="B14" s="79" t="s">
        <v>224</v>
      </c>
      <c r="C14" s="16"/>
      <c r="D14" s="16"/>
      <c r="H14" s="81">
        <v>3.43</v>
      </c>
      <c r="K14" s="80">
        <v>-2.29E-2</v>
      </c>
      <c r="L14" s="81">
        <v>52999132</v>
      </c>
      <c r="N14" s="81">
        <v>0</v>
      </c>
      <c r="O14" s="81">
        <v>63648.357382100003</v>
      </c>
      <c r="Q14" s="80">
        <v>0.4526</v>
      </c>
      <c r="R14" s="80">
        <v>0.3619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7">
        <v>2.48</v>
      </c>
      <c r="I15" t="s">
        <v>102</v>
      </c>
      <c r="J15" s="78">
        <v>0.04</v>
      </c>
      <c r="K15" s="78">
        <v>-2.46E-2</v>
      </c>
      <c r="L15" s="77">
        <v>6830247</v>
      </c>
      <c r="M15" s="77">
        <v>150.76</v>
      </c>
      <c r="N15" s="77">
        <v>0</v>
      </c>
      <c r="O15" s="77">
        <v>10297.280377200001</v>
      </c>
      <c r="P15" s="78">
        <v>5.0000000000000001E-4</v>
      </c>
      <c r="Q15" s="78">
        <v>7.3200000000000001E-2</v>
      </c>
      <c r="R15" s="78">
        <v>5.8599999999999999E-2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7">
        <v>11.94</v>
      </c>
      <c r="I16" t="s">
        <v>102</v>
      </c>
      <c r="J16" s="78">
        <v>0.04</v>
      </c>
      <c r="K16" s="78">
        <v>-8.0999999999999996E-3</v>
      </c>
      <c r="L16" s="77">
        <v>695849</v>
      </c>
      <c r="M16" s="77">
        <v>214.75</v>
      </c>
      <c r="N16" s="77">
        <v>0</v>
      </c>
      <c r="O16" s="77">
        <v>1494.3357275000001</v>
      </c>
      <c r="P16" s="78">
        <v>0</v>
      </c>
      <c r="Q16" s="78">
        <v>1.06E-2</v>
      </c>
      <c r="R16" s="78">
        <v>8.5000000000000006E-3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7">
        <v>0.75</v>
      </c>
      <c r="I17" t="s">
        <v>102</v>
      </c>
      <c r="J17" s="78">
        <v>2.75E-2</v>
      </c>
      <c r="K17" s="78">
        <v>-2.4899999999999999E-2</v>
      </c>
      <c r="L17" s="77">
        <v>677105</v>
      </c>
      <c r="M17" s="77">
        <v>111.15</v>
      </c>
      <c r="N17" s="77">
        <v>0</v>
      </c>
      <c r="O17" s="77">
        <v>752.60220749999996</v>
      </c>
      <c r="P17" s="78">
        <v>0</v>
      </c>
      <c r="Q17" s="78">
        <v>5.4000000000000003E-3</v>
      </c>
      <c r="R17" s="78">
        <v>4.3E-3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7">
        <v>1.73</v>
      </c>
      <c r="I18" t="s">
        <v>102</v>
      </c>
      <c r="J18" s="78">
        <v>1.7500000000000002E-2</v>
      </c>
      <c r="K18" s="78">
        <v>-2.5100000000000001E-2</v>
      </c>
      <c r="L18" s="77">
        <v>19790000</v>
      </c>
      <c r="M18" s="77">
        <v>112.74</v>
      </c>
      <c r="N18" s="77">
        <v>0</v>
      </c>
      <c r="O18" s="77">
        <v>22311.245999999999</v>
      </c>
      <c r="P18" s="78">
        <v>1E-3</v>
      </c>
      <c r="Q18" s="78">
        <v>0.15870000000000001</v>
      </c>
      <c r="R18" s="78">
        <v>0.12690000000000001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7">
        <v>4.57</v>
      </c>
      <c r="I19" t="s">
        <v>102</v>
      </c>
      <c r="J19" s="78">
        <v>1E-3</v>
      </c>
      <c r="K19" s="78">
        <v>-2.0899999999999998E-2</v>
      </c>
      <c r="L19" s="77">
        <v>11060626</v>
      </c>
      <c r="M19" s="77">
        <v>113.49</v>
      </c>
      <c r="N19" s="77">
        <v>0</v>
      </c>
      <c r="O19" s="77">
        <v>12552.704447399999</v>
      </c>
      <c r="P19" s="78">
        <v>1E-3</v>
      </c>
      <c r="Q19" s="78">
        <v>8.9300000000000004E-2</v>
      </c>
      <c r="R19" s="78">
        <v>7.1400000000000005E-2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7">
        <v>3.79</v>
      </c>
      <c r="I20" t="s">
        <v>102</v>
      </c>
      <c r="J20" s="78">
        <v>7.4999999999999997E-3</v>
      </c>
      <c r="K20" s="78">
        <v>-2.23E-2</v>
      </c>
      <c r="L20" s="77">
        <v>10085305</v>
      </c>
      <c r="M20" s="77">
        <v>115.45</v>
      </c>
      <c r="N20" s="77">
        <v>0</v>
      </c>
      <c r="O20" s="77">
        <v>11643.4846225</v>
      </c>
      <c r="P20" s="78">
        <v>5.0000000000000001E-4</v>
      </c>
      <c r="Q20" s="78">
        <v>8.2799999999999999E-2</v>
      </c>
      <c r="R20" s="78">
        <v>6.6199999999999995E-2</v>
      </c>
    </row>
    <row r="21" spans="2:18">
      <c r="B21" t="s">
        <v>244</v>
      </c>
      <c r="C21" t="s">
        <v>245</v>
      </c>
      <c r="D21" t="s">
        <v>100</v>
      </c>
      <c r="E21" t="s">
        <v>227</v>
      </c>
      <c r="G21" t="s">
        <v>246</v>
      </c>
      <c r="H21" s="77">
        <v>9.8800000000000008</v>
      </c>
      <c r="I21" t="s">
        <v>102</v>
      </c>
      <c r="J21" s="78">
        <v>1E-3</v>
      </c>
      <c r="K21" s="78">
        <v>-1.29E-2</v>
      </c>
      <c r="L21" s="77">
        <v>1860000</v>
      </c>
      <c r="M21" s="77">
        <v>117.64</v>
      </c>
      <c r="N21" s="77">
        <v>0</v>
      </c>
      <c r="O21" s="77">
        <v>2188.1039999999998</v>
      </c>
      <c r="P21" s="78">
        <v>2.0000000000000001E-4</v>
      </c>
      <c r="Q21" s="78">
        <v>1.5599999999999999E-2</v>
      </c>
      <c r="R21" s="78">
        <v>1.24E-2</v>
      </c>
    </row>
    <row r="22" spans="2:18">
      <c r="B22" t="s">
        <v>247</v>
      </c>
      <c r="C22" t="s">
        <v>248</v>
      </c>
      <c r="D22" t="s">
        <v>100</v>
      </c>
      <c r="E22" t="s">
        <v>227</v>
      </c>
      <c r="G22" t="s">
        <v>249</v>
      </c>
      <c r="H22" s="77">
        <v>5.32</v>
      </c>
      <c r="I22" t="s">
        <v>102</v>
      </c>
      <c r="J22" s="78">
        <v>7.4999999999999997E-3</v>
      </c>
      <c r="K22" s="78">
        <v>-2.63E-2</v>
      </c>
      <c r="L22" s="77">
        <v>2000000</v>
      </c>
      <c r="M22" s="77">
        <v>120.43</v>
      </c>
      <c r="N22" s="77">
        <v>0</v>
      </c>
      <c r="O22" s="77">
        <v>2408.6</v>
      </c>
      <c r="P22" s="78">
        <v>1E-4</v>
      </c>
      <c r="Q22" s="78">
        <v>1.7100000000000001E-2</v>
      </c>
      <c r="R22" s="78">
        <v>1.37E-2</v>
      </c>
    </row>
    <row r="23" spans="2:18">
      <c r="B23" s="79" t="s">
        <v>250</v>
      </c>
      <c r="C23" s="16"/>
      <c r="D23" s="16"/>
      <c r="H23" s="81">
        <v>5.16</v>
      </c>
      <c r="K23" s="80">
        <v>5.7000000000000002E-3</v>
      </c>
      <c r="L23" s="81">
        <v>71411115</v>
      </c>
      <c r="N23" s="81">
        <v>0</v>
      </c>
      <c r="O23" s="81">
        <v>76969.174518800006</v>
      </c>
      <c r="Q23" s="80">
        <v>0.5474</v>
      </c>
      <c r="R23" s="80">
        <v>0.43769999999999998</v>
      </c>
    </row>
    <row r="24" spans="2:18">
      <c r="B24" s="79" t="s">
        <v>251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252</v>
      </c>
      <c r="C26" s="16"/>
      <c r="D26" s="16"/>
      <c r="H26" s="81">
        <v>5.16</v>
      </c>
      <c r="K26" s="80">
        <v>5.7000000000000002E-3</v>
      </c>
      <c r="L26" s="81">
        <v>71411115</v>
      </c>
      <c r="N26" s="81">
        <v>0</v>
      </c>
      <c r="O26" s="81">
        <v>76969.174518800006</v>
      </c>
      <c r="Q26" s="80">
        <v>0.5474</v>
      </c>
      <c r="R26" s="80">
        <v>0.43769999999999998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7">
        <v>4.1100000000000003</v>
      </c>
      <c r="I27" t="s">
        <v>102</v>
      </c>
      <c r="J27" s="78">
        <v>5.0000000000000001E-3</v>
      </c>
      <c r="K27" s="78">
        <v>4.1000000000000003E-3</v>
      </c>
      <c r="L27" s="77">
        <v>10760000</v>
      </c>
      <c r="M27" s="77">
        <v>100.74</v>
      </c>
      <c r="N27" s="77">
        <v>0</v>
      </c>
      <c r="O27" s="77">
        <v>10839.624</v>
      </c>
      <c r="P27" s="78">
        <v>1E-3</v>
      </c>
      <c r="Q27" s="78">
        <v>7.7100000000000002E-2</v>
      </c>
      <c r="R27" s="78">
        <v>6.1600000000000002E-2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G28" t="s">
        <v>258</v>
      </c>
      <c r="H28" s="77">
        <v>2.82</v>
      </c>
      <c r="I28" t="s">
        <v>102</v>
      </c>
      <c r="J28" s="78">
        <v>4.0000000000000001E-3</v>
      </c>
      <c r="K28" s="78">
        <v>1.6000000000000001E-3</v>
      </c>
      <c r="L28" s="77">
        <v>2953000</v>
      </c>
      <c r="M28" s="77">
        <v>100.73</v>
      </c>
      <c r="N28" s="77">
        <v>0</v>
      </c>
      <c r="O28" s="77">
        <v>2974.5569</v>
      </c>
      <c r="P28" s="78">
        <v>4.0000000000000002E-4</v>
      </c>
      <c r="Q28" s="78">
        <v>2.12E-2</v>
      </c>
      <c r="R28" s="78">
        <v>1.6899999999999998E-2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G29" t="s">
        <v>261</v>
      </c>
      <c r="H29" s="77">
        <v>4.9800000000000004</v>
      </c>
      <c r="I29" t="s">
        <v>102</v>
      </c>
      <c r="J29" s="78">
        <v>0.02</v>
      </c>
      <c r="K29" s="78">
        <v>5.7000000000000002E-3</v>
      </c>
      <c r="L29" s="77">
        <v>7945548</v>
      </c>
      <c r="M29" s="77">
        <v>108.88</v>
      </c>
      <c r="N29" s="77">
        <v>0</v>
      </c>
      <c r="O29" s="77">
        <v>8651.1126624000008</v>
      </c>
      <c r="P29" s="78">
        <v>4.0000000000000002E-4</v>
      </c>
      <c r="Q29" s="78">
        <v>6.1499999999999999E-2</v>
      </c>
      <c r="R29" s="78">
        <v>4.9200000000000001E-2</v>
      </c>
    </row>
    <row r="30" spans="2:18">
      <c r="B30" t="s">
        <v>262</v>
      </c>
      <c r="C30" t="s">
        <v>263</v>
      </c>
      <c r="D30" t="s">
        <v>100</v>
      </c>
      <c r="E30" t="s">
        <v>227</v>
      </c>
      <c r="G30" t="s">
        <v>264</v>
      </c>
      <c r="H30" s="77">
        <v>7.9</v>
      </c>
      <c r="I30" t="s">
        <v>102</v>
      </c>
      <c r="J30" s="78">
        <v>0.01</v>
      </c>
      <c r="K30" s="78">
        <v>1.04E-2</v>
      </c>
      <c r="L30" s="77">
        <v>11095001</v>
      </c>
      <c r="M30" s="77">
        <v>100.56</v>
      </c>
      <c r="N30" s="77">
        <v>0</v>
      </c>
      <c r="O30" s="77">
        <v>11157.133005600001</v>
      </c>
      <c r="P30" s="78">
        <v>4.0000000000000002E-4</v>
      </c>
      <c r="Q30" s="78">
        <v>7.9299999999999995E-2</v>
      </c>
      <c r="R30" s="78">
        <v>6.3399999999999998E-2</v>
      </c>
    </row>
    <row r="31" spans="2:18">
      <c r="B31" t="s">
        <v>265</v>
      </c>
      <c r="C31" t="s">
        <v>266</v>
      </c>
      <c r="D31" t="s">
        <v>100</v>
      </c>
      <c r="E31" t="s">
        <v>227</v>
      </c>
      <c r="G31" t="s">
        <v>267</v>
      </c>
      <c r="H31" s="77">
        <v>17.489999999999998</v>
      </c>
      <c r="I31" t="s">
        <v>102</v>
      </c>
      <c r="J31" s="78">
        <v>3.7499999999999999E-2</v>
      </c>
      <c r="K31" s="78">
        <v>2.23E-2</v>
      </c>
      <c r="L31" s="77">
        <v>500000</v>
      </c>
      <c r="M31" s="77">
        <v>131.78</v>
      </c>
      <c r="N31" s="77">
        <v>0</v>
      </c>
      <c r="O31" s="77">
        <v>658.9</v>
      </c>
      <c r="P31" s="78">
        <v>0</v>
      </c>
      <c r="Q31" s="78">
        <v>4.7000000000000002E-3</v>
      </c>
      <c r="R31" s="78">
        <v>3.7000000000000002E-3</v>
      </c>
    </row>
    <row r="32" spans="2:18">
      <c r="B32" t="s">
        <v>268</v>
      </c>
      <c r="C32" t="s">
        <v>269</v>
      </c>
      <c r="D32" t="s">
        <v>100</v>
      </c>
      <c r="E32" t="s">
        <v>227</v>
      </c>
      <c r="G32" t="s">
        <v>270</v>
      </c>
      <c r="H32" s="77">
        <v>6.33</v>
      </c>
      <c r="I32" t="s">
        <v>102</v>
      </c>
      <c r="J32" s="78">
        <v>2.2499999999999999E-2</v>
      </c>
      <c r="K32" s="78">
        <v>7.6E-3</v>
      </c>
      <c r="L32" s="77">
        <v>6248700</v>
      </c>
      <c r="M32" s="77">
        <v>110.3</v>
      </c>
      <c r="N32" s="77">
        <v>0</v>
      </c>
      <c r="O32" s="77">
        <v>6892.3161</v>
      </c>
      <c r="P32" s="78">
        <v>4.0000000000000002E-4</v>
      </c>
      <c r="Q32" s="78">
        <v>4.9000000000000002E-2</v>
      </c>
      <c r="R32" s="78">
        <v>3.9199999999999999E-2</v>
      </c>
    </row>
    <row r="33" spans="2:18">
      <c r="B33" t="s">
        <v>271</v>
      </c>
      <c r="C33" t="s">
        <v>272</v>
      </c>
      <c r="D33" t="s">
        <v>100</v>
      </c>
      <c r="E33" t="s">
        <v>227</v>
      </c>
      <c r="G33" t="s">
        <v>273</v>
      </c>
      <c r="H33" s="77">
        <v>2.15</v>
      </c>
      <c r="I33" t="s">
        <v>102</v>
      </c>
      <c r="J33" s="78">
        <v>3.7499999999999999E-2</v>
      </c>
      <c r="K33" s="78">
        <v>5.9999999999999995E-4</v>
      </c>
      <c r="L33" s="77">
        <v>7195000</v>
      </c>
      <c r="M33" s="77">
        <v>111.1</v>
      </c>
      <c r="N33" s="77">
        <v>0</v>
      </c>
      <c r="O33" s="77">
        <v>7993.6450000000004</v>
      </c>
      <c r="P33" s="78">
        <v>2.9999999999999997E-4</v>
      </c>
      <c r="Q33" s="78">
        <v>5.6800000000000003E-2</v>
      </c>
      <c r="R33" s="78">
        <v>4.5499999999999999E-2</v>
      </c>
    </row>
    <row r="34" spans="2:18">
      <c r="B34" t="s">
        <v>274</v>
      </c>
      <c r="C34" t="s">
        <v>275</v>
      </c>
      <c r="D34" t="s">
        <v>100</v>
      </c>
      <c r="E34" t="s">
        <v>227</v>
      </c>
      <c r="G34" t="s">
        <v>276</v>
      </c>
      <c r="H34" s="77">
        <v>3.57</v>
      </c>
      <c r="I34" t="s">
        <v>102</v>
      </c>
      <c r="J34" s="78">
        <v>1.7500000000000002E-2</v>
      </c>
      <c r="K34" s="78">
        <v>3.0999999999999999E-3</v>
      </c>
      <c r="L34" s="77">
        <v>3258268</v>
      </c>
      <c r="M34" s="77">
        <v>105.78</v>
      </c>
      <c r="N34" s="77">
        <v>0</v>
      </c>
      <c r="O34" s="77">
        <v>3446.5958903999999</v>
      </c>
      <c r="P34" s="78">
        <v>2.0000000000000001E-4</v>
      </c>
      <c r="Q34" s="78">
        <v>2.4500000000000001E-2</v>
      </c>
      <c r="R34" s="78">
        <v>1.9599999999999999E-2</v>
      </c>
    </row>
    <row r="35" spans="2:18">
      <c r="B35" t="s">
        <v>277</v>
      </c>
      <c r="C35" t="s">
        <v>278</v>
      </c>
      <c r="D35" t="s">
        <v>100</v>
      </c>
      <c r="E35" t="s">
        <v>227</v>
      </c>
      <c r="G35" t="s">
        <v>279</v>
      </c>
      <c r="H35" s="77">
        <v>3.3</v>
      </c>
      <c r="I35" t="s">
        <v>102</v>
      </c>
      <c r="J35" s="78">
        <v>5.0000000000000001E-3</v>
      </c>
      <c r="K35" s="78">
        <v>2.5999999999999999E-3</v>
      </c>
      <c r="L35" s="77">
        <v>14959942</v>
      </c>
      <c r="M35" s="77">
        <v>101.12</v>
      </c>
      <c r="N35" s="77">
        <v>0</v>
      </c>
      <c r="O35" s="77">
        <v>15127.4933504</v>
      </c>
      <c r="P35" s="78">
        <v>6.9999999999999999E-4</v>
      </c>
      <c r="Q35" s="78">
        <v>0.1076</v>
      </c>
      <c r="R35" s="78">
        <v>8.5999999999999993E-2</v>
      </c>
    </row>
    <row r="36" spans="2:18">
      <c r="B36" t="s">
        <v>280</v>
      </c>
      <c r="C36" t="s">
        <v>281</v>
      </c>
      <c r="D36" t="s">
        <v>100</v>
      </c>
      <c r="E36" t="s">
        <v>227</v>
      </c>
      <c r="G36" t="s">
        <v>282</v>
      </c>
      <c r="H36" s="77">
        <v>4.3499999999999996</v>
      </c>
      <c r="I36" t="s">
        <v>102</v>
      </c>
      <c r="J36" s="78">
        <v>6.25E-2</v>
      </c>
      <c r="K36" s="78">
        <v>4.7999999999999996E-3</v>
      </c>
      <c r="L36" s="77">
        <v>4028206</v>
      </c>
      <c r="M36" s="77">
        <v>128.5</v>
      </c>
      <c r="N36" s="77">
        <v>0</v>
      </c>
      <c r="O36" s="77">
        <v>5176.2447099999999</v>
      </c>
      <c r="P36" s="78">
        <v>2.9999999999999997E-4</v>
      </c>
      <c r="Q36" s="78">
        <v>3.6799999999999999E-2</v>
      </c>
      <c r="R36" s="78">
        <v>2.9399999999999999E-2</v>
      </c>
    </row>
    <row r="37" spans="2:18">
      <c r="B37" t="s">
        <v>283</v>
      </c>
      <c r="C37" t="s">
        <v>284</v>
      </c>
      <c r="D37" t="s">
        <v>100</v>
      </c>
      <c r="E37" t="s">
        <v>227</v>
      </c>
      <c r="G37" t="s">
        <v>285</v>
      </c>
      <c r="H37" s="77">
        <v>13.84</v>
      </c>
      <c r="I37" t="s">
        <v>102</v>
      </c>
      <c r="J37" s="78">
        <v>5.5E-2</v>
      </c>
      <c r="K37" s="78">
        <v>1.9199999999999998E-2</v>
      </c>
      <c r="L37" s="77">
        <v>2467450</v>
      </c>
      <c r="M37" s="77">
        <v>164.2</v>
      </c>
      <c r="N37" s="77">
        <v>0</v>
      </c>
      <c r="O37" s="77">
        <v>4051.5529000000001</v>
      </c>
      <c r="P37" s="78">
        <v>1E-4</v>
      </c>
      <c r="Q37" s="78">
        <v>2.8799999999999999E-2</v>
      </c>
      <c r="R37" s="78">
        <v>2.3E-2</v>
      </c>
    </row>
    <row r="38" spans="2:18">
      <c r="B38" s="79" t="s">
        <v>286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215</v>
      </c>
      <c r="C41" t="s">
        <v>215</v>
      </c>
      <c r="D41" s="16"/>
      <c r="E41" t="s">
        <v>215</v>
      </c>
      <c r="H41" s="77">
        <v>0</v>
      </c>
      <c r="I41" t="s">
        <v>215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288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215</v>
      </c>
      <c r="C44" t="s">
        <v>215</v>
      </c>
      <c r="D44" s="16"/>
      <c r="E44" t="s">
        <v>215</v>
      </c>
      <c r="H44" s="77">
        <v>0</v>
      </c>
      <c r="I44" t="s">
        <v>215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289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215</v>
      </c>
      <c r="C46" t="s">
        <v>215</v>
      </c>
      <c r="D46" s="16"/>
      <c r="E46" t="s">
        <v>215</v>
      </c>
      <c r="H46" s="77">
        <v>0</v>
      </c>
      <c r="I46" t="s">
        <v>215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290</v>
      </c>
      <c r="C47" s="16"/>
      <c r="D47" s="16"/>
    </row>
    <row r="48" spans="2:18">
      <c r="B48" t="s">
        <v>291</v>
      </c>
      <c r="C48" s="16"/>
      <c r="D48" s="16"/>
    </row>
    <row r="49" spans="2:4">
      <c r="B49" t="s">
        <v>292</v>
      </c>
      <c r="C49" s="16"/>
      <c r="D49" s="16"/>
    </row>
    <row r="50" spans="2:4">
      <c r="B50" t="s">
        <v>293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646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647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577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1"/>
  <sheetViews>
    <sheetView rightToLeft="1" tabSelected="1" topLeftCell="A82" workbookViewId="0">
      <selection activeCell="A73" sqref="A73:XFD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3.69</v>
      </c>
      <c r="L11" s="7"/>
      <c r="M11" s="7"/>
      <c r="N11" s="76">
        <v>2.0999999999999999E-3</v>
      </c>
      <c r="O11" s="75">
        <f>O12+O93</f>
        <v>20550387.130000003</v>
      </c>
      <c r="P11" s="33"/>
      <c r="Q11" s="75">
        <v>21.691320000000001</v>
      </c>
      <c r="R11" s="75">
        <v>22465.657144195811</v>
      </c>
      <c r="S11" s="7"/>
      <c r="T11" s="76">
        <v>1</v>
      </c>
      <c r="U11" s="76">
        <v>0.12770000000000001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3.58</v>
      </c>
      <c r="N12" s="80">
        <v>1E-3</v>
      </c>
      <c r="O12" s="81">
        <f>O13+O89+O91+O53</f>
        <v>20330387.130000003</v>
      </c>
      <c r="Q12" s="81">
        <v>21.691320000000001</v>
      </c>
      <c r="R12" s="81">
        <v>21776.200152842481</v>
      </c>
      <c r="T12" s="80">
        <v>0.96930000000000005</v>
      </c>
      <c r="U12" s="80">
        <v>0.12379999999999999</v>
      </c>
    </row>
    <row r="13" spans="2:66">
      <c r="B13" s="79" t="s">
        <v>294</v>
      </c>
      <c r="C13" s="16"/>
      <c r="D13" s="16"/>
      <c r="E13" s="16"/>
      <c r="F13" s="16"/>
      <c r="K13" s="81">
        <v>3.9</v>
      </c>
      <c r="N13" s="80">
        <v>-9.1999999999999998E-3</v>
      </c>
      <c r="O13" s="81">
        <f>SUM(O14:O52)</f>
        <v>10437966.51</v>
      </c>
      <c r="Q13" s="81">
        <v>10.392609999999999</v>
      </c>
      <c r="R13" s="81">
        <v>11425.731683658978</v>
      </c>
      <c r="T13" s="80">
        <v>0.50860000000000005</v>
      </c>
      <c r="U13" s="80">
        <v>6.5000000000000002E-2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205</v>
      </c>
      <c r="I14" t="s">
        <v>206</v>
      </c>
      <c r="J14" t="s">
        <v>249</v>
      </c>
      <c r="K14" s="77">
        <v>0.84</v>
      </c>
      <c r="L14" t="s">
        <v>102</v>
      </c>
      <c r="M14" s="78">
        <v>6.1999999999999998E-3</v>
      </c>
      <c r="N14" s="78">
        <v>-5.2999999999999999E-2</v>
      </c>
      <c r="O14" s="77">
        <v>100000</v>
      </c>
      <c r="P14" s="77">
        <v>105.3</v>
      </c>
      <c r="Q14" s="77">
        <v>0</v>
      </c>
      <c r="R14" s="77">
        <v>105.3</v>
      </c>
      <c r="S14" s="78">
        <v>0</v>
      </c>
      <c r="T14" s="78">
        <v>4.7000000000000002E-3</v>
      </c>
      <c r="U14" s="78">
        <v>5.9999999999999995E-4</v>
      </c>
    </row>
    <row r="15" spans="2:66">
      <c r="B15" t="s">
        <v>302</v>
      </c>
      <c r="C15" t="s">
        <v>303</v>
      </c>
      <c r="D15" t="s">
        <v>100</v>
      </c>
      <c r="E15" t="s">
        <v>123</v>
      </c>
      <c r="F15" t="s">
        <v>304</v>
      </c>
      <c r="G15" t="s">
        <v>305</v>
      </c>
      <c r="H15" t="s">
        <v>205</v>
      </c>
      <c r="I15" t="s">
        <v>206</v>
      </c>
      <c r="J15" t="s">
        <v>306</v>
      </c>
      <c r="K15" s="77">
        <v>1.49</v>
      </c>
      <c r="L15" t="s">
        <v>102</v>
      </c>
      <c r="M15" s="78">
        <v>5.0000000000000001E-3</v>
      </c>
      <c r="N15" s="78">
        <v>-1.95E-2</v>
      </c>
      <c r="O15" s="77">
        <v>398000</v>
      </c>
      <c r="P15" s="77">
        <v>106.6</v>
      </c>
      <c r="Q15" s="77">
        <v>0</v>
      </c>
      <c r="R15" s="77">
        <v>424.26799999999997</v>
      </c>
      <c r="S15" s="78">
        <v>1.1999999999999999E-3</v>
      </c>
      <c r="T15" s="78">
        <v>1.89E-2</v>
      </c>
      <c r="U15" s="78">
        <v>2.3999999999999998E-3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305</v>
      </c>
      <c r="H16" t="s">
        <v>205</v>
      </c>
      <c r="I16" t="s">
        <v>206</v>
      </c>
      <c r="J16" t="s">
        <v>310</v>
      </c>
      <c r="K16" s="77">
        <v>5.95</v>
      </c>
      <c r="L16" t="s">
        <v>102</v>
      </c>
      <c r="M16" s="78">
        <v>2E-3</v>
      </c>
      <c r="N16" s="78">
        <v>-1.1299999999999999E-2</v>
      </c>
      <c r="O16" s="77">
        <v>500000</v>
      </c>
      <c r="P16" s="77">
        <v>108.08</v>
      </c>
      <c r="Q16" s="77">
        <v>0</v>
      </c>
      <c r="R16" s="77">
        <v>540.4</v>
      </c>
      <c r="S16" s="78">
        <v>2.0000000000000001E-4</v>
      </c>
      <c r="T16" s="78">
        <v>2.41E-2</v>
      </c>
      <c r="U16" s="78">
        <v>3.0999999999999999E-3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305</v>
      </c>
      <c r="H17" t="s">
        <v>314</v>
      </c>
      <c r="I17" t="s">
        <v>150</v>
      </c>
      <c r="J17" t="s">
        <v>315</v>
      </c>
      <c r="K17" s="77">
        <v>1.67</v>
      </c>
      <c r="L17" t="s">
        <v>102</v>
      </c>
      <c r="M17" s="78">
        <v>0.01</v>
      </c>
      <c r="N17" s="78">
        <v>-1.9599999999999999E-2</v>
      </c>
      <c r="O17" s="77">
        <v>100000</v>
      </c>
      <c r="P17" s="77">
        <v>107.74</v>
      </c>
      <c r="Q17" s="77">
        <v>0</v>
      </c>
      <c r="R17" s="77">
        <v>107.74</v>
      </c>
      <c r="S17" s="78">
        <v>0</v>
      </c>
      <c r="T17" s="78">
        <v>4.7999999999999996E-3</v>
      </c>
      <c r="U17" s="78">
        <v>5.9999999999999995E-4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318</v>
      </c>
      <c r="G18" t="s">
        <v>305</v>
      </c>
      <c r="H18" t="s">
        <v>205</v>
      </c>
      <c r="I18" t="s">
        <v>206</v>
      </c>
      <c r="J18" t="s">
        <v>319</v>
      </c>
      <c r="K18" s="77">
        <v>6.79</v>
      </c>
      <c r="L18" t="s">
        <v>102</v>
      </c>
      <c r="M18" s="78">
        <v>1E-3</v>
      </c>
      <c r="N18" s="78">
        <v>-0.01</v>
      </c>
      <c r="O18" s="77">
        <v>1000000</v>
      </c>
      <c r="P18" s="77">
        <v>107.79</v>
      </c>
      <c r="Q18" s="77">
        <v>0</v>
      </c>
      <c r="R18" s="77">
        <v>1077.9000000000001</v>
      </c>
      <c r="S18" s="78">
        <v>2.9999999999999997E-4</v>
      </c>
      <c r="T18" s="78">
        <v>4.8000000000000001E-2</v>
      </c>
      <c r="U18" s="78">
        <v>6.1000000000000004E-3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318</v>
      </c>
      <c r="G19" t="s">
        <v>305</v>
      </c>
      <c r="H19" t="s">
        <v>314</v>
      </c>
      <c r="I19" t="s">
        <v>150</v>
      </c>
      <c r="J19" t="s">
        <v>323</v>
      </c>
      <c r="K19" s="77">
        <v>1.68</v>
      </c>
      <c r="L19" t="s">
        <v>102</v>
      </c>
      <c r="M19" s="78">
        <v>9.4999999999999998E-3</v>
      </c>
      <c r="N19" s="78">
        <v>-1.9199999999999998E-2</v>
      </c>
      <c r="O19" s="77">
        <v>240000</v>
      </c>
      <c r="P19" s="77">
        <v>109.06</v>
      </c>
      <c r="Q19" s="77">
        <v>0</v>
      </c>
      <c r="R19" s="77">
        <v>261.74400000000003</v>
      </c>
      <c r="S19" s="78">
        <v>4.0000000000000002E-4</v>
      </c>
      <c r="T19" s="78">
        <v>1.17E-2</v>
      </c>
      <c r="U19" s="78">
        <v>1.5E-3</v>
      </c>
    </row>
    <row r="20" spans="2:21">
      <c r="B20" t="s">
        <v>324</v>
      </c>
      <c r="C20" t="s">
        <v>325</v>
      </c>
      <c r="D20" t="s">
        <v>100</v>
      </c>
      <c r="E20" t="s">
        <v>123</v>
      </c>
      <c r="F20" t="s">
        <v>318</v>
      </c>
      <c r="G20" t="s">
        <v>305</v>
      </c>
      <c r="H20" t="s">
        <v>314</v>
      </c>
      <c r="I20" t="s">
        <v>150</v>
      </c>
      <c r="J20" t="s">
        <v>323</v>
      </c>
      <c r="K20" s="77">
        <v>0.71</v>
      </c>
      <c r="L20" t="s">
        <v>102</v>
      </c>
      <c r="M20" s="78">
        <v>2.8E-3</v>
      </c>
      <c r="N20" s="78">
        <v>5.0000000000000001E-4</v>
      </c>
      <c r="O20" s="77">
        <v>20000</v>
      </c>
      <c r="P20" s="77">
        <v>103.89</v>
      </c>
      <c r="Q20" s="77">
        <v>0</v>
      </c>
      <c r="R20" s="77">
        <v>20.777999999999999</v>
      </c>
      <c r="S20" s="78">
        <v>0</v>
      </c>
      <c r="T20" s="78">
        <v>8.9999999999999998E-4</v>
      </c>
      <c r="U20" s="78">
        <v>1E-4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318</v>
      </c>
      <c r="G21" t="s">
        <v>305</v>
      </c>
      <c r="H21" t="s">
        <v>314</v>
      </c>
      <c r="I21" t="s">
        <v>150</v>
      </c>
      <c r="J21" t="s">
        <v>323</v>
      </c>
      <c r="K21" s="77">
        <v>2.23</v>
      </c>
      <c r="L21" t="s">
        <v>102</v>
      </c>
      <c r="M21" s="78">
        <v>0.01</v>
      </c>
      <c r="N21" s="78">
        <v>-1.83E-2</v>
      </c>
      <c r="O21" s="77">
        <v>200000</v>
      </c>
      <c r="P21" s="77">
        <v>110.02</v>
      </c>
      <c r="Q21" s="77">
        <v>0</v>
      </c>
      <c r="R21" s="77">
        <v>220.04</v>
      </c>
      <c r="S21" s="78">
        <v>5.0000000000000001E-4</v>
      </c>
      <c r="T21" s="78">
        <v>9.7999999999999997E-3</v>
      </c>
      <c r="U21" s="78">
        <v>1.2999999999999999E-3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318</v>
      </c>
      <c r="G22" t="s">
        <v>305</v>
      </c>
      <c r="H22" t="s">
        <v>205</v>
      </c>
      <c r="I22" t="s">
        <v>206</v>
      </c>
      <c r="J22" t="s">
        <v>330</v>
      </c>
      <c r="K22" s="77">
        <v>5.58</v>
      </c>
      <c r="L22" t="s">
        <v>102</v>
      </c>
      <c r="M22" s="78">
        <v>1.2200000000000001E-2</v>
      </c>
      <c r="N22" s="78">
        <v>-1.21E-2</v>
      </c>
      <c r="O22" s="77">
        <v>200000</v>
      </c>
      <c r="P22" s="77">
        <v>118.8</v>
      </c>
      <c r="Q22" s="77">
        <v>0</v>
      </c>
      <c r="R22" s="77">
        <v>237.6</v>
      </c>
      <c r="S22" s="78">
        <v>1E-4</v>
      </c>
      <c r="T22" s="78">
        <v>1.06E-2</v>
      </c>
      <c r="U22" s="78">
        <v>1.4E-3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318</v>
      </c>
      <c r="G23" t="s">
        <v>305</v>
      </c>
      <c r="H23" t="s">
        <v>205</v>
      </c>
      <c r="I23" t="s">
        <v>206</v>
      </c>
      <c r="J23" t="s">
        <v>333</v>
      </c>
      <c r="K23" s="77">
        <v>1.83</v>
      </c>
      <c r="L23" t="s">
        <v>102</v>
      </c>
      <c r="M23" s="78">
        <v>1E-3</v>
      </c>
      <c r="N23" s="78">
        <v>-1.77E-2</v>
      </c>
      <c r="O23" s="77">
        <v>229885</v>
      </c>
      <c r="P23" s="77">
        <v>105.37</v>
      </c>
      <c r="Q23" s="77">
        <v>0</v>
      </c>
      <c r="R23" s="77">
        <v>242.22982450000001</v>
      </c>
      <c r="S23" s="78">
        <v>1E-4</v>
      </c>
      <c r="T23" s="78">
        <v>1.0800000000000001E-2</v>
      </c>
      <c r="U23" s="78">
        <v>1.4E-3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318</v>
      </c>
      <c r="G24" t="s">
        <v>305</v>
      </c>
      <c r="H24" t="s">
        <v>205</v>
      </c>
      <c r="I24" t="s">
        <v>206</v>
      </c>
      <c r="J24" t="s">
        <v>336</v>
      </c>
      <c r="K24" s="77">
        <v>0.73</v>
      </c>
      <c r="L24" t="s">
        <v>102</v>
      </c>
      <c r="M24" s="78">
        <v>9.9000000000000008E-3</v>
      </c>
      <c r="N24" s="78">
        <v>-1.5699999999999999E-2</v>
      </c>
      <c r="O24" s="77">
        <v>320500</v>
      </c>
      <c r="P24" s="77">
        <v>105.56</v>
      </c>
      <c r="Q24" s="77">
        <v>0</v>
      </c>
      <c r="R24" s="77">
        <v>338.31979999999999</v>
      </c>
      <c r="S24" s="78">
        <v>1E-4</v>
      </c>
      <c r="T24" s="78">
        <v>1.5100000000000001E-2</v>
      </c>
      <c r="U24" s="78">
        <v>1.9E-3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339</v>
      </c>
      <c r="G25" t="s">
        <v>305</v>
      </c>
      <c r="H25" t="s">
        <v>205</v>
      </c>
      <c r="I25" t="s">
        <v>206</v>
      </c>
      <c r="J25" t="s">
        <v>282</v>
      </c>
      <c r="K25" s="77">
        <v>1.08</v>
      </c>
      <c r="L25" t="s">
        <v>102</v>
      </c>
      <c r="M25" s="78">
        <v>0.05</v>
      </c>
      <c r="N25" s="78">
        <v>-1.67E-2</v>
      </c>
      <c r="O25" s="77">
        <v>145193.74</v>
      </c>
      <c r="P25" s="77">
        <v>115.76</v>
      </c>
      <c r="Q25" s="77">
        <v>0</v>
      </c>
      <c r="R25" s="77">
        <v>168.07627342399999</v>
      </c>
      <c r="S25" s="78">
        <v>1E-4</v>
      </c>
      <c r="T25" s="78">
        <v>7.4999999999999997E-3</v>
      </c>
      <c r="U25" s="78">
        <v>1E-3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339</v>
      </c>
      <c r="G26" t="s">
        <v>305</v>
      </c>
      <c r="H26" t="s">
        <v>205</v>
      </c>
      <c r="I26" t="s">
        <v>206</v>
      </c>
      <c r="J26" t="s">
        <v>342</v>
      </c>
      <c r="K26" s="77">
        <v>4.93</v>
      </c>
      <c r="L26" t="s">
        <v>102</v>
      </c>
      <c r="M26" s="78">
        <v>1.7500000000000002E-2</v>
      </c>
      <c r="N26" s="78">
        <v>-1.7299999999999999E-2</v>
      </c>
      <c r="O26" s="77">
        <v>130921.78</v>
      </c>
      <c r="P26" s="77">
        <v>118.4</v>
      </c>
      <c r="Q26" s="77">
        <v>0</v>
      </c>
      <c r="R26" s="77">
        <v>155.01138752</v>
      </c>
      <c r="S26" s="78">
        <v>0</v>
      </c>
      <c r="T26" s="78">
        <v>6.8999999999999999E-3</v>
      </c>
      <c r="U26" s="78">
        <v>8.9999999999999998E-4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346</v>
      </c>
      <c r="H27" t="s">
        <v>347</v>
      </c>
      <c r="I27" t="s">
        <v>150</v>
      </c>
      <c r="J27" t="s">
        <v>348</v>
      </c>
      <c r="K27" s="77">
        <v>7.61</v>
      </c>
      <c r="L27" t="s">
        <v>102</v>
      </c>
      <c r="M27" s="78">
        <v>1.6500000000000001E-2</v>
      </c>
      <c r="N27" s="78">
        <v>-7.0000000000000001E-3</v>
      </c>
      <c r="O27" s="77">
        <v>200000</v>
      </c>
      <c r="P27" s="77">
        <v>123.4</v>
      </c>
      <c r="Q27" s="77">
        <v>0</v>
      </c>
      <c r="R27" s="77">
        <v>246.8</v>
      </c>
      <c r="S27" s="78">
        <v>1E-4</v>
      </c>
      <c r="T27" s="78">
        <v>1.0999999999999999E-2</v>
      </c>
      <c r="U27" s="78">
        <v>1.4E-3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351</v>
      </c>
      <c r="G28" t="s">
        <v>346</v>
      </c>
      <c r="H28" t="s">
        <v>352</v>
      </c>
      <c r="I28" t="s">
        <v>206</v>
      </c>
      <c r="J28" t="s">
        <v>353</v>
      </c>
      <c r="K28" s="77">
        <v>9.58</v>
      </c>
      <c r="L28" t="s">
        <v>102</v>
      </c>
      <c r="M28" s="78">
        <v>8.9999999999999993E-3</v>
      </c>
      <c r="N28" s="78">
        <v>1.6999999999999999E-3</v>
      </c>
      <c r="O28" s="77">
        <v>40000</v>
      </c>
      <c r="P28" s="77">
        <v>108.11</v>
      </c>
      <c r="Q28" s="77">
        <v>0.16417999999999999</v>
      </c>
      <c r="R28" s="77">
        <v>43.408180000000002</v>
      </c>
      <c r="S28" s="78">
        <v>0</v>
      </c>
      <c r="T28" s="78">
        <v>1.9E-3</v>
      </c>
      <c r="U28" s="78">
        <v>2.0000000000000001E-4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351</v>
      </c>
      <c r="G29" t="s">
        <v>346</v>
      </c>
      <c r="H29" t="s">
        <v>347</v>
      </c>
      <c r="I29" t="s">
        <v>150</v>
      </c>
      <c r="J29" t="s">
        <v>356</v>
      </c>
      <c r="K29" s="77">
        <v>4.49</v>
      </c>
      <c r="L29" t="s">
        <v>102</v>
      </c>
      <c r="M29" s="78">
        <v>1.77E-2</v>
      </c>
      <c r="N29" s="78">
        <v>-1.1299999999999999E-2</v>
      </c>
      <c r="O29" s="77">
        <v>220000</v>
      </c>
      <c r="P29" s="77">
        <v>116.45</v>
      </c>
      <c r="Q29" s="77">
        <v>0</v>
      </c>
      <c r="R29" s="77">
        <v>256.19</v>
      </c>
      <c r="S29" s="78">
        <v>1E-4</v>
      </c>
      <c r="T29" s="78">
        <v>1.14E-2</v>
      </c>
      <c r="U29" s="78">
        <v>1.5E-3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351</v>
      </c>
      <c r="G30" t="s">
        <v>346</v>
      </c>
      <c r="H30" t="s">
        <v>352</v>
      </c>
      <c r="I30" t="s">
        <v>206</v>
      </c>
      <c r="J30" t="s">
        <v>359</v>
      </c>
      <c r="K30" s="77">
        <v>1.77</v>
      </c>
      <c r="L30" t="s">
        <v>102</v>
      </c>
      <c r="M30" s="78">
        <v>6.4999999999999997E-3</v>
      </c>
      <c r="N30" s="78">
        <v>-1.9199999999999998E-2</v>
      </c>
      <c r="O30" s="77">
        <v>175600</v>
      </c>
      <c r="P30" s="77">
        <v>107.32</v>
      </c>
      <c r="Q30" s="77">
        <v>0</v>
      </c>
      <c r="R30" s="77">
        <v>188.45392000000001</v>
      </c>
      <c r="S30" s="78">
        <v>2.9999999999999997E-4</v>
      </c>
      <c r="T30" s="78">
        <v>8.3999999999999995E-3</v>
      </c>
      <c r="U30" s="78">
        <v>1.1000000000000001E-3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339</v>
      </c>
      <c r="G31" t="s">
        <v>305</v>
      </c>
      <c r="H31" t="s">
        <v>352</v>
      </c>
      <c r="I31" t="s">
        <v>206</v>
      </c>
      <c r="J31" t="s">
        <v>362</v>
      </c>
      <c r="K31" s="77">
        <v>0.9</v>
      </c>
      <c r="L31" t="s">
        <v>102</v>
      </c>
      <c r="M31" s="78">
        <v>4.2000000000000003E-2</v>
      </c>
      <c r="N31" s="78">
        <v>-1.29E-2</v>
      </c>
      <c r="O31" s="77">
        <v>200000.1</v>
      </c>
      <c r="P31" s="77">
        <v>112.33</v>
      </c>
      <c r="Q31" s="77">
        <v>0</v>
      </c>
      <c r="R31" s="77">
        <v>224.66011233</v>
      </c>
      <c r="S31" s="78">
        <v>2.9999999999999997E-4</v>
      </c>
      <c r="T31" s="78">
        <v>0.01</v>
      </c>
      <c r="U31" s="78">
        <v>1.2999999999999999E-3</v>
      </c>
    </row>
    <row r="32" spans="2:21">
      <c r="B32" t="s">
        <v>363</v>
      </c>
      <c r="C32">
        <v>11727820</v>
      </c>
      <c r="D32" t="s">
        <v>100</v>
      </c>
      <c r="E32" t="s">
        <v>123</v>
      </c>
      <c r="F32" t="s">
        <v>364</v>
      </c>
      <c r="G32" t="s">
        <v>346</v>
      </c>
      <c r="H32" t="s">
        <v>365</v>
      </c>
      <c r="I32" t="s">
        <v>206</v>
      </c>
      <c r="J32" t="s">
        <v>319</v>
      </c>
      <c r="K32" s="77">
        <v>0</v>
      </c>
      <c r="L32" t="s">
        <v>102</v>
      </c>
      <c r="M32" s="78">
        <v>9.1999999999999998E-3</v>
      </c>
      <c r="N32" s="78">
        <v>0</v>
      </c>
      <c r="O32" s="77">
        <v>337500</v>
      </c>
      <c r="P32" s="77">
        <f>R32*1000/O32*100</f>
        <v>111.39583624367535</v>
      </c>
      <c r="Q32" s="77">
        <v>2.80192</v>
      </c>
      <c r="R32" s="77">
        <f>379.45192-3.49097267759565</f>
        <v>375.96094732240431</v>
      </c>
      <c r="S32" s="78">
        <v>2.9999999999999997E-4</v>
      </c>
      <c r="T32" s="78">
        <f>R32/$R$11</f>
        <v>1.6734918765531723E-2</v>
      </c>
      <c r="U32" s="78">
        <f>R32/'סכום נכסי הקרן'!$C$42</f>
        <v>2.1275438546480506E-3</v>
      </c>
    </row>
    <row r="33" spans="2:21">
      <c r="B33" t="s">
        <v>366</v>
      </c>
      <c r="C33" t="s">
        <v>367</v>
      </c>
      <c r="D33" t="s">
        <v>100</v>
      </c>
      <c r="E33" t="s">
        <v>123</v>
      </c>
      <c r="F33" t="s">
        <v>368</v>
      </c>
      <c r="G33" t="s">
        <v>346</v>
      </c>
      <c r="H33" t="s">
        <v>365</v>
      </c>
      <c r="I33" t="s">
        <v>206</v>
      </c>
      <c r="J33" t="s">
        <v>359</v>
      </c>
      <c r="K33" s="77">
        <v>5.71</v>
      </c>
      <c r="L33" t="s">
        <v>102</v>
      </c>
      <c r="M33" s="78">
        <v>6.8999999999999999E-3</v>
      </c>
      <c r="N33" s="78">
        <v>-9.2999999999999992E-3</v>
      </c>
      <c r="O33" s="77">
        <v>333120</v>
      </c>
      <c r="P33" s="77">
        <v>112.15</v>
      </c>
      <c r="Q33" s="77">
        <v>0</v>
      </c>
      <c r="R33" s="77">
        <v>373.59408000000002</v>
      </c>
      <c r="S33" s="78">
        <v>1.8E-3</v>
      </c>
      <c r="T33" s="78">
        <v>1.66E-2</v>
      </c>
      <c r="U33" s="78">
        <v>2.0999999999999999E-3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368</v>
      </c>
      <c r="G34" t="s">
        <v>346</v>
      </c>
      <c r="H34" t="s">
        <v>365</v>
      </c>
      <c r="I34" t="s">
        <v>206</v>
      </c>
      <c r="J34" t="s">
        <v>359</v>
      </c>
      <c r="K34" s="77">
        <v>5.63</v>
      </c>
      <c r="L34" t="s">
        <v>102</v>
      </c>
      <c r="M34" s="78">
        <v>6.8999999999999999E-3</v>
      </c>
      <c r="N34" s="78">
        <v>-7.1999999999999998E-3</v>
      </c>
      <c r="O34" s="77">
        <v>334080</v>
      </c>
      <c r="P34" s="77">
        <v>111.1</v>
      </c>
      <c r="Q34" s="77">
        <v>0</v>
      </c>
      <c r="R34" s="77">
        <v>371.16287999999997</v>
      </c>
      <c r="S34" s="78">
        <v>1.6000000000000001E-3</v>
      </c>
      <c r="T34" s="78">
        <v>1.6500000000000001E-2</v>
      </c>
      <c r="U34" s="78">
        <v>2.0999999999999999E-3</v>
      </c>
    </row>
    <row r="35" spans="2:21">
      <c r="B35" t="s">
        <v>371</v>
      </c>
      <c r="C35" t="s">
        <v>372</v>
      </c>
      <c r="D35" t="s">
        <v>100</v>
      </c>
      <c r="E35" t="s">
        <v>123</v>
      </c>
      <c r="F35" t="s">
        <v>373</v>
      </c>
      <c r="G35" t="s">
        <v>374</v>
      </c>
      <c r="H35" t="s">
        <v>365</v>
      </c>
      <c r="I35" t="s">
        <v>206</v>
      </c>
      <c r="J35" t="s">
        <v>375</v>
      </c>
      <c r="K35" s="77">
        <v>5.07</v>
      </c>
      <c r="L35" t="s">
        <v>102</v>
      </c>
      <c r="M35" s="78">
        <v>1.0800000000000001E-2</v>
      </c>
      <c r="N35" s="78">
        <v>-6.1999999999999998E-3</v>
      </c>
      <c r="O35" s="77">
        <v>150224</v>
      </c>
      <c r="P35" s="77">
        <v>112</v>
      </c>
      <c r="Q35" s="77">
        <v>0</v>
      </c>
      <c r="R35" s="77">
        <v>168.25088</v>
      </c>
      <c r="S35" s="78">
        <v>5.0000000000000001E-4</v>
      </c>
      <c r="T35" s="78">
        <v>7.4999999999999997E-3</v>
      </c>
      <c r="U35" s="78">
        <v>1E-3</v>
      </c>
    </row>
    <row r="36" spans="2:21">
      <c r="B36" t="s">
        <v>376</v>
      </c>
      <c r="C36" t="s">
        <v>377</v>
      </c>
      <c r="D36" t="s">
        <v>100</v>
      </c>
      <c r="E36" t="s">
        <v>123</v>
      </c>
      <c r="F36" t="s">
        <v>378</v>
      </c>
      <c r="G36" t="s">
        <v>346</v>
      </c>
      <c r="H36" t="s">
        <v>365</v>
      </c>
      <c r="I36" t="s">
        <v>206</v>
      </c>
      <c r="J36" t="s">
        <v>379</v>
      </c>
      <c r="K36" s="77">
        <v>8.34</v>
      </c>
      <c r="L36" t="s">
        <v>102</v>
      </c>
      <c r="M36" s="78">
        <v>3.5000000000000001E-3</v>
      </c>
      <c r="N36" s="78">
        <v>1.1999999999999999E-3</v>
      </c>
      <c r="O36" s="77">
        <v>400000</v>
      </c>
      <c r="P36" s="77">
        <v>101.95</v>
      </c>
      <c r="Q36" s="77">
        <v>0</v>
      </c>
      <c r="R36" s="77">
        <v>407.8</v>
      </c>
      <c r="S36" s="78">
        <v>4.0000000000000002E-4</v>
      </c>
      <c r="T36" s="78">
        <v>1.8200000000000001E-2</v>
      </c>
      <c r="U36" s="78">
        <v>2.3E-3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378</v>
      </c>
      <c r="G37" t="s">
        <v>346</v>
      </c>
      <c r="H37" t="s">
        <v>365</v>
      </c>
      <c r="I37" t="s">
        <v>206</v>
      </c>
      <c r="J37" t="s">
        <v>382</v>
      </c>
      <c r="K37" s="77">
        <v>2.36</v>
      </c>
      <c r="L37" t="s">
        <v>102</v>
      </c>
      <c r="M37" s="78">
        <v>2.8500000000000001E-2</v>
      </c>
      <c r="N37" s="78">
        <v>-1.37E-2</v>
      </c>
      <c r="O37" s="77">
        <v>320339.88</v>
      </c>
      <c r="P37" s="77">
        <v>116.07</v>
      </c>
      <c r="Q37" s="77">
        <v>0</v>
      </c>
      <c r="R37" s="77">
        <v>371.81849871600002</v>
      </c>
      <c r="S37" s="78">
        <v>5.0000000000000001E-4</v>
      </c>
      <c r="T37" s="78">
        <v>1.66E-2</v>
      </c>
      <c r="U37" s="78">
        <v>2.0999999999999999E-3</v>
      </c>
    </row>
    <row r="38" spans="2:21">
      <c r="B38" t="s">
        <v>383</v>
      </c>
      <c r="C38" t="s">
        <v>384</v>
      </c>
      <c r="D38" t="s">
        <v>100</v>
      </c>
      <c r="E38" t="s">
        <v>123</v>
      </c>
      <c r="F38" t="s">
        <v>385</v>
      </c>
      <c r="G38" t="s">
        <v>346</v>
      </c>
      <c r="H38" t="s">
        <v>365</v>
      </c>
      <c r="I38" t="s">
        <v>206</v>
      </c>
      <c r="J38" t="s">
        <v>386</v>
      </c>
      <c r="K38" s="77">
        <v>3.98</v>
      </c>
      <c r="L38" t="s">
        <v>102</v>
      </c>
      <c r="M38" s="78">
        <v>2.1499999999999998E-2</v>
      </c>
      <c r="N38" s="78">
        <v>-1.17E-2</v>
      </c>
      <c r="O38" s="77">
        <v>143548.4</v>
      </c>
      <c r="P38" s="77">
        <v>119.36</v>
      </c>
      <c r="Q38" s="77">
        <v>0</v>
      </c>
      <c r="R38" s="77">
        <v>171.33937023999999</v>
      </c>
      <c r="S38" s="78">
        <v>1E-4</v>
      </c>
      <c r="T38" s="78">
        <v>7.6E-3</v>
      </c>
      <c r="U38" s="78">
        <v>1E-3</v>
      </c>
    </row>
    <row r="39" spans="2:21">
      <c r="B39" t="s">
        <v>387</v>
      </c>
      <c r="C39" t="s">
        <v>388</v>
      </c>
      <c r="D39" t="s">
        <v>100</v>
      </c>
      <c r="E39" t="s">
        <v>123</v>
      </c>
      <c r="F39" t="s">
        <v>385</v>
      </c>
      <c r="G39" t="s">
        <v>346</v>
      </c>
      <c r="H39" t="s">
        <v>365</v>
      </c>
      <c r="I39" t="s">
        <v>206</v>
      </c>
      <c r="J39" t="s">
        <v>389</v>
      </c>
      <c r="K39" s="77">
        <v>6.71</v>
      </c>
      <c r="L39" t="s">
        <v>102</v>
      </c>
      <c r="M39" s="78">
        <v>1.43E-2</v>
      </c>
      <c r="N39" s="78">
        <v>-5.5999999999999999E-3</v>
      </c>
      <c r="O39" s="77">
        <v>284210</v>
      </c>
      <c r="P39" s="77">
        <v>116.87</v>
      </c>
      <c r="Q39" s="77">
        <v>5.1027500000000003</v>
      </c>
      <c r="R39" s="77">
        <v>337.25897700000002</v>
      </c>
      <c r="S39" s="78">
        <v>6.9999999999999999E-4</v>
      </c>
      <c r="T39" s="78">
        <v>1.4999999999999999E-2</v>
      </c>
      <c r="U39" s="78">
        <v>1.9E-3</v>
      </c>
    </row>
    <row r="40" spans="2:21">
      <c r="B40" t="s">
        <v>390</v>
      </c>
      <c r="C40" t="s">
        <v>391</v>
      </c>
      <c r="D40" t="s">
        <v>100</v>
      </c>
      <c r="E40" t="s">
        <v>123</v>
      </c>
      <c r="F40" t="s">
        <v>385</v>
      </c>
      <c r="G40" t="s">
        <v>346</v>
      </c>
      <c r="H40" t="s">
        <v>365</v>
      </c>
      <c r="I40" t="s">
        <v>206</v>
      </c>
      <c r="J40" t="s">
        <v>392</v>
      </c>
      <c r="K40" s="77">
        <v>0</v>
      </c>
      <c r="L40" t="s">
        <v>102</v>
      </c>
      <c r="M40" s="78">
        <v>2.5499999999999998E-2</v>
      </c>
      <c r="N40" s="78">
        <v>0</v>
      </c>
      <c r="O40" s="77">
        <v>217401.88</v>
      </c>
      <c r="P40" s="77">
        <v>104.92</v>
      </c>
      <c r="Q40" s="77">
        <v>0</v>
      </c>
      <c r="R40" s="77">
        <v>228.09805249600001</v>
      </c>
      <c r="S40" s="78">
        <v>2.0000000000000001E-4</v>
      </c>
      <c r="T40" s="78">
        <v>1.0200000000000001E-2</v>
      </c>
      <c r="U40" s="78">
        <v>1.2999999999999999E-3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346</v>
      </c>
      <c r="H41" t="s">
        <v>365</v>
      </c>
      <c r="I41" t="s">
        <v>206</v>
      </c>
      <c r="J41" t="s">
        <v>396</v>
      </c>
      <c r="K41" s="77">
        <v>1.69</v>
      </c>
      <c r="L41" t="s">
        <v>102</v>
      </c>
      <c r="M41" s="78">
        <v>0.04</v>
      </c>
      <c r="N41" s="78">
        <v>-1.8800000000000001E-2</v>
      </c>
      <c r="O41" s="77">
        <v>153909.63</v>
      </c>
      <c r="P41" s="77">
        <v>113.95</v>
      </c>
      <c r="Q41" s="77">
        <v>0</v>
      </c>
      <c r="R41" s="77">
        <v>175.38002338499999</v>
      </c>
      <c r="S41" s="78">
        <v>5.9999999999999995E-4</v>
      </c>
      <c r="T41" s="78">
        <v>7.7999999999999996E-3</v>
      </c>
      <c r="U41" s="78">
        <v>1E-3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346</v>
      </c>
      <c r="H42" t="s">
        <v>400</v>
      </c>
      <c r="I42" t="s">
        <v>206</v>
      </c>
      <c r="J42" t="s">
        <v>401</v>
      </c>
      <c r="K42" s="77">
        <v>0.64</v>
      </c>
      <c r="L42" t="s">
        <v>102</v>
      </c>
      <c r="M42" s="78">
        <v>4.4499999999999998E-2</v>
      </c>
      <c r="N42" s="78">
        <v>-7.1999999999999998E-3</v>
      </c>
      <c r="O42" s="77">
        <v>10000</v>
      </c>
      <c r="P42" s="77">
        <v>113.33</v>
      </c>
      <c r="Q42" s="77">
        <v>0</v>
      </c>
      <c r="R42" s="77">
        <v>11.333</v>
      </c>
      <c r="S42" s="78">
        <v>0</v>
      </c>
      <c r="T42" s="78">
        <v>5.0000000000000001E-4</v>
      </c>
      <c r="U42" s="78">
        <v>1E-4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404</v>
      </c>
      <c r="G43" t="s">
        <v>132</v>
      </c>
      <c r="H43" t="s">
        <v>400</v>
      </c>
      <c r="I43" t="s">
        <v>206</v>
      </c>
      <c r="J43" t="s">
        <v>405</v>
      </c>
      <c r="K43" s="77">
        <v>11.06</v>
      </c>
      <c r="L43" t="s">
        <v>102</v>
      </c>
      <c r="M43" s="78">
        <v>5.7999999999999996E-3</v>
      </c>
      <c r="N43" s="78">
        <v>5.7999999999999996E-3</v>
      </c>
      <c r="O43" s="77">
        <v>297000</v>
      </c>
      <c r="P43" s="77">
        <v>99.98</v>
      </c>
      <c r="Q43" s="77">
        <v>0</v>
      </c>
      <c r="R43" s="77">
        <v>296.94060000000002</v>
      </c>
      <c r="S43" s="78">
        <v>1.5E-3</v>
      </c>
      <c r="T43" s="78">
        <v>1.32E-2</v>
      </c>
      <c r="U43" s="78">
        <v>1.6999999999999999E-3</v>
      </c>
    </row>
    <row r="44" spans="2:21">
      <c r="B44" t="s">
        <v>406</v>
      </c>
      <c r="C44" t="s">
        <v>407</v>
      </c>
      <c r="D44" t="s">
        <v>100</v>
      </c>
      <c r="E44" t="s">
        <v>123</v>
      </c>
      <c r="F44" t="s">
        <v>408</v>
      </c>
      <c r="G44" t="s">
        <v>346</v>
      </c>
      <c r="H44" t="s">
        <v>409</v>
      </c>
      <c r="I44" t="s">
        <v>206</v>
      </c>
      <c r="J44" t="s">
        <v>330</v>
      </c>
      <c r="K44" s="77">
        <v>6.12</v>
      </c>
      <c r="L44" t="s">
        <v>102</v>
      </c>
      <c r="M44" s="78">
        <v>1.5299999999999999E-2</v>
      </c>
      <c r="N44" s="78">
        <v>-5.8999999999999999E-3</v>
      </c>
      <c r="O44" s="77">
        <v>126420</v>
      </c>
      <c r="P44" s="77">
        <v>116.5</v>
      </c>
      <c r="Q44" s="77">
        <v>2.32376</v>
      </c>
      <c r="R44" s="77">
        <v>149.60306</v>
      </c>
      <c r="S44" s="78">
        <v>4.0000000000000002E-4</v>
      </c>
      <c r="T44" s="78">
        <v>6.7000000000000002E-3</v>
      </c>
      <c r="U44" s="78">
        <v>8.9999999999999998E-4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412</v>
      </c>
      <c r="G45" t="s">
        <v>413</v>
      </c>
      <c r="H45" t="s">
        <v>409</v>
      </c>
      <c r="I45" t="s">
        <v>206</v>
      </c>
      <c r="J45" t="s">
        <v>414</v>
      </c>
      <c r="K45" s="77">
        <v>6.61</v>
      </c>
      <c r="L45" t="s">
        <v>102</v>
      </c>
      <c r="M45" s="78">
        <v>7.4999999999999997E-3</v>
      </c>
      <c r="N45" s="78">
        <v>-2E-3</v>
      </c>
      <c r="O45" s="77">
        <v>298000</v>
      </c>
      <c r="P45" s="77">
        <v>106.4</v>
      </c>
      <c r="Q45" s="77">
        <v>0</v>
      </c>
      <c r="R45" s="77">
        <v>317.072</v>
      </c>
      <c r="S45" s="78">
        <v>6.9999999999999999E-4</v>
      </c>
      <c r="T45" s="78">
        <v>1.41E-2</v>
      </c>
      <c r="U45" s="78">
        <v>1.8E-3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417</v>
      </c>
      <c r="G46" t="s">
        <v>374</v>
      </c>
      <c r="H46" t="s">
        <v>418</v>
      </c>
      <c r="I46" t="s">
        <v>150</v>
      </c>
      <c r="J46" t="s">
        <v>348</v>
      </c>
      <c r="K46" s="77">
        <v>4.07</v>
      </c>
      <c r="L46" t="s">
        <v>102</v>
      </c>
      <c r="M46" s="78">
        <v>2.5700000000000001E-2</v>
      </c>
      <c r="N46" s="78">
        <v>-4.7000000000000002E-3</v>
      </c>
      <c r="O46" s="77">
        <v>450000</v>
      </c>
      <c r="P46" s="77">
        <v>117.4</v>
      </c>
      <c r="Q46" s="77">
        <v>0</v>
      </c>
      <c r="R46" s="77">
        <v>528.29999999999995</v>
      </c>
      <c r="S46" s="78">
        <v>4.0000000000000002E-4</v>
      </c>
      <c r="T46" s="78">
        <v>2.35E-2</v>
      </c>
      <c r="U46" s="78">
        <v>3.0000000000000001E-3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422</v>
      </c>
      <c r="H47" t="s">
        <v>418</v>
      </c>
      <c r="I47" t="s">
        <v>150</v>
      </c>
      <c r="J47" t="s">
        <v>423</v>
      </c>
      <c r="K47" s="77">
        <v>0.89</v>
      </c>
      <c r="L47" t="s">
        <v>102</v>
      </c>
      <c r="M47" s="78">
        <v>1.35E-2</v>
      </c>
      <c r="N47" s="78">
        <v>-9.4000000000000004E-3</v>
      </c>
      <c r="O47" s="77">
        <v>136842.1</v>
      </c>
      <c r="P47" s="77">
        <v>104.46</v>
      </c>
      <c r="Q47" s="77">
        <v>0</v>
      </c>
      <c r="R47" s="77">
        <v>142.94525766000001</v>
      </c>
      <c r="S47" s="78">
        <v>2.9999999999999997E-4</v>
      </c>
      <c r="T47" s="78">
        <v>6.4000000000000003E-3</v>
      </c>
      <c r="U47" s="78">
        <v>8.0000000000000004E-4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426</v>
      </c>
      <c r="G48" t="s">
        <v>346</v>
      </c>
      <c r="H48" t="s">
        <v>427</v>
      </c>
      <c r="I48" t="s">
        <v>206</v>
      </c>
      <c r="J48" t="s">
        <v>428</v>
      </c>
      <c r="K48" s="77">
        <v>4</v>
      </c>
      <c r="L48" t="s">
        <v>102</v>
      </c>
      <c r="M48" s="78">
        <v>1E-3</v>
      </c>
      <c r="N48" s="78">
        <v>-1.0800000000000001E-2</v>
      </c>
      <c r="O48" s="77">
        <v>660000</v>
      </c>
      <c r="P48" s="77">
        <v>107.39</v>
      </c>
      <c r="Q48" s="77">
        <v>0</v>
      </c>
      <c r="R48" s="77">
        <v>708.774</v>
      </c>
      <c r="S48" s="78">
        <v>1.2999999999999999E-3</v>
      </c>
      <c r="T48" s="78">
        <v>3.15E-2</v>
      </c>
      <c r="U48" s="78">
        <v>4.0000000000000001E-3</v>
      </c>
    </row>
    <row r="49" spans="2:21">
      <c r="B49" t="s">
        <v>429</v>
      </c>
      <c r="C49">
        <v>11759750</v>
      </c>
      <c r="D49" t="s">
        <v>100</v>
      </c>
      <c r="E49" t="s">
        <v>123</v>
      </c>
      <c r="F49" t="s">
        <v>426</v>
      </c>
      <c r="G49" t="s">
        <v>346</v>
      </c>
      <c r="H49" t="s">
        <v>427</v>
      </c>
      <c r="I49" t="s">
        <v>206</v>
      </c>
      <c r="J49" t="s">
        <v>430</v>
      </c>
      <c r="K49" s="77">
        <v>0</v>
      </c>
      <c r="L49" t="s">
        <v>102</v>
      </c>
      <c r="M49" s="78">
        <v>3.0000000000000001E-3</v>
      </c>
      <c r="N49" s="78">
        <v>0</v>
      </c>
      <c r="O49" s="77">
        <v>208000</v>
      </c>
      <c r="P49" s="77">
        <f>R49*1000/O49*100</f>
        <v>103.50646595208077</v>
      </c>
      <c r="Q49" s="77">
        <v>0</v>
      </c>
      <c r="R49" s="77">
        <f>215293.449180328/1000</f>
        <v>215.293449180328</v>
      </c>
      <c r="S49" s="78">
        <v>1.8E-3</v>
      </c>
      <c r="T49" s="78">
        <f t="shared" ref="T49:T50" si="0">R49/$R$11</f>
        <v>9.5832250887862777E-3</v>
      </c>
      <c r="U49" s="78">
        <f>R49/'סכום נכסי הקרן'!$C$42</f>
        <v>1.2183346648416461E-3</v>
      </c>
    </row>
    <row r="50" spans="2:21">
      <c r="B50" t="s">
        <v>429</v>
      </c>
      <c r="C50">
        <v>1175975</v>
      </c>
      <c r="D50" t="s">
        <v>100</v>
      </c>
      <c r="E50" t="s">
        <v>123</v>
      </c>
      <c r="F50" t="s">
        <v>426</v>
      </c>
      <c r="G50" t="s">
        <v>346</v>
      </c>
      <c r="H50" t="s">
        <v>427</v>
      </c>
      <c r="I50" t="s">
        <v>206</v>
      </c>
      <c r="J50" t="s">
        <v>430</v>
      </c>
      <c r="K50" s="77">
        <v>0</v>
      </c>
      <c r="L50" t="s">
        <v>102</v>
      </c>
      <c r="M50" s="78">
        <v>0</v>
      </c>
      <c r="N50" s="78">
        <v>0</v>
      </c>
      <c r="O50" s="77">
        <v>400000</v>
      </c>
      <c r="P50" s="77">
        <f>R50*1000/O50*100</f>
        <v>104.47999999999999</v>
      </c>
      <c r="Q50" s="77">
        <v>0</v>
      </c>
      <c r="R50" s="77">
        <f>417920/1000</f>
        <v>417.92</v>
      </c>
      <c r="S50" s="78">
        <v>0</v>
      </c>
      <c r="T50" s="78">
        <f t="shared" si="0"/>
        <v>1.8602616309755848E-2</v>
      </c>
      <c r="U50" s="78">
        <f>R50/'סכום נכסי הקרן'!$C$42</f>
        <v>2.3649879969369026E-3</v>
      </c>
    </row>
    <row r="51" spans="2:21">
      <c r="B51" t="s">
        <v>434</v>
      </c>
      <c r="C51">
        <v>82302520</v>
      </c>
      <c r="D51" t="s">
        <v>100</v>
      </c>
      <c r="E51" t="s">
        <v>123</v>
      </c>
      <c r="F51" t="s">
        <v>431</v>
      </c>
      <c r="G51" t="s">
        <v>432</v>
      </c>
      <c r="H51" t="s">
        <v>433</v>
      </c>
      <c r="I51" t="s">
        <v>206</v>
      </c>
      <c r="J51" t="s">
        <v>240</v>
      </c>
      <c r="K51" s="77">
        <v>0.75</v>
      </c>
      <c r="L51" t="s">
        <v>102</v>
      </c>
      <c r="M51" s="78">
        <v>0.03</v>
      </c>
      <c r="N51" s="78">
        <v>-5.4999999999999997E-3</v>
      </c>
      <c r="O51" s="77">
        <v>586000</v>
      </c>
      <c r="P51" s="77">
        <f>R51*1000/O51*100</f>
        <v>103.58672131147542</v>
      </c>
      <c r="Q51" s="77">
        <v>0</v>
      </c>
      <c r="R51" s="77">
        <f>617.5854-10.5672131147541</f>
        <v>607.018186885246</v>
      </c>
      <c r="S51" s="78">
        <v>4.0000000000000001E-3</v>
      </c>
      <c r="T51" s="78">
        <f>R51/$R$11</f>
        <v>2.7019827774860981E-2</v>
      </c>
      <c r="U51" s="78">
        <f>R51/'סכום נכסי הקרן'!$C$42</f>
        <v>3.4350850064749435E-3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437</v>
      </c>
      <c r="G52" t="s">
        <v>438</v>
      </c>
      <c r="H52" t="s">
        <v>215</v>
      </c>
      <c r="I52" t="s">
        <v>439</v>
      </c>
      <c r="J52" t="s">
        <v>440</v>
      </c>
      <c r="K52" s="77">
        <v>3.87</v>
      </c>
      <c r="L52" t="s">
        <v>102</v>
      </c>
      <c r="M52" s="78">
        <v>1.6400000000000001E-2</v>
      </c>
      <c r="N52" s="78">
        <v>-4.4000000000000003E-3</v>
      </c>
      <c r="O52" s="77">
        <v>171270</v>
      </c>
      <c r="P52" s="77">
        <v>111.49</v>
      </c>
      <c r="Q52" s="77">
        <v>0</v>
      </c>
      <c r="R52" s="77">
        <v>190.94892300000001</v>
      </c>
      <c r="S52" s="78">
        <v>8.0000000000000004E-4</v>
      </c>
      <c r="T52" s="78">
        <v>8.5000000000000006E-3</v>
      </c>
      <c r="U52" s="78">
        <v>1.1000000000000001E-3</v>
      </c>
    </row>
    <row r="53" spans="2:21">
      <c r="B53" t="s">
        <v>250</v>
      </c>
      <c r="C53"/>
      <c r="D53"/>
      <c r="E53"/>
      <c r="F53"/>
      <c r="G53"/>
      <c r="H53"/>
      <c r="I53"/>
      <c r="J53"/>
      <c r="K53" s="77">
        <v>3.25</v>
      </c>
      <c r="L53"/>
      <c r="M53" s="78"/>
      <c r="N53" s="78">
        <v>1.2200000000000001E-2</v>
      </c>
      <c r="O53" s="77">
        <f>SUM(O54:O88)</f>
        <v>9774965.0700000003</v>
      </c>
      <c r="P53" s="77"/>
      <c r="Q53" s="77">
        <v>11.29871</v>
      </c>
      <c r="R53" s="77">
        <v>10251.124564993503</v>
      </c>
      <c r="S53" s="78"/>
      <c r="T53" s="78">
        <v>0.45629999999999998</v>
      </c>
      <c r="U53" s="78">
        <v>5.8299999999999998E-2</v>
      </c>
    </row>
    <row r="54" spans="2:21">
      <c r="B54" t="s">
        <v>441</v>
      </c>
      <c r="C54" t="s">
        <v>442</v>
      </c>
      <c r="D54" t="s">
        <v>100</v>
      </c>
      <c r="E54" t="s">
        <v>123</v>
      </c>
      <c r="F54" t="s">
        <v>309</v>
      </c>
      <c r="G54" t="s">
        <v>305</v>
      </c>
      <c r="H54" t="s">
        <v>205</v>
      </c>
      <c r="I54" t="s">
        <v>206</v>
      </c>
      <c r="J54" t="s">
        <v>359</v>
      </c>
      <c r="K54" s="77">
        <v>1.91</v>
      </c>
      <c r="L54" t="s">
        <v>102</v>
      </c>
      <c r="M54" s="78">
        <v>1.8700000000000001E-2</v>
      </c>
      <c r="N54" s="78">
        <v>4.7999999999999996E-3</v>
      </c>
      <c r="O54" s="77">
        <v>611902.07999999996</v>
      </c>
      <c r="P54" s="77">
        <v>102.8</v>
      </c>
      <c r="Q54" s="77">
        <v>0</v>
      </c>
      <c r="R54" s="77">
        <v>629.03533823999999</v>
      </c>
      <c r="S54" s="78">
        <v>6.9999999999999999E-4</v>
      </c>
      <c r="T54" s="78">
        <v>2.8000000000000001E-2</v>
      </c>
      <c r="U54" s="78">
        <v>3.5999999999999999E-3</v>
      </c>
    </row>
    <row r="55" spans="2:21">
      <c r="B55" t="s">
        <v>443</v>
      </c>
      <c r="C55" t="s">
        <v>444</v>
      </c>
      <c r="D55" t="s">
        <v>100</v>
      </c>
      <c r="E55" t="s">
        <v>123</v>
      </c>
      <c r="F55" t="s">
        <v>313</v>
      </c>
      <c r="G55" t="s">
        <v>305</v>
      </c>
      <c r="H55" t="s">
        <v>205</v>
      </c>
      <c r="I55" t="s">
        <v>206</v>
      </c>
      <c r="J55" t="s">
        <v>445</v>
      </c>
      <c r="K55" s="77">
        <v>2.1800000000000002</v>
      </c>
      <c r="L55" t="s">
        <v>102</v>
      </c>
      <c r="M55" s="78">
        <v>3.0099999999999998E-2</v>
      </c>
      <c r="N55" s="78">
        <v>6.1999999999999998E-3</v>
      </c>
      <c r="O55" s="77">
        <v>50000</v>
      </c>
      <c r="P55" s="77">
        <v>106.08</v>
      </c>
      <c r="Q55" s="77">
        <v>0</v>
      </c>
      <c r="R55" s="77">
        <v>53.04</v>
      </c>
      <c r="S55" s="78">
        <v>0</v>
      </c>
      <c r="T55" s="78">
        <v>2.3999999999999998E-3</v>
      </c>
      <c r="U55" s="78">
        <v>2.9999999999999997E-4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318</v>
      </c>
      <c r="G56" t="s">
        <v>305</v>
      </c>
      <c r="H56" t="s">
        <v>205</v>
      </c>
      <c r="I56" t="s">
        <v>206</v>
      </c>
      <c r="J56" t="s">
        <v>448</v>
      </c>
      <c r="K56" s="77">
        <v>3.28</v>
      </c>
      <c r="L56" t="s">
        <v>102</v>
      </c>
      <c r="M56" s="78">
        <v>2.98E-2</v>
      </c>
      <c r="N56" s="78">
        <v>7.7999999999999996E-3</v>
      </c>
      <c r="O56" s="77">
        <v>377560</v>
      </c>
      <c r="P56" s="77">
        <v>109.12</v>
      </c>
      <c r="Q56" s="77">
        <v>0</v>
      </c>
      <c r="R56" s="77">
        <v>411.993472</v>
      </c>
      <c r="S56" s="78">
        <v>1E-4</v>
      </c>
      <c r="T56" s="78">
        <v>1.83E-2</v>
      </c>
      <c r="U56" s="78">
        <v>2.3E-3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305</v>
      </c>
      <c r="H57" t="s">
        <v>205</v>
      </c>
      <c r="I57" t="s">
        <v>206</v>
      </c>
      <c r="J57" t="s">
        <v>452</v>
      </c>
      <c r="K57" s="77">
        <v>0.25</v>
      </c>
      <c r="L57" t="s">
        <v>102</v>
      </c>
      <c r="M57" s="78">
        <v>2.07E-2</v>
      </c>
      <c r="N57" s="78">
        <v>8.0000000000000004E-4</v>
      </c>
      <c r="O57" s="77">
        <v>97000</v>
      </c>
      <c r="P57" s="77">
        <v>102.05</v>
      </c>
      <c r="Q57" s="77">
        <v>0</v>
      </c>
      <c r="R57" s="77">
        <v>98.988500000000002</v>
      </c>
      <c r="S57" s="78">
        <v>4.0000000000000002E-4</v>
      </c>
      <c r="T57" s="78">
        <v>4.4000000000000003E-3</v>
      </c>
      <c r="U57" s="78">
        <v>5.9999999999999995E-4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346</v>
      </c>
      <c r="H58" t="s">
        <v>205</v>
      </c>
      <c r="I58" t="s">
        <v>206</v>
      </c>
      <c r="J58" t="s">
        <v>456</v>
      </c>
      <c r="K58" s="77">
        <v>3.18</v>
      </c>
      <c r="L58" t="s">
        <v>102</v>
      </c>
      <c r="M58" s="78">
        <v>1.44E-2</v>
      </c>
      <c r="N58" s="78">
        <v>6.4999999999999997E-3</v>
      </c>
      <c r="O58" s="77">
        <v>385359.93</v>
      </c>
      <c r="P58" s="77">
        <v>102.89</v>
      </c>
      <c r="Q58" s="77">
        <v>0</v>
      </c>
      <c r="R58" s="77">
        <v>396.496831977</v>
      </c>
      <c r="S58" s="78">
        <v>5.9999999999999995E-4</v>
      </c>
      <c r="T58" s="78">
        <v>1.7600000000000001E-2</v>
      </c>
      <c r="U58" s="78">
        <v>2.3E-3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459</v>
      </c>
      <c r="G59" t="s">
        <v>305</v>
      </c>
      <c r="H59" t="s">
        <v>352</v>
      </c>
      <c r="I59" t="s">
        <v>206</v>
      </c>
      <c r="J59" t="s">
        <v>460</v>
      </c>
      <c r="K59" s="77">
        <v>0.44</v>
      </c>
      <c r="L59" t="s">
        <v>102</v>
      </c>
      <c r="M59" s="78">
        <v>6.4000000000000001E-2</v>
      </c>
      <c r="N59" s="78">
        <v>1.2999999999999999E-3</v>
      </c>
      <c r="O59" s="77">
        <v>25000</v>
      </c>
      <c r="P59" s="77">
        <v>103.14</v>
      </c>
      <c r="Q59" s="77">
        <v>0</v>
      </c>
      <c r="R59" s="77">
        <v>25.785</v>
      </c>
      <c r="S59" s="78">
        <v>2.9999999999999997E-4</v>
      </c>
      <c r="T59" s="78">
        <v>1.1000000000000001E-3</v>
      </c>
      <c r="U59" s="78">
        <v>1E-4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339</v>
      </c>
      <c r="G60" t="s">
        <v>305</v>
      </c>
      <c r="H60" t="s">
        <v>352</v>
      </c>
      <c r="I60" t="s">
        <v>206</v>
      </c>
      <c r="J60" t="s">
        <v>463</v>
      </c>
      <c r="K60" s="77">
        <v>0.89</v>
      </c>
      <c r="L60" t="s">
        <v>102</v>
      </c>
      <c r="M60" s="78">
        <v>6.5000000000000002E-2</v>
      </c>
      <c r="N60" s="78">
        <v>6.3E-3</v>
      </c>
      <c r="O60" s="77">
        <v>36666.68</v>
      </c>
      <c r="P60" s="77">
        <v>109.13</v>
      </c>
      <c r="Q60" s="77">
        <v>0</v>
      </c>
      <c r="R60" s="77">
        <v>40.014347884000003</v>
      </c>
      <c r="S60" s="78">
        <v>2.0000000000000001E-4</v>
      </c>
      <c r="T60" s="78">
        <v>1.8E-3</v>
      </c>
      <c r="U60" s="78">
        <v>2.0000000000000001E-4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466</v>
      </c>
      <c r="G61" t="s">
        <v>413</v>
      </c>
      <c r="H61" t="s">
        <v>365</v>
      </c>
      <c r="I61" t="s">
        <v>206</v>
      </c>
      <c r="J61" t="s">
        <v>467</v>
      </c>
      <c r="K61" s="77">
        <v>4.54</v>
      </c>
      <c r="L61" t="s">
        <v>102</v>
      </c>
      <c r="M61" s="78">
        <v>1.6400000000000001E-2</v>
      </c>
      <c r="N61" s="78">
        <v>1.4500000000000001E-2</v>
      </c>
      <c r="O61" s="77">
        <v>760000</v>
      </c>
      <c r="P61" s="77">
        <v>101.61</v>
      </c>
      <c r="Q61" s="77">
        <v>0</v>
      </c>
      <c r="R61" s="77">
        <v>772.23599999999999</v>
      </c>
      <c r="S61" s="78">
        <v>3.5000000000000001E-3</v>
      </c>
      <c r="T61" s="78">
        <v>3.44E-2</v>
      </c>
      <c r="U61" s="78">
        <v>4.4000000000000003E-3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470</v>
      </c>
      <c r="G62" t="s">
        <v>346</v>
      </c>
      <c r="H62" t="s">
        <v>365</v>
      </c>
      <c r="I62" t="s">
        <v>206</v>
      </c>
      <c r="J62" t="s">
        <v>471</v>
      </c>
      <c r="K62" s="77">
        <v>1.47</v>
      </c>
      <c r="L62" t="s">
        <v>102</v>
      </c>
      <c r="M62" s="78">
        <v>4.5999999999999999E-2</v>
      </c>
      <c r="N62" s="78">
        <v>8.8999999999999999E-3</v>
      </c>
      <c r="O62" s="77">
        <v>29935.5</v>
      </c>
      <c r="P62" s="77">
        <v>105.52</v>
      </c>
      <c r="Q62" s="77">
        <v>0</v>
      </c>
      <c r="R62" s="77">
        <v>31.587939599999999</v>
      </c>
      <c r="S62" s="78">
        <v>2.9999999999999997E-4</v>
      </c>
      <c r="T62" s="78">
        <v>1.4E-3</v>
      </c>
      <c r="U62" s="78">
        <v>2.0000000000000001E-4</v>
      </c>
    </row>
    <row r="63" spans="2:21">
      <c r="B63" t="s">
        <v>472</v>
      </c>
      <c r="C63" t="s">
        <v>473</v>
      </c>
      <c r="D63" t="s">
        <v>100</v>
      </c>
      <c r="E63" t="s">
        <v>123</v>
      </c>
      <c r="F63" t="s">
        <v>474</v>
      </c>
      <c r="G63" t="s">
        <v>475</v>
      </c>
      <c r="H63" t="s">
        <v>365</v>
      </c>
      <c r="I63" t="s">
        <v>206</v>
      </c>
      <c r="J63" t="s">
        <v>476</v>
      </c>
      <c r="K63" s="77">
        <v>1.24</v>
      </c>
      <c r="L63" t="s">
        <v>102</v>
      </c>
      <c r="M63" s="78">
        <v>2.4500000000000001E-2</v>
      </c>
      <c r="N63" s="78">
        <v>3.5999999999999999E-3</v>
      </c>
      <c r="O63" s="77">
        <v>614676.5</v>
      </c>
      <c r="P63" s="77">
        <v>103.21</v>
      </c>
      <c r="Q63" s="77">
        <v>0</v>
      </c>
      <c r="R63" s="77">
        <v>634.40761565000003</v>
      </c>
      <c r="S63" s="78">
        <v>5.0000000000000001E-4</v>
      </c>
      <c r="T63" s="78">
        <v>2.8199999999999999E-2</v>
      </c>
      <c r="U63" s="78">
        <v>3.5999999999999999E-3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479</v>
      </c>
      <c r="G64" t="s">
        <v>480</v>
      </c>
      <c r="H64" t="s">
        <v>365</v>
      </c>
      <c r="I64" t="s">
        <v>206</v>
      </c>
      <c r="J64" t="s">
        <v>481</v>
      </c>
      <c r="K64" s="77">
        <v>4</v>
      </c>
      <c r="L64" t="s">
        <v>102</v>
      </c>
      <c r="M64" s="78">
        <v>5.0900000000000001E-2</v>
      </c>
      <c r="N64" s="78">
        <v>1.01E-2</v>
      </c>
      <c r="O64" s="77">
        <v>136994.67000000001</v>
      </c>
      <c r="P64" s="77">
        <v>117.97</v>
      </c>
      <c r="Q64" s="77">
        <v>0</v>
      </c>
      <c r="R64" s="77">
        <v>161.61261219900001</v>
      </c>
      <c r="S64" s="78">
        <v>2.0000000000000001E-4</v>
      </c>
      <c r="T64" s="78">
        <v>7.1999999999999998E-3</v>
      </c>
      <c r="U64" s="78">
        <v>8.9999999999999998E-4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404</v>
      </c>
      <c r="G65" t="s">
        <v>132</v>
      </c>
      <c r="H65" t="s">
        <v>400</v>
      </c>
      <c r="I65" t="s">
        <v>206</v>
      </c>
      <c r="J65" t="s">
        <v>405</v>
      </c>
      <c r="K65" s="77">
        <v>10.199999999999999</v>
      </c>
      <c r="L65" t="s">
        <v>102</v>
      </c>
      <c r="M65" s="78">
        <v>2.7900000000000001E-2</v>
      </c>
      <c r="N65" s="78">
        <v>2.8299999999999999E-2</v>
      </c>
      <c r="O65" s="77">
        <v>296000</v>
      </c>
      <c r="P65" s="77">
        <v>99.78</v>
      </c>
      <c r="Q65" s="77">
        <v>0</v>
      </c>
      <c r="R65" s="77">
        <v>295.34879999999998</v>
      </c>
      <c r="S65" s="78">
        <v>1.5E-3</v>
      </c>
      <c r="T65" s="78">
        <v>1.3100000000000001E-2</v>
      </c>
      <c r="U65" s="78">
        <v>1.6999999999999999E-3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374</v>
      </c>
      <c r="H66" t="s">
        <v>400</v>
      </c>
      <c r="I66" t="s">
        <v>206</v>
      </c>
      <c r="J66" t="s">
        <v>487</v>
      </c>
      <c r="K66" s="77">
        <v>2.06</v>
      </c>
      <c r="L66" t="s">
        <v>102</v>
      </c>
      <c r="M66" s="78">
        <v>5.8000000000000003E-2</v>
      </c>
      <c r="N66" s="78">
        <v>2.8799999999999999E-2</v>
      </c>
      <c r="O66" s="77">
        <v>198329.21</v>
      </c>
      <c r="P66" s="77">
        <v>106.56</v>
      </c>
      <c r="Q66" s="77">
        <v>0</v>
      </c>
      <c r="R66" s="77">
        <v>211.33960617599999</v>
      </c>
      <c r="S66" s="78">
        <v>4.0000000000000002E-4</v>
      </c>
      <c r="T66" s="78">
        <v>9.4000000000000004E-3</v>
      </c>
      <c r="U66" s="78">
        <v>1.1999999999999999E-3</v>
      </c>
    </row>
    <row r="67" spans="2:21">
      <c r="B67" t="s">
        <v>490</v>
      </c>
      <c r="C67">
        <v>11630620</v>
      </c>
      <c r="D67" t="s">
        <v>100</v>
      </c>
      <c r="E67" t="s">
        <v>123</v>
      </c>
      <c r="F67" t="s">
        <v>488</v>
      </c>
      <c r="G67" t="s">
        <v>374</v>
      </c>
      <c r="H67" t="s">
        <v>400</v>
      </c>
      <c r="I67" t="s">
        <v>206</v>
      </c>
      <c r="J67" t="s">
        <v>489</v>
      </c>
      <c r="K67" s="77">
        <v>0</v>
      </c>
      <c r="L67" t="s">
        <v>102</v>
      </c>
      <c r="M67" s="78">
        <v>3.9300000000000002E-2</v>
      </c>
      <c r="N67" s="78">
        <v>0</v>
      </c>
      <c r="O67" s="77">
        <v>300000</v>
      </c>
      <c r="P67" s="77">
        <f>R67*1000/O67*100</f>
        <v>100.0060655737705</v>
      </c>
      <c r="Q67" s="77">
        <v>0</v>
      </c>
      <c r="R67" s="77">
        <f>303-2.98180327868853</f>
        <v>300.01819672131148</v>
      </c>
      <c r="S67" s="78">
        <v>4.0000000000000002E-4</v>
      </c>
      <c r="T67" s="78">
        <f>R67/$R$11</f>
        <v>1.3354525745480971E-2</v>
      </c>
      <c r="U67" s="78">
        <f>R67/'סכום נכסי הקרן'!$C$42</f>
        <v>1.6977876964695542E-3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493</v>
      </c>
      <c r="G68" t="s">
        <v>494</v>
      </c>
      <c r="H68" t="s">
        <v>409</v>
      </c>
      <c r="I68" t="s">
        <v>206</v>
      </c>
      <c r="J68" t="s">
        <v>495</v>
      </c>
      <c r="K68" s="77">
        <v>2.57</v>
      </c>
      <c r="L68" t="s">
        <v>102</v>
      </c>
      <c r="M68" s="78">
        <v>4.7500000000000001E-2</v>
      </c>
      <c r="N68" s="78">
        <v>3.9199999999999999E-2</v>
      </c>
      <c r="O68" s="77">
        <v>86111.11</v>
      </c>
      <c r="P68" s="77">
        <v>103.53</v>
      </c>
      <c r="Q68" s="77">
        <v>0</v>
      </c>
      <c r="R68" s="77">
        <v>89.150832183000006</v>
      </c>
      <c r="S68" s="78">
        <v>1E-4</v>
      </c>
      <c r="T68" s="78">
        <v>4.0000000000000001E-3</v>
      </c>
      <c r="U68" s="78">
        <v>5.0000000000000001E-4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498</v>
      </c>
      <c r="G69" t="s">
        <v>438</v>
      </c>
      <c r="H69" t="s">
        <v>499</v>
      </c>
      <c r="I69" t="s">
        <v>206</v>
      </c>
      <c r="J69" t="s">
        <v>359</v>
      </c>
      <c r="K69" s="77">
        <v>5.54</v>
      </c>
      <c r="L69" t="s">
        <v>102</v>
      </c>
      <c r="M69" s="78">
        <v>2.5000000000000001E-3</v>
      </c>
      <c r="N69" s="78">
        <v>1.67E-2</v>
      </c>
      <c r="O69" s="77">
        <v>348000</v>
      </c>
      <c r="P69" s="77">
        <v>92.6</v>
      </c>
      <c r="Q69" s="77">
        <v>0</v>
      </c>
      <c r="R69" s="77">
        <v>322.24799999999999</v>
      </c>
      <c r="S69" s="78">
        <v>5.9999999999999995E-4</v>
      </c>
      <c r="T69" s="78">
        <v>1.43E-2</v>
      </c>
      <c r="U69" s="78">
        <v>1.8E-3</v>
      </c>
    </row>
    <row r="70" spans="2:21">
      <c r="B70" t="s">
        <v>500</v>
      </c>
      <c r="C70" t="s">
        <v>501</v>
      </c>
      <c r="D70" t="s">
        <v>100</v>
      </c>
      <c r="E70" t="s">
        <v>123</v>
      </c>
      <c r="F70" t="s">
        <v>417</v>
      </c>
      <c r="G70" t="s">
        <v>374</v>
      </c>
      <c r="H70" t="s">
        <v>418</v>
      </c>
      <c r="I70" t="s">
        <v>150</v>
      </c>
      <c r="J70" t="s">
        <v>502</v>
      </c>
      <c r="K70" s="77">
        <v>4.7699999999999996</v>
      </c>
      <c r="L70" t="s">
        <v>102</v>
      </c>
      <c r="M70" s="78">
        <v>2.3E-2</v>
      </c>
      <c r="N70" s="78">
        <v>1.7899999999999999E-2</v>
      </c>
      <c r="O70" s="77">
        <v>539500</v>
      </c>
      <c r="P70" s="77">
        <v>103.13</v>
      </c>
      <c r="Q70" s="77">
        <v>0</v>
      </c>
      <c r="R70" s="77">
        <v>556.38634999999999</v>
      </c>
      <c r="S70" s="78">
        <v>8.9999999999999998E-4</v>
      </c>
      <c r="T70" s="78">
        <v>2.4799999999999999E-2</v>
      </c>
      <c r="U70" s="78">
        <v>3.2000000000000002E-3</v>
      </c>
    </row>
    <row r="71" spans="2:21">
      <c r="B71" t="s">
        <v>503</v>
      </c>
      <c r="C71" t="s">
        <v>504</v>
      </c>
      <c r="D71" t="s">
        <v>100</v>
      </c>
      <c r="E71" t="s">
        <v>123</v>
      </c>
      <c r="F71" t="s">
        <v>505</v>
      </c>
      <c r="G71" t="s">
        <v>506</v>
      </c>
      <c r="H71" t="s">
        <v>499</v>
      </c>
      <c r="I71" t="s">
        <v>206</v>
      </c>
      <c r="J71" t="s">
        <v>507</v>
      </c>
      <c r="K71" s="77">
        <v>1.96</v>
      </c>
      <c r="L71" t="s">
        <v>102</v>
      </c>
      <c r="M71" s="78">
        <v>3.85E-2</v>
      </c>
      <c r="N71" s="78">
        <v>7.0000000000000001E-3</v>
      </c>
      <c r="O71" s="77">
        <v>216000</v>
      </c>
      <c r="P71" s="77">
        <v>106.23</v>
      </c>
      <c r="Q71" s="77">
        <v>0</v>
      </c>
      <c r="R71" s="77">
        <v>229.45679999999999</v>
      </c>
      <c r="S71" s="78">
        <v>1.6999999999999999E-3</v>
      </c>
      <c r="T71" s="78">
        <v>1.0200000000000001E-2</v>
      </c>
      <c r="U71" s="78">
        <v>1.2999999999999999E-3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413</v>
      </c>
      <c r="H72" t="s">
        <v>499</v>
      </c>
      <c r="I72" t="s">
        <v>206</v>
      </c>
      <c r="J72" t="s">
        <v>315</v>
      </c>
      <c r="K72" s="77">
        <v>4.04</v>
      </c>
      <c r="L72" t="s">
        <v>102</v>
      </c>
      <c r="M72" s="78">
        <v>2.1999999999999999E-2</v>
      </c>
      <c r="N72" s="78">
        <v>1.6500000000000001E-2</v>
      </c>
      <c r="O72" s="77">
        <v>894820</v>
      </c>
      <c r="P72" s="77">
        <v>102.25</v>
      </c>
      <c r="Q72" s="77">
        <v>0</v>
      </c>
      <c r="R72" s="77">
        <v>914.95344999999998</v>
      </c>
      <c r="S72" s="78">
        <v>5.9999999999999995E-4</v>
      </c>
      <c r="T72" s="78">
        <v>4.07E-2</v>
      </c>
      <c r="U72" s="78">
        <v>5.1999999999999998E-3</v>
      </c>
    </row>
    <row r="73" spans="2:21">
      <c r="B73" t="s">
        <v>514</v>
      </c>
      <c r="C73" t="s">
        <v>515</v>
      </c>
      <c r="D73" t="s">
        <v>100</v>
      </c>
      <c r="E73" t="s">
        <v>123</v>
      </c>
      <c r="F73" t="s">
        <v>516</v>
      </c>
      <c r="G73" t="s">
        <v>413</v>
      </c>
      <c r="H73" t="s">
        <v>499</v>
      </c>
      <c r="I73" t="s">
        <v>206</v>
      </c>
      <c r="J73" t="s">
        <v>517</v>
      </c>
      <c r="K73" s="77">
        <v>2.97</v>
      </c>
      <c r="L73" t="s">
        <v>102</v>
      </c>
      <c r="M73" s="78">
        <v>2.63E-2</v>
      </c>
      <c r="N73" s="78">
        <v>1.7500000000000002E-2</v>
      </c>
      <c r="O73" s="77">
        <v>220000</v>
      </c>
      <c r="P73" s="77">
        <v>103.08</v>
      </c>
      <c r="Q73" s="77">
        <v>0</v>
      </c>
      <c r="R73" s="77">
        <v>226.77600000000001</v>
      </c>
      <c r="S73" s="78">
        <v>2.3E-3</v>
      </c>
      <c r="T73" s="78">
        <v>1.01E-2</v>
      </c>
      <c r="U73" s="78">
        <v>1.2999999999999999E-3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374</v>
      </c>
      <c r="H74" t="s">
        <v>499</v>
      </c>
      <c r="I74" t="s">
        <v>206</v>
      </c>
      <c r="J74" t="s">
        <v>521</v>
      </c>
      <c r="K74" s="77">
        <v>1.42</v>
      </c>
      <c r="L74" t="s">
        <v>102</v>
      </c>
      <c r="M74" s="78">
        <v>5.5E-2</v>
      </c>
      <c r="N74" s="78">
        <v>2.1899999999999999E-2</v>
      </c>
      <c r="O74" s="77">
        <v>120000</v>
      </c>
      <c r="P74" s="77">
        <v>104.67</v>
      </c>
      <c r="Q74" s="77">
        <v>3.3</v>
      </c>
      <c r="R74" s="77">
        <v>128.904</v>
      </c>
      <c r="S74" s="78">
        <v>1.1999999999999999E-3</v>
      </c>
      <c r="T74" s="78">
        <v>5.7000000000000002E-3</v>
      </c>
      <c r="U74" s="78">
        <v>6.9999999999999999E-4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422</v>
      </c>
      <c r="H75" t="s">
        <v>525</v>
      </c>
      <c r="I75" t="s">
        <v>150</v>
      </c>
      <c r="J75" t="s">
        <v>526</v>
      </c>
      <c r="K75" s="77">
        <v>0</v>
      </c>
      <c r="L75" t="s">
        <v>102</v>
      </c>
      <c r="M75" s="78">
        <v>3.2399999999999998E-2</v>
      </c>
      <c r="N75" s="78">
        <v>0</v>
      </c>
      <c r="O75" s="77">
        <v>235679.85</v>
      </c>
      <c r="P75" s="77">
        <v>101.99</v>
      </c>
      <c r="Q75" s="77">
        <v>0</v>
      </c>
      <c r="R75" s="77">
        <v>240.36987901500001</v>
      </c>
      <c r="S75" s="78">
        <v>8.0000000000000004E-4</v>
      </c>
      <c r="T75" s="78">
        <v>1.0699999999999999E-2</v>
      </c>
      <c r="U75" s="78">
        <v>1.4E-3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432</v>
      </c>
      <c r="H76" t="s">
        <v>525</v>
      </c>
      <c r="I76" t="s">
        <v>150</v>
      </c>
      <c r="J76" t="s">
        <v>530</v>
      </c>
      <c r="K76" s="77">
        <v>2.91</v>
      </c>
      <c r="L76" t="s">
        <v>102</v>
      </c>
      <c r="M76" s="78">
        <v>7.0000000000000007E-2</v>
      </c>
      <c r="N76" s="78">
        <v>5.8299999999999998E-2</v>
      </c>
      <c r="O76" s="77">
        <v>107069</v>
      </c>
      <c r="P76" s="77">
        <v>105.38</v>
      </c>
      <c r="Q76" s="77">
        <v>0</v>
      </c>
      <c r="R76" s="77">
        <v>112.8293122</v>
      </c>
      <c r="S76" s="78">
        <v>4.0000000000000002E-4</v>
      </c>
      <c r="T76" s="78">
        <v>5.0000000000000001E-3</v>
      </c>
      <c r="U76" s="78">
        <v>5.9999999999999995E-4</v>
      </c>
    </row>
    <row r="77" spans="2:21">
      <c r="B77" t="s">
        <v>531</v>
      </c>
      <c r="C77">
        <v>25905780</v>
      </c>
      <c r="D77" t="s">
        <v>100</v>
      </c>
      <c r="E77" t="s">
        <v>123</v>
      </c>
      <c r="F77" t="s">
        <v>532</v>
      </c>
      <c r="G77" t="s">
        <v>506</v>
      </c>
      <c r="H77" t="s">
        <v>427</v>
      </c>
      <c r="I77" t="s">
        <v>206</v>
      </c>
      <c r="J77" t="s">
        <v>533</v>
      </c>
      <c r="K77" s="77">
        <v>5.38</v>
      </c>
      <c r="L77" t="s">
        <v>102</v>
      </c>
      <c r="M77" s="78">
        <v>0.05</v>
      </c>
      <c r="N77" s="78">
        <v>3.8800000000000001E-2</v>
      </c>
      <c r="O77" s="77">
        <v>487179.49</v>
      </c>
      <c r="P77" s="77">
        <f>R77*1000/O77*100</f>
        <v>107.1796376211862</v>
      </c>
      <c r="Q77" s="77">
        <v>0</v>
      </c>
      <c r="R77" s="77">
        <f>524.302567138-2.1453551912568</f>
        <v>522.15721194674313</v>
      </c>
      <c r="S77" s="78">
        <v>6.9999999999999999E-4</v>
      </c>
      <c r="T77" s="78">
        <f>R77/$R$11</f>
        <v>2.3242463311679569E-2</v>
      </c>
      <c r="U77" s="78">
        <f>R77/'סכום נכסי הקרן'!$C$42</f>
        <v>2.9548610709420123E-3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536</v>
      </c>
      <c r="G78" t="s">
        <v>422</v>
      </c>
      <c r="H78" t="s">
        <v>427</v>
      </c>
      <c r="I78" t="s">
        <v>206</v>
      </c>
      <c r="J78" t="s">
        <v>537</v>
      </c>
      <c r="K78" s="77">
        <v>2.0499999999999998</v>
      </c>
      <c r="L78" t="s">
        <v>102</v>
      </c>
      <c r="M78" s="78">
        <v>4.9000000000000002E-2</v>
      </c>
      <c r="N78" s="78">
        <v>2.8799999999999999E-2</v>
      </c>
      <c r="O78" s="77">
        <v>281200</v>
      </c>
      <c r="P78" s="77">
        <v>104.18</v>
      </c>
      <c r="Q78" s="77">
        <v>0</v>
      </c>
      <c r="R78" s="77">
        <v>292.95416</v>
      </c>
      <c r="S78" s="78">
        <v>1.5E-3</v>
      </c>
      <c r="T78" s="78">
        <v>1.2999999999999999E-2</v>
      </c>
      <c r="U78" s="78">
        <v>1.6999999999999999E-3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540</v>
      </c>
      <c r="G79" t="s">
        <v>509</v>
      </c>
      <c r="H79" t="s">
        <v>427</v>
      </c>
      <c r="I79" t="s">
        <v>206</v>
      </c>
      <c r="J79" t="s">
        <v>541</v>
      </c>
      <c r="K79" s="77">
        <v>3.81</v>
      </c>
      <c r="L79" t="s">
        <v>102</v>
      </c>
      <c r="M79" s="78">
        <v>6.5000000000000002E-2</v>
      </c>
      <c r="N79" s="78">
        <v>3.95E-2</v>
      </c>
      <c r="O79" s="77">
        <v>125000</v>
      </c>
      <c r="P79" s="77">
        <v>110</v>
      </c>
      <c r="Q79" s="77">
        <v>0</v>
      </c>
      <c r="R79" s="77">
        <v>137.5</v>
      </c>
      <c r="S79" s="78">
        <v>2.0000000000000001E-4</v>
      </c>
      <c r="T79" s="78">
        <v>6.1000000000000004E-3</v>
      </c>
      <c r="U79" s="78">
        <v>8.0000000000000004E-4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544</v>
      </c>
      <c r="G80" t="s">
        <v>545</v>
      </c>
      <c r="H80" t="s">
        <v>525</v>
      </c>
      <c r="I80" t="s">
        <v>150</v>
      </c>
      <c r="J80" t="s">
        <v>546</v>
      </c>
      <c r="K80" s="77">
        <v>4.1900000000000004</v>
      </c>
      <c r="L80" t="s">
        <v>102</v>
      </c>
      <c r="M80" s="78">
        <v>0.04</v>
      </c>
      <c r="N80" s="78">
        <v>8.9999999999999998E-4</v>
      </c>
      <c r="O80" s="77">
        <v>250000</v>
      </c>
      <c r="P80" s="77">
        <v>117.9</v>
      </c>
      <c r="Q80" s="77">
        <v>0</v>
      </c>
      <c r="R80" s="77">
        <v>294.75</v>
      </c>
      <c r="S80" s="78">
        <v>8.0000000000000004E-4</v>
      </c>
      <c r="T80" s="78">
        <v>1.3100000000000001E-2</v>
      </c>
      <c r="U80" s="78">
        <v>1.6999999999999999E-3</v>
      </c>
    </row>
    <row r="81" spans="2:21">
      <c r="B81" t="s">
        <v>549</v>
      </c>
      <c r="C81">
        <v>11576680</v>
      </c>
      <c r="D81" t="s">
        <v>100</v>
      </c>
      <c r="E81" t="s">
        <v>123</v>
      </c>
      <c r="F81" t="s">
        <v>547</v>
      </c>
      <c r="G81" t="s">
        <v>346</v>
      </c>
      <c r="H81" t="s">
        <v>525</v>
      </c>
      <c r="I81" t="s">
        <v>150</v>
      </c>
      <c r="J81" t="s">
        <v>548</v>
      </c>
      <c r="K81" s="77">
        <v>4.4000000000000004</v>
      </c>
      <c r="L81" t="s">
        <v>102</v>
      </c>
      <c r="M81" s="78">
        <v>4.1000000000000002E-2</v>
      </c>
      <c r="N81" s="78">
        <v>2.52E-2</v>
      </c>
      <c r="O81" s="77">
        <v>350000</v>
      </c>
      <c r="P81" s="77">
        <f>R81*1000/O81*100</f>
        <v>106.83060109289617</v>
      </c>
      <c r="Q81" s="77">
        <v>0</v>
      </c>
      <c r="R81" s="77">
        <f>377.23-3.32289617486339</f>
        <v>373.90710382513663</v>
      </c>
      <c r="S81" s="78">
        <v>1E-3</v>
      </c>
      <c r="T81" s="78">
        <f>R81/$R$11</f>
        <v>1.6643497291230522E-2</v>
      </c>
      <c r="U81" s="78">
        <f>R81/'סכום נכסי הקרן'!$C$42</f>
        <v>2.1159212588913868E-3</v>
      </c>
    </row>
    <row r="82" spans="2:21">
      <c r="B82" t="s">
        <v>550</v>
      </c>
      <c r="C82" t="s">
        <v>551</v>
      </c>
      <c r="D82" t="s">
        <v>100</v>
      </c>
      <c r="E82" t="s">
        <v>123</v>
      </c>
      <c r="F82" t="s">
        <v>552</v>
      </c>
      <c r="G82" t="s">
        <v>432</v>
      </c>
      <c r="H82" t="s">
        <v>553</v>
      </c>
      <c r="I82" t="s">
        <v>150</v>
      </c>
      <c r="J82" t="s">
        <v>554</v>
      </c>
      <c r="K82" s="77">
        <v>2.12</v>
      </c>
      <c r="L82" t="s">
        <v>102</v>
      </c>
      <c r="M82" s="78">
        <v>4.7500000000000001E-2</v>
      </c>
      <c r="N82" s="78">
        <v>2.2100000000000002E-2</v>
      </c>
      <c r="O82" s="77">
        <v>256000</v>
      </c>
      <c r="P82" s="77">
        <v>105.44</v>
      </c>
      <c r="Q82" s="77">
        <v>0</v>
      </c>
      <c r="R82" s="77">
        <v>269.9264</v>
      </c>
      <c r="S82" s="78">
        <v>1.1999999999999999E-3</v>
      </c>
      <c r="T82" s="78">
        <v>1.2E-2</v>
      </c>
      <c r="U82" s="78">
        <v>1.5E-3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431</v>
      </c>
      <c r="G83" t="s">
        <v>432</v>
      </c>
      <c r="H83" t="s">
        <v>433</v>
      </c>
      <c r="I83" t="s">
        <v>206</v>
      </c>
      <c r="J83" t="s">
        <v>557</v>
      </c>
      <c r="K83" s="77">
        <v>3.87</v>
      </c>
      <c r="L83" t="s">
        <v>102</v>
      </c>
      <c r="M83" s="78">
        <v>2.9000000000000001E-2</v>
      </c>
      <c r="N83" s="78">
        <v>2.9600000000000001E-2</v>
      </c>
      <c r="O83" s="77">
        <v>327000</v>
      </c>
      <c r="P83" s="77">
        <v>99.87</v>
      </c>
      <c r="Q83" s="77">
        <v>0</v>
      </c>
      <c r="R83" s="77">
        <v>326.57490000000001</v>
      </c>
      <c r="S83" s="78">
        <v>2.2000000000000001E-3</v>
      </c>
      <c r="T83" s="78">
        <v>1.4500000000000001E-2</v>
      </c>
      <c r="U83" s="78">
        <v>1.9E-3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431</v>
      </c>
      <c r="G84" t="s">
        <v>432</v>
      </c>
      <c r="H84" t="s">
        <v>433</v>
      </c>
      <c r="I84" t="s">
        <v>206</v>
      </c>
      <c r="J84" t="s">
        <v>560</v>
      </c>
      <c r="K84" s="77">
        <v>2.83</v>
      </c>
      <c r="L84" t="s">
        <v>102</v>
      </c>
      <c r="M84" s="78">
        <v>1.4999999999999999E-2</v>
      </c>
      <c r="N84" s="78">
        <v>-7.9299999999999995E-2</v>
      </c>
      <c r="O84" s="77">
        <v>348000</v>
      </c>
      <c r="P84" s="77">
        <v>131.6</v>
      </c>
      <c r="Q84" s="77">
        <v>0</v>
      </c>
      <c r="R84" s="77">
        <v>457.96800000000002</v>
      </c>
      <c r="S84" s="78">
        <v>2.0999999999999999E-3</v>
      </c>
      <c r="T84" s="78">
        <v>2.0400000000000001E-2</v>
      </c>
      <c r="U84" s="78">
        <v>2.5999999999999999E-3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563</v>
      </c>
      <c r="G85" t="s">
        <v>422</v>
      </c>
      <c r="H85" t="s">
        <v>564</v>
      </c>
      <c r="I85" t="s">
        <v>150</v>
      </c>
      <c r="J85" t="s">
        <v>565</v>
      </c>
      <c r="K85" s="77">
        <v>0.62</v>
      </c>
      <c r="L85" t="s">
        <v>102</v>
      </c>
      <c r="M85" s="78">
        <v>0.05</v>
      </c>
      <c r="N85" s="78">
        <v>2.4500000000000001E-2</v>
      </c>
      <c r="O85" s="77">
        <v>187500</v>
      </c>
      <c r="P85" s="77">
        <v>101.96</v>
      </c>
      <c r="Q85" s="77">
        <v>0</v>
      </c>
      <c r="R85" s="77">
        <v>191.17500000000001</v>
      </c>
      <c r="S85" s="78">
        <v>7.4000000000000003E-3</v>
      </c>
      <c r="T85" s="78">
        <v>8.5000000000000006E-3</v>
      </c>
      <c r="U85" s="78">
        <v>1.1000000000000001E-3</v>
      </c>
    </row>
    <row r="86" spans="2:21">
      <c r="B86" t="s">
        <v>566</v>
      </c>
      <c r="C86" t="s">
        <v>567</v>
      </c>
      <c r="D86" t="s">
        <v>100</v>
      </c>
      <c r="E86" t="s">
        <v>123</v>
      </c>
      <c r="F86" t="s">
        <v>568</v>
      </c>
      <c r="G86" t="s">
        <v>432</v>
      </c>
      <c r="H86" t="s">
        <v>564</v>
      </c>
      <c r="I86" t="s">
        <v>150</v>
      </c>
      <c r="J86" t="s">
        <v>440</v>
      </c>
      <c r="K86" s="77">
        <v>2.23</v>
      </c>
      <c r="L86" t="s">
        <v>102</v>
      </c>
      <c r="M86" s="78">
        <v>5.7000000000000002E-2</v>
      </c>
      <c r="N86" s="78">
        <v>7.7000000000000002E-3</v>
      </c>
      <c r="O86" s="77">
        <v>38921.050000000003</v>
      </c>
      <c r="P86" s="77">
        <v>111.11</v>
      </c>
      <c r="Q86" s="77">
        <v>7.99871</v>
      </c>
      <c r="R86" s="77">
        <v>51.243888654999999</v>
      </c>
      <c r="S86" s="78">
        <v>5.0000000000000001E-4</v>
      </c>
      <c r="T86" s="78">
        <v>2.3E-3</v>
      </c>
      <c r="U86" s="78">
        <v>2.9999999999999997E-4</v>
      </c>
    </row>
    <row r="87" spans="2:21">
      <c r="B87" t="s">
        <v>569</v>
      </c>
      <c r="C87">
        <v>11811220</v>
      </c>
      <c r="D87" t="s">
        <v>100</v>
      </c>
      <c r="E87" t="s">
        <v>123</v>
      </c>
      <c r="F87" t="s">
        <v>508</v>
      </c>
      <c r="G87" t="s">
        <v>509</v>
      </c>
      <c r="H87" t="s">
        <v>215</v>
      </c>
      <c r="I87" t="s">
        <v>439</v>
      </c>
      <c r="J87" t="s">
        <v>510</v>
      </c>
      <c r="K87" s="77">
        <v>0</v>
      </c>
      <c r="L87" t="s">
        <v>102</v>
      </c>
      <c r="M87" s="78">
        <v>6.2E-2</v>
      </c>
      <c r="N87" s="78">
        <v>0</v>
      </c>
      <c r="O87" s="77">
        <v>150000</v>
      </c>
      <c r="P87" s="77">
        <f>R87*1000/O87*100</f>
        <v>101.67213114754097</v>
      </c>
      <c r="Q87" s="77">
        <v>0</v>
      </c>
      <c r="R87" s="77">
        <f>154.875-2.36680327868853</f>
        <v>152.50819672131146</v>
      </c>
      <c r="S87" s="78">
        <v>2.9999999999999997E-4</v>
      </c>
      <c r="T87" s="78">
        <f t="shared" ref="T87" si="1">R87/$R$11</f>
        <v>6.7885037033387297E-3</v>
      </c>
      <c r="U87" s="78">
        <f>R87/'סכום נכסי הקרן'!$C$42</f>
        <v>8.63036118588231E-4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572</v>
      </c>
      <c r="G88" t="s">
        <v>432</v>
      </c>
      <c r="H88" t="s">
        <v>215</v>
      </c>
      <c r="I88" t="s">
        <v>439</v>
      </c>
      <c r="J88" t="s">
        <v>573</v>
      </c>
      <c r="K88" s="77">
        <v>2.2999999999999998</v>
      </c>
      <c r="L88" t="s">
        <v>102</v>
      </c>
      <c r="M88" s="78">
        <v>4.4900000000000002E-2</v>
      </c>
      <c r="N88" s="78">
        <v>0.03</v>
      </c>
      <c r="O88" s="77">
        <v>287560</v>
      </c>
      <c r="P88" s="77">
        <v>103.45</v>
      </c>
      <c r="Q88" s="77">
        <v>0</v>
      </c>
      <c r="R88" s="77">
        <v>297.48081999999999</v>
      </c>
      <c r="S88" s="78">
        <v>3.0999999999999999E-3</v>
      </c>
      <c r="T88" s="78">
        <v>1.32E-2</v>
      </c>
      <c r="U88" s="78">
        <v>1.6999999999999999E-3</v>
      </c>
    </row>
    <row r="89" spans="2:21">
      <c r="B89" s="79" t="s">
        <v>295</v>
      </c>
      <c r="C89" s="16"/>
      <c r="D89" s="16"/>
      <c r="E89" s="16"/>
      <c r="F89" s="16"/>
      <c r="K89" s="81">
        <v>1.45</v>
      </c>
      <c r="N89" s="80">
        <v>2.23E-2</v>
      </c>
      <c r="O89" s="81">
        <v>117455.55</v>
      </c>
      <c r="Q89" s="81">
        <v>0</v>
      </c>
      <c r="R89" s="81">
        <v>99.343904190000003</v>
      </c>
      <c r="T89" s="80">
        <v>4.4000000000000003E-3</v>
      </c>
      <c r="U89" s="80">
        <v>5.9999999999999995E-4</v>
      </c>
    </row>
    <row r="90" spans="2:21">
      <c r="B90" t="s">
        <v>574</v>
      </c>
      <c r="C90" t="s">
        <v>575</v>
      </c>
      <c r="D90" t="s">
        <v>100</v>
      </c>
      <c r="E90" t="s">
        <v>123</v>
      </c>
      <c r="F90" t="s">
        <v>513</v>
      </c>
      <c r="G90" t="s">
        <v>413</v>
      </c>
      <c r="H90" t="s">
        <v>499</v>
      </c>
      <c r="I90" t="s">
        <v>206</v>
      </c>
      <c r="J90" t="s">
        <v>576</v>
      </c>
      <c r="K90" s="77">
        <v>1.45</v>
      </c>
      <c r="L90" t="s">
        <v>102</v>
      </c>
      <c r="M90" s="78">
        <v>5.2499999999999998E-2</v>
      </c>
      <c r="N90" s="78">
        <v>2.23E-2</v>
      </c>
      <c r="O90" s="77">
        <v>117455.55</v>
      </c>
      <c r="P90" s="77">
        <v>84.58</v>
      </c>
      <c r="Q90" s="77">
        <v>0</v>
      </c>
      <c r="R90" s="77">
        <v>99.343904190000003</v>
      </c>
      <c r="S90" s="78">
        <v>1E-4</v>
      </c>
      <c r="T90" s="78">
        <v>4.4000000000000003E-3</v>
      </c>
      <c r="U90" s="78">
        <v>5.9999999999999995E-4</v>
      </c>
    </row>
    <row r="91" spans="2:21">
      <c r="B91" s="79" t="s">
        <v>577</v>
      </c>
      <c r="C91" s="16"/>
      <c r="D91" s="16"/>
      <c r="E91" s="16"/>
      <c r="F91" s="16"/>
      <c r="K91" s="81">
        <v>0</v>
      </c>
      <c r="N91" s="80">
        <v>0</v>
      </c>
      <c r="O91" s="81">
        <v>0</v>
      </c>
      <c r="Q91" s="81">
        <v>0</v>
      </c>
      <c r="R91" s="81">
        <v>0</v>
      </c>
      <c r="T91" s="80">
        <v>0</v>
      </c>
      <c r="U91" s="80">
        <v>0</v>
      </c>
    </row>
    <row r="92" spans="2:21">
      <c r="B92" t="s">
        <v>215</v>
      </c>
      <c r="C92" t="s">
        <v>215</v>
      </c>
      <c r="D92" s="16"/>
      <c r="E92" s="16"/>
      <c r="F92" s="16"/>
      <c r="G92" t="s">
        <v>215</v>
      </c>
      <c r="H92" t="s">
        <v>215</v>
      </c>
      <c r="K92" s="77">
        <v>0</v>
      </c>
      <c r="L92" t="s">
        <v>215</v>
      </c>
      <c r="M92" s="78">
        <v>0</v>
      </c>
      <c r="N92" s="78">
        <v>0</v>
      </c>
      <c r="O92" s="77">
        <v>0</v>
      </c>
      <c r="P92" s="77">
        <v>0</v>
      </c>
      <c r="R92" s="77">
        <v>0</v>
      </c>
      <c r="S92" s="78">
        <v>0</v>
      </c>
      <c r="T92" s="78">
        <v>0</v>
      </c>
      <c r="U92" s="78">
        <v>0</v>
      </c>
    </row>
    <row r="93" spans="2:21">
      <c r="B93" s="79" t="s">
        <v>220</v>
      </c>
      <c r="C93" s="16"/>
      <c r="D93" s="16"/>
      <c r="E93" s="16"/>
      <c r="F93" s="16"/>
      <c r="K93" s="81">
        <v>7</v>
      </c>
      <c r="N93" s="80">
        <v>3.4500000000000003E-2</v>
      </c>
      <c r="O93" s="81">
        <v>220000</v>
      </c>
      <c r="Q93" s="81">
        <v>0</v>
      </c>
      <c r="R93" s="81">
        <v>689.45699135332995</v>
      </c>
      <c r="T93" s="80">
        <v>3.0700000000000002E-2</v>
      </c>
      <c r="U93" s="80">
        <v>3.8999999999999998E-3</v>
      </c>
    </row>
    <row r="94" spans="2:21">
      <c r="B94" s="79" t="s">
        <v>296</v>
      </c>
      <c r="C94" s="16"/>
      <c r="D94" s="16"/>
      <c r="E94" s="16"/>
      <c r="F94" s="16"/>
      <c r="K94" s="81">
        <v>5.75</v>
      </c>
      <c r="N94" s="80">
        <v>4.87E-2</v>
      </c>
      <c r="O94" s="81">
        <v>70000</v>
      </c>
      <c r="Q94" s="81">
        <v>0</v>
      </c>
      <c r="R94" s="81">
        <v>222.62305510332999</v>
      </c>
      <c r="T94" s="80">
        <v>9.9000000000000008E-3</v>
      </c>
      <c r="U94" s="80">
        <v>1.2999999999999999E-3</v>
      </c>
    </row>
    <row r="95" spans="2:21">
      <c r="B95" t="s">
        <v>578</v>
      </c>
      <c r="C95" t="s">
        <v>579</v>
      </c>
      <c r="D95" t="s">
        <v>123</v>
      </c>
      <c r="E95" t="s">
        <v>322</v>
      </c>
      <c r="F95" t="s">
        <v>580</v>
      </c>
      <c r="G95" t="s">
        <v>581</v>
      </c>
      <c r="H95" t="s">
        <v>582</v>
      </c>
      <c r="I95" t="s">
        <v>583</v>
      </c>
      <c r="J95" t="s">
        <v>584</v>
      </c>
      <c r="K95" s="77">
        <v>4.76</v>
      </c>
      <c r="L95" t="s">
        <v>106</v>
      </c>
      <c r="M95" s="78">
        <v>4.7500000000000001E-2</v>
      </c>
      <c r="N95" s="78">
        <v>4.9299999999999997E-2</v>
      </c>
      <c r="O95" s="77">
        <v>30000</v>
      </c>
      <c r="P95" s="77">
        <v>100.139111</v>
      </c>
      <c r="Q95" s="77">
        <v>0</v>
      </c>
      <c r="R95" s="77">
        <v>93.429790562999997</v>
      </c>
      <c r="S95" s="78">
        <v>0</v>
      </c>
      <c r="T95" s="78">
        <v>4.1999999999999997E-3</v>
      </c>
      <c r="U95" s="78">
        <v>5.0000000000000001E-4</v>
      </c>
    </row>
    <row r="96" spans="2:21">
      <c r="B96" t="s">
        <v>585</v>
      </c>
      <c r="C96" t="s">
        <v>586</v>
      </c>
      <c r="D96" t="s">
        <v>123</v>
      </c>
      <c r="E96" t="s">
        <v>322</v>
      </c>
      <c r="F96" t="s">
        <v>580</v>
      </c>
      <c r="G96" t="s">
        <v>581</v>
      </c>
      <c r="H96" t="s">
        <v>582</v>
      </c>
      <c r="I96" t="s">
        <v>583</v>
      </c>
      <c r="J96" t="s">
        <v>584</v>
      </c>
      <c r="K96" s="77">
        <v>6.18</v>
      </c>
      <c r="L96" t="s">
        <v>106</v>
      </c>
      <c r="M96" s="78">
        <v>5.1299999999999998E-2</v>
      </c>
      <c r="N96" s="78">
        <v>5.1799999999999999E-2</v>
      </c>
      <c r="O96" s="77">
        <v>30000</v>
      </c>
      <c r="P96" s="77">
        <v>100.77027766666667</v>
      </c>
      <c r="Q96" s="77">
        <v>0</v>
      </c>
      <c r="R96" s="77">
        <v>94.018669063000004</v>
      </c>
      <c r="S96" s="78">
        <v>0</v>
      </c>
      <c r="T96" s="78">
        <v>4.1999999999999997E-3</v>
      </c>
      <c r="U96" s="78">
        <v>5.0000000000000001E-4</v>
      </c>
    </row>
    <row r="97" spans="2:21">
      <c r="B97" t="s">
        <v>587</v>
      </c>
      <c r="C97" t="s">
        <v>588</v>
      </c>
      <c r="D97" t="s">
        <v>123</v>
      </c>
      <c r="E97" t="s">
        <v>322</v>
      </c>
      <c r="F97" t="s">
        <v>580</v>
      </c>
      <c r="G97" t="s">
        <v>581</v>
      </c>
      <c r="H97" t="s">
        <v>582</v>
      </c>
      <c r="I97" t="s">
        <v>583</v>
      </c>
      <c r="J97" t="s">
        <v>584</v>
      </c>
      <c r="K97" s="77">
        <v>7.21</v>
      </c>
      <c r="L97" t="s">
        <v>110</v>
      </c>
      <c r="M97" s="78">
        <v>3.7499999999999999E-2</v>
      </c>
      <c r="N97" s="78">
        <v>3.8699999999999998E-2</v>
      </c>
      <c r="O97" s="77">
        <v>10000</v>
      </c>
      <c r="P97" s="77">
        <v>99.930667</v>
      </c>
      <c r="Q97" s="77">
        <v>0</v>
      </c>
      <c r="R97" s="77">
        <v>35.174595477330001</v>
      </c>
      <c r="S97" s="78">
        <v>0</v>
      </c>
      <c r="T97" s="78">
        <v>1.6000000000000001E-3</v>
      </c>
      <c r="U97" s="78">
        <v>2.0000000000000001E-4</v>
      </c>
    </row>
    <row r="98" spans="2:21">
      <c r="B98" s="79" t="s">
        <v>297</v>
      </c>
      <c r="C98" s="16"/>
      <c r="D98" s="16"/>
      <c r="E98" s="16"/>
      <c r="F98" s="16"/>
      <c r="K98" s="81">
        <v>7.6</v>
      </c>
      <c r="N98" s="80">
        <v>2.7699999999999999E-2</v>
      </c>
      <c r="O98" s="81">
        <v>150000</v>
      </c>
      <c r="Q98" s="81">
        <v>0</v>
      </c>
      <c r="R98" s="81">
        <v>466.83393625000002</v>
      </c>
      <c r="T98" s="80">
        <v>2.0799999999999999E-2</v>
      </c>
      <c r="U98" s="80">
        <v>2.7000000000000001E-3</v>
      </c>
    </row>
    <row r="99" spans="2:21">
      <c r="B99" t="s">
        <v>589</v>
      </c>
      <c r="C99" t="s">
        <v>590</v>
      </c>
      <c r="D99" t="s">
        <v>123</v>
      </c>
      <c r="E99" t="s">
        <v>322</v>
      </c>
      <c r="F99" t="s">
        <v>591</v>
      </c>
      <c r="G99" t="s">
        <v>592</v>
      </c>
      <c r="H99" t="s">
        <v>593</v>
      </c>
      <c r="I99" t="s">
        <v>583</v>
      </c>
      <c r="J99" t="s">
        <v>594</v>
      </c>
      <c r="K99" s="77">
        <v>7.65</v>
      </c>
      <c r="L99" t="s">
        <v>106</v>
      </c>
      <c r="M99" s="78">
        <v>2.5399999999999999E-2</v>
      </c>
      <c r="N99" s="78">
        <v>2.6599999999999999E-2</v>
      </c>
      <c r="O99" s="77">
        <v>100000</v>
      </c>
      <c r="P99" s="77">
        <v>99.288749999999993</v>
      </c>
      <c r="Q99" s="77">
        <v>0</v>
      </c>
      <c r="R99" s="77">
        <v>308.78801249999998</v>
      </c>
      <c r="S99" s="78">
        <v>2.0000000000000001E-4</v>
      </c>
      <c r="T99" s="78">
        <v>1.37E-2</v>
      </c>
      <c r="U99" s="78">
        <v>1.8E-3</v>
      </c>
    </row>
    <row r="100" spans="2:21">
      <c r="B100" t="s">
        <v>595</v>
      </c>
      <c r="C100" t="s">
        <v>596</v>
      </c>
      <c r="D100" t="s">
        <v>123</v>
      </c>
      <c r="E100" t="s">
        <v>322</v>
      </c>
      <c r="F100" t="s">
        <v>597</v>
      </c>
      <c r="G100" t="s">
        <v>598</v>
      </c>
      <c r="H100" t="s">
        <v>599</v>
      </c>
      <c r="I100" t="s">
        <v>583</v>
      </c>
      <c r="J100" t="s">
        <v>231</v>
      </c>
      <c r="K100" s="77">
        <v>7.49</v>
      </c>
      <c r="L100" t="s">
        <v>106</v>
      </c>
      <c r="M100" s="78">
        <v>3.15E-2</v>
      </c>
      <c r="N100" s="78">
        <v>2.9700000000000001E-2</v>
      </c>
      <c r="O100" s="77">
        <v>50000</v>
      </c>
      <c r="P100" s="77">
        <v>101.63724999999999</v>
      </c>
      <c r="Q100" s="77">
        <v>0</v>
      </c>
      <c r="R100" s="77">
        <v>158.04592374999999</v>
      </c>
      <c r="S100" s="78">
        <v>1E-4</v>
      </c>
      <c r="T100" s="78">
        <v>7.0000000000000001E-3</v>
      </c>
      <c r="U100" s="78">
        <v>8.9999999999999998E-4</v>
      </c>
    </row>
    <row r="101" spans="2:21">
      <c r="B101" t="s">
        <v>222</v>
      </c>
      <c r="C101" s="16"/>
      <c r="D101" s="16"/>
      <c r="E101" s="16"/>
      <c r="F101" s="16"/>
    </row>
    <row r="102" spans="2:21">
      <c r="B102" t="s">
        <v>290</v>
      </c>
      <c r="C102" s="16"/>
      <c r="D102" s="16"/>
      <c r="E102" s="16"/>
      <c r="F102" s="16"/>
    </row>
    <row r="103" spans="2:21">
      <c r="B103" t="s">
        <v>291</v>
      </c>
      <c r="C103" s="16"/>
      <c r="D103" s="16"/>
      <c r="E103" s="16"/>
      <c r="F103" s="16"/>
    </row>
    <row r="104" spans="2:21">
      <c r="B104" t="s">
        <v>292</v>
      </c>
      <c r="C104" s="16"/>
      <c r="D104" s="16"/>
      <c r="E104" s="16"/>
      <c r="F104" s="16"/>
    </row>
    <row r="105" spans="2:21">
      <c r="B105" t="s">
        <v>293</v>
      </c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C763" s="16"/>
      <c r="D763" s="16"/>
      <c r="E763" s="16"/>
      <c r="F763" s="16"/>
    </row>
    <row r="764" spans="2:6">
      <c r="C764" s="16"/>
      <c r="D764" s="16"/>
      <c r="E764" s="16"/>
      <c r="F764" s="16"/>
    </row>
    <row r="765" spans="2:6">
      <c r="C765" s="16"/>
      <c r="D765" s="16"/>
      <c r="E765" s="16"/>
      <c r="F765" s="16"/>
    </row>
    <row r="766" spans="2:6">
      <c r="C766" s="16"/>
      <c r="D766" s="16"/>
      <c r="E766" s="16"/>
      <c r="F766" s="16"/>
    </row>
    <row r="767" spans="2:6">
      <c r="B767" s="16"/>
      <c r="C767" s="16"/>
      <c r="D767" s="16"/>
      <c r="E767" s="16"/>
      <c r="F767" s="16"/>
    </row>
    <row r="768" spans="2:6">
      <c r="B768" s="16"/>
      <c r="C768" s="16"/>
      <c r="D768" s="16"/>
      <c r="E768" s="16"/>
      <c r="F768" s="16"/>
    </row>
    <row r="769" spans="2:6">
      <c r="B769" s="19"/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C773" s="16"/>
      <c r="D773" s="16"/>
      <c r="E773" s="16"/>
      <c r="F773" s="16"/>
    </row>
    <row r="774" spans="2:6"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</sheetData>
  <autoFilter ref="A11:BN105"/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799">
      <formula1>$BN$7:$BN$11</formula1>
    </dataValidation>
    <dataValidation type="list" allowBlank="1" showInputMessage="1" showErrorMessage="1" sqref="E12:E793">
      <formula1>$BI$7:$BI$11</formula1>
    </dataValidation>
    <dataValidation type="list" allowBlank="1" showInputMessage="1" showErrorMessage="1" sqref="I12:I799">
      <formula1>$BM$7:$BM$10</formula1>
    </dataValidation>
    <dataValidation type="list" allowBlank="1" showInputMessage="1" showErrorMessage="1" sqref="G12:G799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51226.69</v>
      </c>
      <c r="J11" s="7"/>
      <c r="K11" s="75">
        <v>0</v>
      </c>
      <c r="L11" s="75">
        <v>265.67842976999998</v>
      </c>
      <c r="M11" s="7"/>
      <c r="N11" s="76">
        <v>1</v>
      </c>
      <c r="O11" s="76">
        <v>1.5E-3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18226.689999999999</v>
      </c>
      <c r="K12" s="81">
        <v>0</v>
      </c>
      <c r="L12" s="81">
        <v>180.19790277000001</v>
      </c>
      <c r="N12" s="80">
        <v>0.67830000000000001</v>
      </c>
      <c r="O12" s="80">
        <v>1E-3</v>
      </c>
    </row>
    <row r="13" spans="2:62">
      <c r="B13" s="79" t="s">
        <v>600</v>
      </c>
      <c r="E13" s="16"/>
      <c r="F13" s="16"/>
      <c r="G13" s="16"/>
      <c r="I13" s="81">
        <v>5000</v>
      </c>
      <c r="K13" s="81">
        <v>0</v>
      </c>
      <c r="L13" s="81">
        <v>129.5</v>
      </c>
      <c r="N13" s="80">
        <v>0.4874</v>
      </c>
      <c r="O13" s="80">
        <v>6.9999999999999999E-4</v>
      </c>
    </row>
    <row r="14" spans="2:62">
      <c r="B14" t="s">
        <v>601</v>
      </c>
      <c r="C14" t="s">
        <v>602</v>
      </c>
      <c r="D14" t="s">
        <v>100</v>
      </c>
      <c r="E14" t="s">
        <v>123</v>
      </c>
      <c r="F14" t="s">
        <v>479</v>
      </c>
      <c r="G14" t="s">
        <v>480</v>
      </c>
      <c r="H14" t="s">
        <v>102</v>
      </c>
      <c r="I14" s="77">
        <v>5000</v>
      </c>
      <c r="J14" s="77">
        <v>2590</v>
      </c>
      <c r="K14" s="77">
        <v>0</v>
      </c>
      <c r="L14" s="77">
        <v>129.5</v>
      </c>
      <c r="M14" s="78">
        <v>0</v>
      </c>
      <c r="N14" s="78">
        <v>0.4874</v>
      </c>
      <c r="O14" s="78">
        <v>6.9999999999999999E-4</v>
      </c>
    </row>
    <row r="15" spans="2:62">
      <c r="B15" s="79" t="s">
        <v>603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604</v>
      </c>
      <c r="E17" s="16"/>
      <c r="F17" s="16"/>
      <c r="G17" s="16"/>
      <c r="I17" s="81">
        <v>13226.69</v>
      </c>
      <c r="K17" s="81">
        <v>0</v>
      </c>
      <c r="L17" s="81">
        <v>50.697902769999999</v>
      </c>
      <c r="N17" s="80">
        <v>0.1908</v>
      </c>
      <c r="O17" s="80">
        <v>2.9999999999999997E-4</v>
      </c>
    </row>
    <row r="18" spans="2:15">
      <c r="B18" t="s">
        <v>605</v>
      </c>
      <c r="C18" t="s">
        <v>606</v>
      </c>
      <c r="D18" t="s">
        <v>100</v>
      </c>
      <c r="E18" t="s">
        <v>123</v>
      </c>
      <c r="F18" t="s">
        <v>607</v>
      </c>
      <c r="G18" t="s">
        <v>608</v>
      </c>
      <c r="H18" t="s">
        <v>102</v>
      </c>
      <c r="I18" s="77">
        <v>13226.69</v>
      </c>
      <c r="J18" s="77">
        <v>383.3</v>
      </c>
      <c r="K18" s="77">
        <v>0</v>
      </c>
      <c r="L18" s="77">
        <v>50.697902769999999</v>
      </c>
      <c r="M18" s="78">
        <v>1E-4</v>
      </c>
      <c r="N18" s="78">
        <v>0.1908</v>
      </c>
      <c r="O18" s="78">
        <v>2.9999999999999997E-4</v>
      </c>
    </row>
    <row r="19" spans="2:15">
      <c r="B19" s="79" t="s">
        <v>609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33000</v>
      </c>
      <c r="K21" s="81">
        <v>0</v>
      </c>
      <c r="L21" s="81">
        <v>85.480526999999995</v>
      </c>
      <c r="N21" s="80">
        <v>0.32169999999999999</v>
      </c>
      <c r="O21" s="80">
        <v>5.0000000000000001E-4</v>
      </c>
    </row>
    <row r="22" spans="2:15">
      <c r="B22" s="79" t="s">
        <v>296</v>
      </c>
      <c r="E22" s="16"/>
      <c r="F22" s="16"/>
      <c r="G22" s="16"/>
      <c r="I22" s="81">
        <v>21000</v>
      </c>
      <c r="K22" s="81">
        <v>0</v>
      </c>
      <c r="L22" s="81">
        <v>54.318326999999996</v>
      </c>
      <c r="N22" s="80">
        <v>0.20449999999999999</v>
      </c>
      <c r="O22" s="80">
        <v>2.9999999999999997E-4</v>
      </c>
    </row>
    <row r="23" spans="2:15">
      <c r="B23" t="s">
        <v>610</v>
      </c>
      <c r="C23" t="s">
        <v>611</v>
      </c>
      <c r="D23" t="s">
        <v>612</v>
      </c>
      <c r="E23" t="s">
        <v>322</v>
      </c>
      <c r="F23" t="s">
        <v>613</v>
      </c>
      <c r="G23" t="s">
        <v>598</v>
      </c>
      <c r="H23" t="s">
        <v>106</v>
      </c>
      <c r="I23" s="77">
        <v>21000</v>
      </c>
      <c r="J23" s="77">
        <v>83.17</v>
      </c>
      <c r="K23" s="77">
        <v>0</v>
      </c>
      <c r="L23" s="77">
        <v>54.318326999999996</v>
      </c>
      <c r="M23" s="78">
        <v>5.0000000000000001E-4</v>
      </c>
      <c r="N23" s="78">
        <v>0.20449999999999999</v>
      </c>
      <c r="O23" s="78">
        <v>2.9999999999999997E-4</v>
      </c>
    </row>
    <row r="24" spans="2:15">
      <c r="B24" s="79" t="s">
        <v>297</v>
      </c>
      <c r="E24" s="16"/>
      <c r="F24" s="16"/>
      <c r="G24" s="16"/>
      <c r="I24" s="81">
        <v>12000</v>
      </c>
      <c r="K24" s="81">
        <v>0</v>
      </c>
      <c r="L24" s="81">
        <v>31.162199999999999</v>
      </c>
      <c r="N24" s="80">
        <v>0.1173</v>
      </c>
      <c r="O24" s="80">
        <v>2.0000000000000001E-4</v>
      </c>
    </row>
    <row r="25" spans="2:15">
      <c r="B25" t="s">
        <v>614</v>
      </c>
      <c r="C25" t="s">
        <v>615</v>
      </c>
      <c r="D25" t="s">
        <v>123</v>
      </c>
      <c r="E25" t="s">
        <v>322</v>
      </c>
      <c r="F25" t="s">
        <v>616</v>
      </c>
      <c r="G25" t="s">
        <v>617</v>
      </c>
      <c r="H25" t="s">
        <v>106</v>
      </c>
      <c r="I25" s="77">
        <v>12000</v>
      </c>
      <c r="J25" s="77">
        <v>83.5</v>
      </c>
      <c r="K25" s="77">
        <v>0</v>
      </c>
      <c r="L25" s="77">
        <v>31.162199999999999</v>
      </c>
      <c r="M25" s="78">
        <v>0</v>
      </c>
      <c r="N25" s="78">
        <v>0.1173</v>
      </c>
      <c r="O25" s="78">
        <v>2.0000000000000001E-4</v>
      </c>
    </row>
    <row r="26" spans="2:15">
      <c r="B26" t="s">
        <v>222</v>
      </c>
      <c r="E26" s="16"/>
      <c r="F26" s="16"/>
      <c r="G26" s="16"/>
    </row>
    <row r="27" spans="2:15">
      <c r="B27" t="s">
        <v>290</v>
      </c>
      <c r="E27" s="16"/>
      <c r="F27" s="16"/>
      <c r="G27" s="16"/>
    </row>
    <row r="28" spans="2:15">
      <c r="B28" t="s">
        <v>291</v>
      </c>
      <c r="E28" s="16"/>
      <c r="F28" s="16"/>
      <c r="G28" s="16"/>
    </row>
    <row r="29" spans="2:15">
      <c r="B29" t="s">
        <v>292</v>
      </c>
      <c r="E29" s="16"/>
      <c r="F29" s="16"/>
      <c r="G29" s="16"/>
    </row>
    <row r="30" spans="2:15">
      <c r="B30" t="s">
        <v>293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618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619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620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621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577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622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220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623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624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577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622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222</v>
      </c>
      <c r="D34" s="16"/>
      <c r="E34" s="16"/>
      <c r="F34" s="16"/>
      <c r="G34" s="16"/>
    </row>
    <row r="35" spans="2:14">
      <c r="B35" t="s">
        <v>290</v>
      </c>
      <c r="D35" s="16"/>
      <c r="E35" s="16"/>
      <c r="F35" s="16"/>
      <c r="G35" s="16"/>
    </row>
    <row r="36" spans="2:14">
      <c r="B36" t="s">
        <v>291</v>
      </c>
      <c r="D36" s="16"/>
      <c r="E36" s="16"/>
      <c r="F36" s="16"/>
      <c r="G36" s="16"/>
    </row>
    <row r="37" spans="2:14">
      <c r="B37" t="s">
        <v>292</v>
      </c>
      <c r="D37" s="16"/>
      <c r="E37" s="16"/>
      <c r="F37" s="16"/>
      <c r="G37" s="16"/>
    </row>
    <row r="38" spans="2:14">
      <c r="B38" t="s">
        <v>293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625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626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577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625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626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577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290</v>
      </c>
      <c r="C31" s="16"/>
      <c r="D31" s="16"/>
      <c r="E31" s="16"/>
    </row>
    <row r="32" spans="2:15">
      <c r="B32" t="s">
        <v>291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627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628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IsAccessible xmlns="1ca4df27-5183-4bee-9dbd-0c46c9c4aa40">ללא צורך בנגישות</IsAccessible>
    <PublishingStartDate xmlns="http://schemas.microsoft.com/sharepoint/v3" xsi:nil="true"/>
    <PublishingExpirationDate xmlns="http://schemas.microsoft.com/sharepoint/v3" xsi:nil="true"/>
    <isFileInUse xmlns="1ca4df27-5183-4bee-9dbd-0c46c9c4aa40">true</isFileInUse>
  </documentManagement>
</p:properties>
</file>

<file path=customXml/itemProps1.xml><?xml version="1.0" encoding="utf-8"?>
<ds:datastoreItem xmlns:ds="http://schemas.openxmlformats.org/officeDocument/2006/customXml" ds:itemID="{EE0F5688-A226-40CA-80C7-2A4D08A03E31}"/>
</file>

<file path=customXml/itemProps2.xml><?xml version="1.0" encoding="utf-8"?>
<ds:datastoreItem xmlns:ds="http://schemas.openxmlformats.org/officeDocument/2006/customXml" ds:itemID="{B34976AE-E754-45E6-A645-3821347160C9}"/>
</file>

<file path=customXml/itemProps3.xml><?xml version="1.0" encoding="utf-8"?>
<ds:datastoreItem xmlns:ds="http://schemas.openxmlformats.org/officeDocument/2006/customXml" ds:itemID="{9B77E5B5-3BB3-4BD0-945B-5B6BD749F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ליזה שלו</cp:lastModifiedBy>
  <dcterms:created xsi:type="dcterms:W3CDTF">2015-11-10T09:34:27Z</dcterms:created>
  <dcterms:modified xsi:type="dcterms:W3CDTF">2022-01-31T13:48:37Z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