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58" i="5"/>
  <c r="O13" i="5"/>
  <c r="U87" i="5"/>
  <c r="T87" i="5"/>
  <c r="P87" i="5"/>
  <c r="R87" i="5"/>
  <c r="U88" i="5"/>
  <c r="P88" i="5"/>
  <c r="R88" i="5"/>
  <c r="T88" i="5" s="1"/>
  <c r="R65" i="5"/>
  <c r="P65" i="5" s="1"/>
  <c r="R48" i="5"/>
  <c r="U48" i="5" s="1"/>
  <c r="T65" i="5" l="1"/>
  <c r="T48" i="5"/>
  <c r="U65" i="5"/>
  <c r="P48" i="5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<sst xmlns="http://schemas.openxmlformats.org/spreadsheetml/2006/main" count="3414" uniqueCount="718">
  <si>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</si>
  <si>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</si>
  <si>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</si>
  <si>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</si>
  <si>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</si>
  <si>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</si>
  <si>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</si>
  <si>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</si>
  <si>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</si>
  <si>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</si>
  <si>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</si>
  <si>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</si>
  <si>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</si>
  <si>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</si>
  <si>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</si>
  <si>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</si>
  <si>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</si>
  <si>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</si>
  <si>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</si>
  <si>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</si>
  <si>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</si>
  <si>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</si>
  <si>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</si>
  <si>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</si>
  <si>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</si>
  <si>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</si>
  <si>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</si>
  <si>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</si>
  <si>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</si>
  <si>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</si>
  <si>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</si>
  <si>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</si>
  <si>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</si>
  <si>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</si>
  <si>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</si>
  <si>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</si>
  <si>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</si>
  <si>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</si>
  <si>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</si>
  <si>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</si>
  <si>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</si>
  <si>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</si>
  <si>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</si>
  <si>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</si>
  <si>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</si>
  <si>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</si>
  <si>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</si>
  <si>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</si>
  <si>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</si>
  <si>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</si>
  <si>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</si>
  <si>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</si>
  <si>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</si>
  <si>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</si>
  <si>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</si>
  <si>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</si>
  <si>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</si>
  <si>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</si>
  <si>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</si>
  <si>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</si>
  <si>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</si>
  <si>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</si>
  <si>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</si>
  <si>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</si>
  <si>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</si>
  <si>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</si>
  <si>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</si>
  <si>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</si>
  <si>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</si>
  <si>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</si>
  <si>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</si>
  <si>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</si>
  <si>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</si>
  <si>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</si>
  <si>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</si>
  <si>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</si>
  <si>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</si>
  <si>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</si>
  <si>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</si>
  <si>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</si>
  <si>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</si>
  <si>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</si>
  <si>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</si>
  <si>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</si>
  <si>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</si>
  <si>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</si>
  <si>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</si>
  <si>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</si>
  <si>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</si>
  <si>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</si>
  <si>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</si>
  <si>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</si>
  <si>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</si>
  <si>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</si>
  <si>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</si>
  <si>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</si>
  <si>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</si>
  <si>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</si>
  <si>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</si>
  <si>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</si>
  <si>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</si>
  <si>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</si>
  <si>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</si>
  <si>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</si>
  <si>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</si>
  <si>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</si>
  <si>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</si>
  <si>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</si>
  <si>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</si>
  <si>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</si>
  <si>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</si>
  <si>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</si>
  <si>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</si>
  <si>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</si>
  <si>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</si>
  <si>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</si>
  <si>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</si>
  <si>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</si>
  <si>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</si>
  <si>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</si>
  <si>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</si>
  <si>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</si>
  <si>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</si>
  <si>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</si>
  <si>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</si>
  <si>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</si>
  <si>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</si>
  <si>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</si>
  <si>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</si>
  <si>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</si>
  <si>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</si>
  <si>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</si>
  <si>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</si>
  <si>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</si>
  <si>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</si>
  <si>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</si>
  <si>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</si>
  <si>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</si>
  <si>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</si>
  <si>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</si>
  <si>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</si>
  <si>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</si>
  <si>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</si>
  <si>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</si>
  <si>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</si>
  <si>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</si>
  <si>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</si>
  <si>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</si>
  <si>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</si>
  <si>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</si>
  <si>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</si>
  <si>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</si>
  <si>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</si>
  <si>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</si>
  <si>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</si>
  <si>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</si>
  <si>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</si>
  <si>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</si>
  <si>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</si>
  <si>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</si>
  <si>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</si>
  <si>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</si>
  <si>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</si>
  <si>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</si>
  <si>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</si>
  <si>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</si>
  <si>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</si>
  <si>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</si>
  <si>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</si>
  <si>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</si>
  <si>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</si>
  <si>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</si>
  <si>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</si>
  <si>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</si>
  <si>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</si>
  <si>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</si>
  <si>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</si>
  <si>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</si>
  <si>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</si>
  <si>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</si>
  <si>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</si>
  <si>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</si>
  <si>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</si>
  <si>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</si>
  <si>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</si>
  <si>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</si>
  <si>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</si>
  <si>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</si>
  <si>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</si>
  <si>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</si>
  <si>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</si>
  <si>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</si>
  <si>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</si>
  <si>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</si>
  <si>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</si>
  <si>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</si>
  <si>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</si>
  <si>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</si>
  <si>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</si>
  <si>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</si>
  <si>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</si>
  <si>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</si>
  <si>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</si>
  <si>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</si>
  <si>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</si>
  <si>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</si>
  <si>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</si>
  <si>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</si>
  <si>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</si>
  <si>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</si>
  <si>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</si>
  <si>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</si>
  <si>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</si>
  <si>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</si>
  <si>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</si>
  <si>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</si>
  <si>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</si>
  <si>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</si>
  <si>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</si>
  <si>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</si>
  <si>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</si>
  <si>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</si>
  <si>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</si>
  <si>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</si>
  <si>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</si>
  <si>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</si>
  <si>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</si>
  <si>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28/09/22</t>
  </si>
  <si>
    <t>ממצמ 0536- האוצר - ממשלתית צמודה</t>
  </si>
  <si>
    <t>1097708</t>
  </si>
  <si>
    <t>16/06/20</t>
  </si>
  <si>
    <t>ממצמ0923</t>
  </si>
  <si>
    <t>1128081</t>
  </si>
  <si>
    <t>01/12/21</t>
  </si>
  <si>
    <t>ממשל צמודה 0529- האוצר - ממשלתית צמודה</t>
  </si>
  <si>
    <t>1157023</t>
  </si>
  <si>
    <t>10/01/22</t>
  </si>
  <si>
    <t>ממשל צמודה 1025- האוצר - ממשלתית צמודה</t>
  </si>
  <si>
    <t>1135912</t>
  </si>
  <si>
    <t>07/12/21</t>
  </si>
  <si>
    <t>ממשל צמודה 1131- האוצר - ממשלתית צמודה</t>
  </si>
  <si>
    <t>1172220</t>
  </si>
  <si>
    <t>09/09/21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</si>
  <si>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</si>
  <si>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</si>
  <si>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</si>
  <si>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</si>
  <si>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</si>
  <si>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0347</t>
  </si>
  <si>
    <t>1140193</t>
  </si>
  <si>
    <t>02/03/22</t>
  </si>
  <si>
    <t>ממשלתי 0324- האוצר - ממשלתית שקלית</t>
  </si>
  <si>
    <t>1130848</t>
  </si>
  <si>
    <t>12/09/22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</si>
  <si>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</si>
  <si>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</si>
  <si>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</si>
  <si>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</si>
  <si>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</si>
  <si>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05/10/21</t>
  </si>
  <si>
    <t>ממשק0142- האוצר - ממשלתית שקלית</t>
  </si>
  <si>
    <t>1125400</t>
  </si>
  <si>
    <t>04/11/20</t>
  </si>
  <si>
    <t>סה"כ גילון</t>
  </si>
  <si>
    <t>ממשלת משתנה 1130- האוצר - ממשלתית משתנה</t>
  </si>
  <si>
    <t>1166552</t>
  </si>
  <si>
    <t>07/04/22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</si>
  <si>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</si>
  <si>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</si>
  <si>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</si>
  <si>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</si>
  <si>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</si>
  <si>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</si>
  <si>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</si>
  <si>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</si>
  <si>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</si>
  <si>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</si>
  <si>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</si>
  <si>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בינלאומי הנפקות</t>
  </si>
  <si>
    <t>1167048</t>
  </si>
  <si>
    <t>513141879</t>
  </si>
  <si>
    <t>בנקים</t>
  </si>
  <si>
    <t>ilAAA</t>
  </si>
  <si>
    <t>S&amp;P מעלות</t>
  </si>
  <si>
    <t>23/06/20</t>
  </si>
  <si>
    <t>דיסק מנ אגח טו- דיסקונט מנפיקים</t>
  </si>
  <si>
    <t>7480304</t>
  </si>
  <si>
    <t>520029935</t>
  </si>
  <si>
    <t>02/12/21</t>
  </si>
  <si>
    <t>לאומי אג"ח 181- לאומי</t>
  </si>
  <si>
    <t>6040505</t>
  </si>
  <si>
    <t>520018078</t>
  </si>
  <si>
    <t>03/09/20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</si>
  <si>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</si>
  <si>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</si>
  <si>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</si>
  <si>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</si>
  <si>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</si>
  <si>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</si>
  <si>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</si>
  <si>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 אגח 57- מזרחי טפחות הנפ</t>
  </si>
  <si>
    <t>2310423</t>
  </si>
  <si>
    <t>15/06/21</t>
  </si>
  <si>
    <t>מז טפ הנפ אגח 59- מזרחי טפחות הנפ</t>
  </si>
  <si>
    <t>2310449</t>
  </si>
  <si>
    <t>מז טפ הנפק   46- מזרחי טפחות הנפ</t>
  </si>
  <si>
    <t>2310225</t>
  </si>
  <si>
    <t>30/06/20</t>
  </si>
  <si>
    <t>מז טפ הנפק 51- מזרחי טפחות הנפ</t>
  </si>
  <si>
    <t>2310324</t>
  </si>
  <si>
    <t>15/09/22</t>
  </si>
  <si>
    <t>פועלים הנפ אג32- פועלים הנפקות</t>
  </si>
  <si>
    <t>1940535</t>
  </si>
  <si>
    <t>520032640</t>
  </si>
  <si>
    <t>14/07/20</t>
  </si>
  <si>
    <t>פועלים הנפקות  אג"ח 36- פועלים הנפקות</t>
  </si>
  <si>
    <t>1940659</t>
  </si>
  <si>
    <t>30/09/20</t>
  </si>
  <si>
    <t>נמלי ישראל אג"ח ב- נמלי ישראל</t>
  </si>
  <si>
    <t>1145572</t>
  </si>
  <si>
    <t>513569780</t>
  </si>
  <si>
    <t>נדלן מניב בישראל</t>
  </si>
  <si>
    <t>Aa1.il</t>
  </si>
  <si>
    <t>25/10/20</t>
  </si>
  <si>
    <t>עזריאלי  אגח ז- עזריאלי קבוצה</t>
  </si>
  <si>
    <t>1178672</t>
  </si>
  <si>
    <t>510960719</t>
  </si>
  <si>
    <t>ilAA+</t>
  </si>
  <si>
    <t>22/12/21</t>
  </si>
  <si>
    <t>פועלים הנפקות אגח 15- פועלים הנפקות</t>
  </si>
  <si>
    <t>1940543</t>
  </si>
  <si>
    <t>10/02/21</t>
  </si>
  <si>
    <t>אמות  אגח ח- אמות</t>
  </si>
  <si>
    <t>1172782</t>
  </si>
  <si>
    <t>520026683</t>
  </si>
  <si>
    <t>ilAA</t>
  </si>
  <si>
    <t>ביג אגח טז</t>
  </si>
  <si>
    <t>1168442</t>
  </si>
  <si>
    <t>513623314</t>
  </si>
  <si>
    <t>07/09/20</t>
  </si>
  <si>
    <t>ביג אגח יז</t>
  </si>
  <si>
    <t>1168459</t>
  </si>
  <si>
    <t>מבנה אגח כה- מבנה</t>
  </si>
  <si>
    <t>2260636</t>
  </si>
  <si>
    <t>520024126</t>
  </si>
  <si>
    <t>01/11/21</t>
  </si>
  <si>
    <t>מבני תעש אגח יח</t>
  </si>
  <si>
    <t>2260479</t>
  </si>
  <si>
    <t>07/07/21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</si>
  <si>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</si>
  <si>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</si>
  <si>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</si>
  <si>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</si>
  <si>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</si>
  <si>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</si>
  <si>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</si>
  <si>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ריט אג"ח 4- 1 ריט</t>
  </si>
  <si>
    <t>1129899</t>
  </si>
  <si>
    <t>513821488</t>
  </si>
  <si>
    <t>27/05/20</t>
  </si>
  <si>
    <t>אדמה אגח  2</t>
  </si>
  <si>
    <t>1110915</t>
  </si>
  <si>
    <t>520043605</t>
  </si>
  <si>
    <t>כימיה, גומי ופלסטיק</t>
  </si>
  <si>
    <t>ilAA-</t>
  </si>
  <si>
    <t>27/03/22</t>
  </si>
  <si>
    <t>אלוני חץ אג8- אלוני חץ</t>
  </si>
  <si>
    <t>3900271</t>
  </si>
  <si>
    <t>520038506</t>
  </si>
  <si>
    <t>09/02/20</t>
  </si>
  <si>
    <t>ביג אגח ז- ביג</t>
  </si>
  <si>
    <t>1136084</t>
  </si>
  <si>
    <t>ג'נרישן קפ אגחג- ג'נריישן קפיטל</t>
  </si>
  <si>
    <t>1184555</t>
  </si>
  <si>
    <t>515846558</t>
  </si>
  <si>
    <t>השקעה ואחזקות</t>
  </si>
  <si>
    <t>ilA+</t>
  </si>
  <si>
    <t>20/02/22</t>
  </si>
  <si>
    <t>מימון ישיר אג ב- מימון ישיר קב</t>
  </si>
  <si>
    <t>1168145</t>
  </si>
  <si>
    <t>513893123</t>
  </si>
  <si>
    <t>אשראי חוץ בנקאי</t>
  </si>
  <si>
    <t>A1.il</t>
  </si>
  <si>
    <t>14/09/20</t>
  </si>
  <si>
    <t>מימון ישיר אגח ד- מימון ישיר קב</t>
  </si>
  <si>
    <t>1175660</t>
  </si>
  <si>
    <t>20/09/22</t>
  </si>
  <si>
    <t>מימון ישיר אגח ה- מימון ישיר קב</t>
  </si>
  <si>
    <t>1182831</t>
  </si>
  <si>
    <t>מימון ישיר אגחג</t>
  </si>
  <si>
    <t>1171214</t>
  </si>
  <si>
    <t>קיסטון ריט אגחא- קיסטון ריט</t>
  </si>
  <si>
    <t>1182187</t>
  </si>
  <si>
    <t>515983476</t>
  </si>
  <si>
    <t>05/12/21</t>
  </si>
  <si>
    <t>אלה  השק  אגח א- אלה השקעות</t>
  </si>
  <si>
    <t>1189950</t>
  </si>
  <si>
    <t>520040015</t>
  </si>
  <si>
    <t>ilA</t>
  </si>
  <si>
    <t>אפי נכסים אגחיד- אפי נכסים</t>
  </si>
  <si>
    <t>1184530</t>
  </si>
  <si>
    <t>510560188</t>
  </si>
  <si>
    <t>נדלן מניב בחו"ל</t>
  </si>
  <si>
    <t>A2.il</t>
  </si>
  <si>
    <t>אפריקה נכס אגחח- אפי נכסים</t>
  </si>
  <si>
    <t>1142231</t>
  </si>
  <si>
    <t>דליה אגח א- דליה אנרגיה</t>
  </si>
  <si>
    <t>516269248</t>
  </si>
  <si>
    <t>אנרגיה</t>
  </si>
  <si>
    <t>A3.il</t>
  </si>
  <si>
    <t>03/04/22</t>
  </si>
  <si>
    <t>ירושלים הנפ נד17- ירושלים הנפקות</t>
  </si>
  <si>
    <t>1176312</t>
  </si>
  <si>
    <t>513682146</t>
  </si>
  <si>
    <t>ilA-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</si>
  <si>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</si>
  <si>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</si>
  <si>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</si>
  <si>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</si>
  <si>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</si>
  <si>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</si>
  <si>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</si>
  <si>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</si>
  <si>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</si>
  <si>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</si>
  <si>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בראק אן.וי אג"ח 2- בראק אן וי</t>
  </si>
  <si>
    <t>1128347</t>
  </si>
  <si>
    <t>34250659</t>
  </si>
  <si>
    <t>ilBBB+</t>
  </si>
  <si>
    <t>10/03/22</t>
  </si>
  <si>
    <t>חג'ג' אג9- חג'ג' נדלן</t>
  </si>
  <si>
    <t>8230252</t>
  </si>
  <si>
    <t>520033309</t>
  </si>
  <si>
    <t>בנייה</t>
  </si>
  <si>
    <t>19/10/21</t>
  </si>
  <si>
    <t>משק אנרג  אגח א</t>
  </si>
  <si>
    <t>1169531</t>
  </si>
  <si>
    <t>516167343</t>
  </si>
  <si>
    <t>לא מדורג</t>
  </si>
  <si>
    <t>01/11/20</t>
  </si>
  <si>
    <t>סולאיר אגח א- סולאיר</t>
  </si>
  <si>
    <t>1183730</t>
  </si>
  <si>
    <t>516046307</t>
  </si>
  <si>
    <t>אנרגיה מתחדשת</t>
  </si>
  <si>
    <t>20/01/22</t>
  </si>
  <si>
    <t>תנופורט  אגח ב- תנופורט</t>
  </si>
  <si>
    <t>1189919</t>
  </si>
  <si>
    <t>511519829</t>
  </si>
  <si>
    <t>22/09/22</t>
  </si>
  <si>
    <t>מז טפ הנ אגח 63- מזרחי טפחות הנפ</t>
  </si>
  <si>
    <t>2310548</t>
  </si>
  <si>
    <t>עמידר אגח א- עמידר</t>
  </si>
  <si>
    <t>1143585</t>
  </si>
  <si>
    <t>520017393</t>
  </si>
  <si>
    <t>25/05/21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</si>
  <si>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</si>
  <si>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</si>
  <si>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</si>
  <si>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</si>
  <si>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</si>
  <si>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</si>
  <si>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15/10/20</t>
  </si>
  <si>
    <t>בזק אגח 13- בזק</t>
  </si>
  <si>
    <t>2300309</t>
  </si>
  <si>
    <t>520031931</t>
  </si>
  <si>
    <t>23/12/21</t>
  </si>
  <si>
    <t>נמקו      אגח א- נמקו ריאלטי</t>
  </si>
  <si>
    <t>1139575</t>
  </si>
  <si>
    <t>1905761</t>
  </si>
  <si>
    <t>15/11/20</t>
  </si>
  <si>
    <t>פסיפיק אגח ב- פסיפיק אוק</t>
  </si>
  <si>
    <t>1900288</t>
  </si>
  <si>
    <t>02/05/22</t>
  </si>
  <si>
    <t>אנרג'יקס אג ב</t>
  </si>
  <si>
    <t>1168483</t>
  </si>
  <si>
    <t>513901371</t>
  </si>
  <si>
    <t>אפי נכסים אגח יב- אפי נכסים</t>
  </si>
  <si>
    <t>1173764</t>
  </si>
  <si>
    <t>09/03/21</t>
  </si>
  <si>
    <t>בזן   אגח יב- בתי זיקוק</t>
  </si>
  <si>
    <t>2590578</t>
  </si>
  <si>
    <t>520036658</t>
  </si>
  <si>
    <t>22/08/21</t>
  </si>
  <si>
    <t>ג'נריישן קפ אגח א- ג'נריישן קפיטל</t>
  </si>
  <si>
    <t>1166222</t>
  </si>
  <si>
    <t>12/05/20</t>
  </si>
  <si>
    <t>דור אלון  אגח ז- דור אלון</t>
  </si>
  <si>
    <t>1157700</t>
  </si>
  <si>
    <t>520043878</t>
  </si>
  <si>
    <t>חברה לישראל אגח14- חברה לישראל</t>
  </si>
  <si>
    <t>5760301</t>
  </si>
  <si>
    <t>520028010</t>
  </si>
  <si>
    <t>יצוא אגח א</t>
  </si>
  <si>
    <t>7040082</t>
  </si>
  <si>
    <t>520025156</t>
  </si>
  <si>
    <t>05/08/20</t>
  </si>
  <si>
    <t>קופרליין  אגח ג- קופרליין</t>
  </si>
  <si>
    <t>1167881</t>
  </si>
  <si>
    <t>1865427</t>
  </si>
  <si>
    <t>09/08/20</t>
  </si>
  <si>
    <t>אאורה אגח טו- אאורה</t>
  </si>
  <si>
    <t>3730504</t>
  </si>
  <si>
    <t>520038274</t>
  </si>
  <si>
    <t>26/11/20</t>
  </si>
  <si>
    <t>אסאר אקורד אגח א- אס.אר אקורד</t>
  </si>
  <si>
    <t>4220349</t>
  </si>
  <si>
    <t>520038670</t>
  </si>
  <si>
    <t>11/05/21</t>
  </si>
  <si>
    <t>אקסטל  אגח ג- אקסטל לימיטד</t>
  </si>
  <si>
    <t>1175041</t>
  </si>
  <si>
    <t>1811308</t>
  </si>
  <si>
    <t>08/06/21</t>
  </si>
  <si>
    <t>מלרן אגח2- מלרן פרוייקטים</t>
  </si>
  <si>
    <t>1170323</t>
  </si>
  <si>
    <t>514097591</t>
  </si>
  <si>
    <t>11/04/21</t>
  </si>
  <si>
    <t>נאוויטס פטרו אגח ב- נאוויטס פטרו</t>
  </si>
  <si>
    <t>1169614</t>
  </si>
  <si>
    <t>550263107</t>
  </si>
  <si>
    <t>חיפושי נפט וגז</t>
  </si>
  <si>
    <t>15/12/21</t>
  </si>
  <si>
    <t>פתאל החזק  אג 1</t>
  </si>
  <si>
    <t>1169721</t>
  </si>
  <si>
    <t>512607888</t>
  </si>
  <si>
    <t>מלונאות ותיירות</t>
  </si>
  <si>
    <t>12/11/20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</si>
  <si>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</si>
  <si>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</si>
  <si>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</si>
  <si>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</si>
  <si>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</si>
  <si>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</si>
  <si>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27/12/21</t>
  </si>
  <si>
    <t>לוזון קבוצה אג10</t>
  </si>
  <si>
    <t>4730206</t>
  </si>
  <si>
    <t>520039660</t>
  </si>
  <si>
    <t>Baa2.il</t>
  </si>
  <si>
    <t>גיבוי אחזקות אגח א- גיבוי אחזקות</t>
  </si>
  <si>
    <t>4480133</t>
  </si>
  <si>
    <t>520039314</t>
  </si>
  <si>
    <t>Ca.il</t>
  </si>
  <si>
    <t>17/06/21</t>
  </si>
  <si>
    <t>דלק קב אגח לו- דלק קבוצה</t>
  </si>
  <si>
    <t>1181122</t>
  </si>
  <si>
    <t>520044322</t>
  </si>
  <si>
    <t>13/12/21</t>
  </si>
  <si>
    <t>חג'ג'    אגח יג- חג'ג' נדלן</t>
  </si>
  <si>
    <t>1190040</t>
  </si>
  <si>
    <t>ישראל קנדה אגח ז- ישראל קנדה</t>
  </si>
  <si>
    <t>4340212</t>
  </si>
  <si>
    <t>520039298</t>
  </si>
  <si>
    <t>02/01/22</t>
  </si>
  <si>
    <t>עמרם אברהם אגח א- עמרם</t>
  </si>
  <si>
    <t>513201582</t>
  </si>
  <si>
    <t>19/09/22</t>
  </si>
  <si>
    <t>רותם שני  אגח א- רותם שני</t>
  </si>
  <si>
    <t>1173996</t>
  </si>
  <si>
    <t>512287517</t>
  </si>
  <si>
    <t>10/03/21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</si>
  <si>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</si>
  <si>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</si>
  <si>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</si>
  <si>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</si>
  <si>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</si>
  <si>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</si>
  <si>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</si>
  <si>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</si>
  <si>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</si>
  <si>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</si>
  <si>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</si>
  <si>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</si>
  <si>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</si>
  <si>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DOX 2.538 15/06/30</t>
  </si>
  <si>
    <t>US02342TAE91</t>
  </si>
  <si>
    <t>5113</t>
  </si>
  <si>
    <t>Technology Hardware &amp; Equip</t>
  </si>
  <si>
    <t>BBB</t>
  </si>
  <si>
    <t>17/06/20</t>
  </si>
  <si>
    <t>PRGO 3.15 15/06/30</t>
  </si>
  <si>
    <t>US71429MAC91</t>
  </si>
  <si>
    <t>5221</t>
  </si>
  <si>
    <t>סה"כ תל אביב 35</t>
  </si>
  <si>
    <t>סה"כ תל אביב 90</t>
  </si>
  <si>
    <t>חג'ג' נדל"ן- חג'ג' נדלן</t>
  </si>
  <si>
    <t>823013</t>
  </si>
  <si>
    <t>סה"כ מניות היתר</t>
  </si>
  <si>
    <t>איאלדי (ALD) - האב- האב אבטחת מידע</t>
  </si>
  <si>
    <t>1084003</t>
  </si>
  <si>
    <t>511029373</t>
  </si>
  <si>
    <t>שרותי מידע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</si>
  <si>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</si>
  <si>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</si>
  <si>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</si>
  <si>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</si>
  <si>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</si>
  <si>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</si>
  <si>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</si>
  <si>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</si>
  <si>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</si>
  <si>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</si>
  <si>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</si>
  <si>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</si>
  <si>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</si>
  <si>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</si>
  <si>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</si>
  <si>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</si>
  <si>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</si>
  <si>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</si>
  <si>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</si>
  <si>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</si>
  <si>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</si>
  <si>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</si>
  <si>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</si>
  <si>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</si>
  <si>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</si>
  <si>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</si>
  <si>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</si>
  <si>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</si>
  <si>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</si>
  <si>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</si>
  <si>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</si>
  <si>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</si>
  <si>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</si>
  <si>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</si>
  <si>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</si>
  <si>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</si>
  <si>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</si>
  <si>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</si>
  <si>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</si>
  <si>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</si>
  <si>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</si>
  <si>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</si>
  <si>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</si>
  <si>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</si>
  <si>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ביטחוניות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</si>
  <si>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</si>
  <si>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</si>
  <si>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</si>
  <si>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</si>
  <si>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</si>
  <si>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</si>
  <si>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</si>
  <si>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</si>
  <si>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</si>
  <si>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</si>
  <si>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</si>
  <si>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</si>
  <si>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</si>
  <si>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גמא נעמ 2 - לא סחיר- גמא ניהול</t>
  </si>
  <si>
    <t>1184209</t>
  </si>
  <si>
    <t>512711789</t>
  </si>
  <si>
    <t>שרותים פיננסים</t>
  </si>
  <si>
    <t>Aa3.il</t>
  </si>
  <si>
    <t>07/03/22</t>
  </si>
  <si>
    <t>לידר  אגח ח- רמ- לידר השקעות</t>
  </si>
  <si>
    <t>3180361</t>
  </si>
  <si>
    <t>520037664</t>
  </si>
  <si>
    <t>28/02/21</t>
  </si>
  <si>
    <t>נאוי נעמ 5-ל- נאוי</t>
  </si>
  <si>
    <t>2080281</t>
  </si>
  <si>
    <t>520036070</t>
  </si>
  <si>
    <t>18/01/22</t>
  </si>
  <si>
    <t>ביטוח ישיר אג"ח 11</t>
  </si>
  <si>
    <t>1138825</t>
  </si>
  <si>
    <t>520044439</t>
  </si>
  <si>
    <t>27/04/20</t>
  </si>
  <si>
    <t>ארפורט נעמ ח-ל- איירפורט סיטי</t>
  </si>
  <si>
    <t>1156496</t>
  </si>
  <si>
    <t>511659401</t>
  </si>
  <si>
    <t>19/04/21</t>
  </si>
  <si>
    <t>וואליו אגח ג-רמ- וואליו קפיטל</t>
  </si>
  <si>
    <t>5990221</t>
  </si>
  <si>
    <t>520033804</t>
  </si>
  <si>
    <t>19/01/22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</si>
  <si>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</si>
  <si>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</si>
  <si>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</si>
  <si>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</si>
  <si>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</si>
  <si>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</si>
  <si>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</si>
  <si>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</si>
  <si>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</si>
  <si>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Meat-Teck-אופציה לא סחירה 18/05/2023- MEATECH</t>
  </si>
  <si>
    <t>320486391</t>
  </si>
  <si>
    <t>Food &amp; Staples Retailing</t>
  </si>
  <si>
    <t>04/08/21</t>
  </si>
  <si>
    <t>18/03/20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</si>
  <si>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</si>
  <si>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</si>
  <si>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</si>
  <si>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</si>
  <si>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</si>
  <si>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</si>
  <si>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</si>
  <si>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סה"כ מט"ח/מט"ח</t>
  </si>
  <si>
    <t>סה"כ כנגד חסכון עמיתים/מבוטחים</t>
  </si>
  <si>
    <t>לא</t>
  </si>
  <si>
    <t>1323</t>
  </si>
  <si>
    <t>AA+</t>
  </si>
  <si>
    <t>11/09/22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</si>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</sst>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5" workbookViewId="0">
      <selection activeCell="T27" sqref="T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5517.24989933302</v>
      </c>
      <c r="D11" s="76">
        <f>C11/$C$42</f>
        <v>3.7179898785313144E-2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115450.1915759</v>
      </c>
      <c r="D13" s="78">
        <f t="shared" ref="D13:D22" si="0">C13/$C$42</f>
        <v>0.77800109037219523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20448.935643094417</v>
      </c>
      <c r="D15" s="78">
        <f t="shared" si="0"/>
        <v>0.13780223324115592</v>
      </c>
    </row>
    <row r="16" spans="1:36">
      <c r="A16" s="10" t="s">
        <v>13</v>
      </c>
      <c r="B16" s="70" t="s">
        <v>19</v>
      </c>
      <c r="C16" s="77">
        <v>407.79257961000002</v>
      </c>
      <c r="D16" s="78">
        <f t="shared" si="0"/>
        <v>2.7480514952085908E-3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5491.6044444299996</v>
      </c>
      <c r="D26" s="78">
        <f t="shared" si="1"/>
        <v>3.7007078007752776E-2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34.963680244839999</v>
      </c>
      <c r="D29" s="78">
        <f t="shared" si="1"/>
        <v>2.3561486544634389E-4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1042.61664</v>
      </c>
      <c r="D33" s="78">
        <f t="shared" si="1"/>
        <v>7.0260332329281465E-3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148393.35446261225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3.4857999999999998</v>
      </c>
    </row>
    <row r="48" spans="1:4">
      <c r="C48" t="s">
        <v>123</v>
      </c>
      <c r="D48">
        <v>2.4761000000000002</v>
      </c>
    </row>
    <row r="49" spans="3:4">
      <c r="C49" t="s">
        <v>106</v>
      </c>
      <c r="D49">
        <v>3.5430000000000001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34" sqref="B3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5517.24989933302</v>
      </c>
      <c r="K11" s="76">
        <f>J11/$J$11</f>
        <v>1</v>
      </c>
      <c r="L11" s="76">
        <f>J11/'סכום נכסי הקרן'!$C$42</f>
        <v>3.7179898785313144E-2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5517.24989933302</v>
      </c>
      <c r="K12" s="80">
        <f t="shared" ref="K12:K33" si="0">J12/$J$11</f>
        <v>1</v>
      </c>
      <c r="L12" s="80">
        <f>J12/'סכום נכסי הקרן'!$C$42</f>
        <v>3.7179898785313144E-2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5148.3161700000201</v>
      </c>
      <c r="K13" s="80">
        <f t="shared" si="0"/>
        <v>0.93313086482133056</v>
      </c>
      <c r="L13" s="80">
        <f>J13/'סכום נכסי הקרן'!$C$42</f>
        <v>3.4693711107508796E-2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150</v>
      </c>
      <c r="G14" t="s">
        <v>102</v>
      </c>
      <c r="H14" s="78">
        <v>0</v>
      </c>
      <c r="I14" s="78">
        <v>0</v>
      </c>
      <c r="J14" s="77">
        <f>7047.50283-1899.18665999998</f>
        <v>5148.3161700000201</v>
      </c>
      <c r="K14" s="78">
        <f t="shared" si="0"/>
        <v>0.93313086482133056</v>
      </c>
      <c r="L14" s="78">
        <f>J14/'סכום נכסי הקרן'!$C$42</f>
        <v>3.4693711107508796E-2</v>
      </c>
    </row>
    <row r="15" spans="2:13">
      <c r="B15" s="79" t="s">
        <v>206</v>
      </c>
      <c r="C15" s="26"/>
      <c r="D15" s="27"/>
      <c r="E15" s="27"/>
      <c r="F15" s="27"/>
      <c r="G15" s="27"/>
      <c r="H15" s="27"/>
      <c r="I15" s="80">
        <v>0</v>
      </c>
      <c r="J15" s="81">
        <v>368.93372933299997</v>
      </c>
      <c r="K15" s="80">
        <f t="shared" si="0"/>
        <v>6.6869135178669423E-2</v>
      </c>
      <c r="L15" s="80">
        <f>J15/'סכום נכסי הקרן'!$C$42</f>
        <v>2.4861876778043517E-3</v>
      </c>
    </row>
    <row r="16" spans="2:13">
      <c r="B16" t="s">
        <v>207</v>
      </c>
      <c r="C16" t="s">
        <v>208</v>
      </c>
      <c r="D16" t="s">
        <v>204</v>
      </c>
      <c r="E16" t="s">
        <v>205</v>
      </c>
      <c r="F16" t="s">
        <v>150</v>
      </c>
      <c r="G16" t="s">
        <v>110</v>
      </c>
      <c r="H16" s="78">
        <v>0</v>
      </c>
      <c r="I16" s="78">
        <v>0</v>
      </c>
      <c r="J16" s="77">
        <v>209.78921291</v>
      </c>
      <c r="K16" s="78">
        <f t="shared" si="0"/>
        <v>3.8024236120854593E-2</v>
      </c>
      <c r="L16" s="78">
        <f>J16/'סכום נכסי הקרן'!$C$42</f>
        <v>1.413737250362222E-3</v>
      </c>
    </row>
    <row r="17" spans="2:12">
      <c r="B17" t="s">
        <v>209</v>
      </c>
      <c r="C17" t="s">
        <v>210</v>
      </c>
      <c r="D17" t="s">
        <v>204</v>
      </c>
      <c r="E17" t="s">
        <v>205</v>
      </c>
      <c r="F17" t="s">
        <v>150</v>
      </c>
      <c r="G17" t="s">
        <v>106</v>
      </c>
      <c r="H17" s="78">
        <v>0</v>
      </c>
      <c r="I17" s="78">
        <v>0</v>
      </c>
      <c r="J17" s="77">
        <v>151.71168516</v>
      </c>
      <c r="K17" s="78">
        <f t="shared" si="0"/>
        <v>2.7497700471813033E-2</v>
      </c>
      <c r="L17" s="78">
        <f>J17/'סכום נכסי הקרן'!$C$42</f>
        <v>1.0223617203708661E-3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150</v>
      </c>
      <c r="G18" t="s">
        <v>123</v>
      </c>
      <c r="H18" s="78">
        <v>0</v>
      </c>
      <c r="I18" s="78">
        <v>0</v>
      </c>
      <c r="J18" s="77">
        <v>7.4328312629999997</v>
      </c>
      <c r="K18" s="78">
        <f t="shared" si="0"/>
        <v>1.3471985860017968E-3</v>
      </c>
      <c r="L18" s="78">
        <f>J18/'סכום נכסי הקרן'!$C$42</f>
        <v>5.0088707071263788E-5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214</v>
      </c>
      <c r="C20" t="s">
        <v>214</v>
      </c>
      <c r="D20" s="16"/>
      <c r="E20" t="s">
        <v>214</v>
      </c>
      <c r="G20" t="s">
        <v>214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214</v>
      </c>
      <c r="C33" t="s">
        <v>214</v>
      </c>
      <c r="D33" s="16"/>
      <c r="E33" t="s">
        <v>214</v>
      </c>
      <c r="G33" t="s">
        <v>214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3.12</v>
      </c>
      <c r="I11" s="7"/>
      <c r="J11" s="7"/>
      <c r="K11" s="76">
        <v>1.44E-2</v>
      </c>
      <c r="L11" s="75">
        <v>106578340</v>
      </c>
      <c r="M11" s="7"/>
      <c r="N11" s="75">
        <v>0</v>
      </c>
      <c r="O11" s="75">
        <v>115450.1915759</v>
      </c>
      <c r="P11" s="7"/>
      <c r="Q11" s="76">
        <v>1</v>
      </c>
      <c r="R11" s="76">
        <v>0.76819999999999999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3.12</v>
      </c>
      <c r="K12" s="80">
        <v>1.44E-2</v>
      </c>
      <c r="L12" s="81">
        <v>106578340</v>
      </c>
      <c r="N12" s="81">
        <v>0</v>
      </c>
      <c r="O12" s="81">
        <v>115450.1915759</v>
      </c>
      <c r="Q12" s="80">
        <v>1</v>
      </c>
      <c r="R12" s="80">
        <v>0.76819999999999999</v>
      </c>
    </row>
    <row r="13" spans="2:53">
      <c r="B13" s="79" t="s">
        <v>222</v>
      </c>
      <c r="C13" s="16"/>
      <c r="D13" s="16"/>
      <c r="H13" s="81">
        <v>2.5499999999999998</v>
      </c>
      <c r="K13" s="80">
        <v>4.0000000000000002E-4</v>
      </c>
      <c r="L13" s="81">
        <v>46526401</v>
      </c>
      <c r="N13" s="81">
        <v>0</v>
      </c>
      <c r="O13" s="81">
        <v>56307.819825999999</v>
      </c>
      <c r="Q13" s="80">
        <v>0.48770000000000002</v>
      </c>
      <c r="R13" s="80">
        <v>0.37469999999999998</v>
      </c>
    </row>
    <row r="14" spans="2:53">
      <c r="B14" s="79" t="s">
        <v>223</v>
      </c>
      <c r="C14" s="16"/>
      <c r="D14" s="16"/>
      <c r="H14" s="81">
        <v>2.5499999999999998</v>
      </c>
      <c r="K14" s="80">
        <v>4.0000000000000002E-4</v>
      </c>
      <c r="L14" s="81">
        <v>46526401</v>
      </c>
      <c r="N14" s="81">
        <v>0</v>
      </c>
      <c r="O14" s="81">
        <v>56307.819825999999</v>
      </c>
      <c r="Q14" s="80">
        <v>0.48770000000000002</v>
      </c>
      <c r="R14" s="80">
        <v>0.37469999999999998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1.8</v>
      </c>
      <c r="I15" t="s">
        <v>102</v>
      </c>
      <c r="J15" s="78">
        <v>0.04</v>
      </c>
      <c r="K15" s="78">
        <v>-1E-4</v>
      </c>
      <c r="L15" s="77">
        <v>14530247</v>
      </c>
      <c r="M15" s="77">
        <v>142.69999999999999</v>
      </c>
      <c r="N15" s="77">
        <v>0</v>
      </c>
      <c r="O15" s="77">
        <v>20734.662468999999</v>
      </c>
      <c r="P15" s="78">
        <v>1E-3</v>
      </c>
      <c r="Q15" s="78">
        <v>0.17960000000000001</v>
      </c>
      <c r="R15" s="78">
        <v>0.13800000000000001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11.22</v>
      </c>
      <c r="I16" t="s">
        <v>102</v>
      </c>
      <c r="J16" s="78">
        <v>0.04</v>
      </c>
      <c r="K16" s="78">
        <v>7.1999999999999998E-3</v>
      </c>
      <c r="L16" s="77">
        <v>695849</v>
      </c>
      <c r="M16" s="77">
        <v>182.9</v>
      </c>
      <c r="N16" s="77">
        <v>0</v>
      </c>
      <c r="O16" s="77">
        <v>1272.707821</v>
      </c>
      <c r="P16" s="78">
        <v>0</v>
      </c>
      <c r="Q16" s="78">
        <v>1.0999999999999999E-2</v>
      </c>
      <c r="R16" s="78">
        <v>8.5000000000000006E-3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7">
        <v>1</v>
      </c>
      <c r="I17" t="s">
        <v>102</v>
      </c>
      <c r="J17" s="78">
        <v>1.7500000000000002E-2</v>
      </c>
      <c r="K17" s="78">
        <v>-2.8999999999999998E-3</v>
      </c>
      <c r="L17" s="77">
        <v>16075000</v>
      </c>
      <c r="M17" s="77">
        <v>111.05</v>
      </c>
      <c r="N17" s="77">
        <v>0</v>
      </c>
      <c r="O17" s="77">
        <v>17851.287499999999</v>
      </c>
      <c r="P17" s="78">
        <v>1E-3</v>
      </c>
      <c r="Q17" s="78">
        <v>0.15459999999999999</v>
      </c>
      <c r="R17" s="78">
        <v>0.1188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G18" t="s">
        <v>236</v>
      </c>
      <c r="H18" s="77">
        <v>6.57</v>
      </c>
      <c r="I18" t="s">
        <v>102</v>
      </c>
      <c r="J18" s="78">
        <v>5.0000000000000001E-3</v>
      </c>
      <c r="K18" s="78">
        <v>5.1999999999999998E-3</v>
      </c>
      <c r="L18" s="77">
        <v>3280000</v>
      </c>
      <c r="M18" s="77">
        <v>107.02</v>
      </c>
      <c r="N18" s="77">
        <v>0</v>
      </c>
      <c r="O18" s="77">
        <v>3510.2559999999999</v>
      </c>
      <c r="P18" s="78">
        <v>2.0000000000000001E-4</v>
      </c>
      <c r="Q18" s="78">
        <v>3.04E-2</v>
      </c>
      <c r="R18" s="78">
        <v>2.3400000000000001E-2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G19" t="s">
        <v>239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10085305</v>
      </c>
      <c r="M19" s="77">
        <v>109.52</v>
      </c>
      <c r="N19" s="77">
        <v>0</v>
      </c>
      <c r="O19" s="77">
        <v>11045.426036000001</v>
      </c>
      <c r="P19" s="78">
        <v>5.0000000000000001E-4</v>
      </c>
      <c r="Q19" s="78">
        <v>9.5699999999999993E-2</v>
      </c>
      <c r="R19" s="78">
        <v>7.3499999999999996E-2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G20" t="s">
        <v>242</v>
      </c>
      <c r="H20" s="77">
        <v>9.1300000000000008</v>
      </c>
      <c r="I20" t="s">
        <v>102</v>
      </c>
      <c r="J20" s="78">
        <v>1E-3</v>
      </c>
      <c r="K20" s="78">
        <v>6.6E-3</v>
      </c>
      <c r="L20" s="77">
        <v>1860000</v>
      </c>
      <c r="M20" s="77">
        <v>101.8</v>
      </c>
      <c r="N20" s="77">
        <v>0</v>
      </c>
      <c r="O20" s="77">
        <v>1893.48</v>
      </c>
      <c r="P20" s="78">
        <v>1E-4</v>
      </c>
      <c r="Q20" s="78">
        <v>1.6400000000000001E-2</v>
      </c>
      <c r="R20" s="78">
        <v>1.26E-2</v>
      </c>
    </row>
    <row r="21" spans="2:18">
      <c r="B21" s="79" t="s">
        <v>243</v>
      </c>
      <c r="C21" s="16"/>
      <c r="D21" s="16"/>
      <c r="H21" s="81">
        <v>3.66</v>
      </c>
      <c r="K21" s="80">
        <v>2.7699999999999999E-2</v>
      </c>
      <c r="L21" s="81">
        <v>60051939</v>
      </c>
      <c r="N21" s="81">
        <v>0</v>
      </c>
      <c r="O21" s="81">
        <v>59142.371749899998</v>
      </c>
      <c r="Q21" s="80">
        <v>0.51229999999999998</v>
      </c>
      <c r="R21" s="80">
        <v>0.39350000000000002</v>
      </c>
    </row>
    <row r="22" spans="2:18">
      <c r="B22" s="79" t="s">
        <v>244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245</v>
      </c>
      <c r="C24" s="16"/>
      <c r="D24" s="16"/>
      <c r="H24" s="81">
        <v>3.05</v>
      </c>
      <c r="K24" s="80">
        <v>3.1600000000000003E-2</v>
      </c>
      <c r="L24" s="81">
        <v>52951939</v>
      </c>
      <c r="N24" s="81">
        <v>0</v>
      </c>
      <c r="O24" s="81">
        <v>52013.971749900003</v>
      </c>
      <c r="Q24" s="80">
        <v>0.45050000000000001</v>
      </c>
      <c r="R24" s="80">
        <v>0.34610000000000002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G25" t="s">
        <v>227</v>
      </c>
      <c r="H25" s="77">
        <v>2.08</v>
      </c>
      <c r="I25" t="s">
        <v>102</v>
      </c>
      <c r="J25" s="78">
        <v>4.0000000000000001E-3</v>
      </c>
      <c r="K25" s="78">
        <v>3.15E-2</v>
      </c>
      <c r="L25" s="77">
        <v>19266279</v>
      </c>
      <c r="M25" s="77">
        <v>94.89</v>
      </c>
      <c r="N25" s="77">
        <v>0</v>
      </c>
      <c r="O25" s="77">
        <v>18281.772143099999</v>
      </c>
      <c r="P25" s="78">
        <v>1.1999999999999999E-3</v>
      </c>
      <c r="Q25" s="78">
        <v>0.15840000000000001</v>
      </c>
      <c r="R25" s="78">
        <v>0.1216</v>
      </c>
    </row>
    <row r="26" spans="2:18">
      <c r="B26" t="s">
        <v>248</v>
      </c>
      <c r="C26" t="s">
        <v>249</v>
      </c>
      <c r="D26" t="s">
        <v>100</v>
      </c>
      <c r="E26" t="s">
        <v>226</v>
      </c>
      <c r="G26" t="s">
        <v>250</v>
      </c>
      <c r="H26" s="77">
        <v>16.149999999999999</v>
      </c>
      <c r="I26" t="s">
        <v>102</v>
      </c>
      <c r="J26" s="78">
        <v>3.7499999999999999E-2</v>
      </c>
      <c r="K26" s="78">
        <v>3.7499999999999999E-2</v>
      </c>
      <c r="L26" s="77">
        <v>1000000</v>
      </c>
      <c r="M26" s="77">
        <v>101.8</v>
      </c>
      <c r="N26" s="77">
        <v>0</v>
      </c>
      <c r="O26" s="77">
        <v>1018</v>
      </c>
      <c r="P26" s="78">
        <v>0</v>
      </c>
      <c r="Q26" s="78">
        <v>8.8000000000000005E-3</v>
      </c>
      <c r="R26" s="78">
        <v>6.7999999999999996E-3</v>
      </c>
    </row>
    <row r="27" spans="2:18">
      <c r="B27" t="s">
        <v>251</v>
      </c>
      <c r="C27" t="s">
        <v>252</v>
      </c>
      <c r="D27" t="s">
        <v>100</v>
      </c>
      <c r="E27" t="s">
        <v>226</v>
      </c>
      <c r="G27" t="s">
        <v>253</v>
      </c>
      <c r="H27" s="77">
        <v>1.47</v>
      </c>
      <c r="I27" t="s">
        <v>102</v>
      </c>
      <c r="J27" s="78">
        <v>3.7499999999999999E-2</v>
      </c>
      <c r="K27" s="78">
        <v>3.0599999999999999E-2</v>
      </c>
      <c r="L27" s="77">
        <v>12000000</v>
      </c>
      <c r="M27" s="77">
        <v>102.85</v>
      </c>
      <c r="N27" s="77">
        <v>0</v>
      </c>
      <c r="O27" s="77">
        <v>12342</v>
      </c>
      <c r="P27" s="78">
        <v>5.9999999999999995E-4</v>
      </c>
      <c r="Q27" s="78">
        <v>0.1069</v>
      </c>
      <c r="R27" s="78">
        <v>8.2100000000000006E-2</v>
      </c>
    </row>
    <row r="28" spans="2:18">
      <c r="B28" t="s">
        <v>254</v>
      </c>
      <c r="C28" t="s">
        <v>255</v>
      </c>
      <c r="D28" t="s">
        <v>100</v>
      </c>
      <c r="E28" t="s">
        <v>226</v>
      </c>
      <c r="G28" t="s">
        <v>256</v>
      </c>
      <c r="H28" s="77">
        <v>2.87</v>
      </c>
      <c r="I28" t="s">
        <v>102</v>
      </c>
      <c r="J28" s="78">
        <v>1.7500000000000002E-2</v>
      </c>
      <c r="K28" s="78">
        <v>3.1800000000000002E-2</v>
      </c>
      <c r="L28" s="77">
        <v>3258268</v>
      </c>
      <c r="M28" s="77">
        <v>96.17</v>
      </c>
      <c r="N28" s="77">
        <v>0</v>
      </c>
      <c r="O28" s="77">
        <v>3133.4763355999999</v>
      </c>
      <c r="P28" s="78">
        <v>2.0000000000000001E-4</v>
      </c>
      <c r="Q28" s="78">
        <v>2.7099999999999999E-2</v>
      </c>
      <c r="R28" s="78">
        <v>2.0799999999999999E-2</v>
      </c>
    </row>
    <row r="29" spans="2:18">
      <c r="B29" t="s">
        <v>257</v>
      </c>
      <c r="C29" t="s">
        <v>258</v>
      </c>
      <c r="D29" t="s">
        <v>100</v>
      </c>
      <c r="E29" t="s">
        <v>226</v>
      </c>
      <c r="G29" t="s">
        <v>259</v>
      </c>
      <c r="H29" s="77">
        <v>2.57</v>
      </c>
      <c r="I29" t="s">
        <v>102</v>
      </c>
      <c r="J29" s="78">
        <v>5.0000000000000001E-3</v>
      </c>
      <c r="K29" s="78">
        <v>3.09E-2</v>
      </c>
      <c r="L29" s="77">
        <v>14959942</v>
      </c>
      <c r="M29" s="77">
        <v>93.86</v>
      </c>
      <c r="N29" s="77">
        <v>0</v>
      </c>
      <c r="O29" s="77">
        <v>14041.4015612</v>
      </c>
      <c r="P29" s="78">
        <v>6.9999999999999999E-4</v>
      </c>
      <c r="Q29" s="78">
        <v>0.1216</v>
      </c>
      <c r="R29" s="78">
        <v>9.3399999999999997E-2</v>
      </c>
    </row>
    <row r="30" spans="2:18">
      <c r="B30" t="s">
        <v>260</v>
      </c>
      <c r="C30" t="s">
        <v>261</v>
      </c>
      <c r="D30" t="s">
        <v>100</v>
      </c>
      <c r="E30" t="s">
        <v>226</v>
      </c>
      <c r="G30" t="s">
        <v>262</v>
      </c>
      <c r="H30" s="77">
        <v>12.82</v>
      </c>
      <c r="I30" t="s">
        <v>102</v>
      </c>
      <c r="J30" s="78">
        <v>5.5E-2</v>
      </c>
      <c r="K30" s="78">
        <v>3.61E-2</v>
      </c>
      <c r="L30" s="77">
        <v>2467450</v>
      </c>
      <c r="M30" s="77">
        <v>129.58000000000001</v>
      </c>
      <c r="N30" s="77">
        <v>0</v>
      </c>
      <c r="O30" s="77">
        <v>3197.3217100000002</v>
      </c>
      <c r="P30" s="78">
        <v>1E-4</v>
      </c>
      <c r="Q30" s="78">
        <v>2.7699999999999999E-2</v>
      </c>
      <c r="R30" s="78">
        <v>2.1299999999999999E-2</v>
      </c>
    </row>
    <row r="31" spans="2:18">
      <c r="B31" s="79" t="s">
        <v>263</v>
      </c>
      <c r="C31" s="16"/>
      <c r="D31" s="16"/>
      <c r="H31" s="81">
        <v>8.17</v>
      </c>
      <c r="K31" s="80">
        <v>-5.0000000000000001E-4</v>
      </c>
      <c r="L31" s="81">
        <v>7100000</v>
      </c>
      <c r="N31" s="81">
        <v>0</v>
      </c>
      <c r="O31" s="81">
        <v>7128.4</v>
      </c>
      <c r="Q31" s="80">
        <v>6.1699999999999998E-2</v>
      </c>
      <c r="R31" s="80">
        <v>4.7399999999999998E-2</v>
      </c>
    </row>
    <row r="32" spans="2:18">
      <c r="B32" t="s">
        <v>264</v>
      </c>
      <c r="C32" t="s">
        <v>265</v>
      </c>
      <c r="D32" t="s">
        <v>100</v>
      </c>
      <c r="E32" t="s">
        <v>226</v>
      </c>
      <c r="G32" t="s">
        <v>266</v>
      </c>
      <c r="H32" s="77">
        <v>8.17</v>
      </c>
      <c r="I32" t="s">
        <v>102</v>
      </c>
      <c r="J32" s="78">
        <v>0</v>
      </c>
      <c r="K32" s="78">
        <v>-5.0000000000000001E-4</v>
      </c>
      <c r="L32" s="77">
        <v>7100000</v>
      </c>
      <c r="M32" s="77">
        <v>100.4</v>
      </c>
      <c r="N32" s="77">
        <v>0</v>
      </c>
      <c r="O32" s="77">
        <v>7128.4</v>
      </c>
      <c r="P32" s="78">
        <v>4.0000000000000002E-4</v>
      </c>
      <c r="Q32" s="78">
        <v>6.1699999999999998E-2</v>
      </c>
      <c r="R32" s="78">
        <v>4.7399999999999998E-2</v>
      </c>
    </row>
    <row r="33" spans="2:18">
      <c r="B33" s="79" t="s">
        <v>267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214</v>
      </c>
      <c r="C34" t="s">
        <v>214</v>
      </c>
      <c r="D34" s="16"/>
      <c r="E34" t="s">
        <v>214</v>
      </c>
      <c r="H34" s="77">
        <v>0</v>
      </c>
      <c r="I34" t="s">
        <v>214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219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268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abSelected="1" topLeftCell="A103" workbookViewId="0">
      <selection activeCell="A12" sqref="A12:XFD10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3.82</v>
      </c>
      <c r="L11" s="7"/>
      <c r="M11" s="7"/>
      <c r="N11" s="76">
        <v>0.157</v>
      </c>
      <c r="O11" s="75">
        <f>O12+O94</f>
        <v>20082192.259999998</v>
      </c>
      <c r="P11" s="33"/>
      <c r="Q11" s="75">
        <v>0</v>
      </c>
      <c r="R11" s="75">
        <v>20448.935643094417</v>
      </c>
      <c r="S11" s="7"/>
      <c r="T11" s="76">
        <v>1</v>
      </c>
      <c r="U11" s="76">
        <v>0.1361</v>
      </c>
      <c r="V11" s="35"/>
      <c r="BI11" s="16"/>
      <c r="BJ11" s="19"/>
      <c r="BK11" s="16"/>
      <c r="BN11" s="16"/>
    </row>
    <row r="12" spans="2:66" s="99" customFormat="1">
      <c r="B12" s="98" t="s">
        <v>200</v>
      </c>
      <c r="K12" s="100">
        <v>3.74</v>
      </c>
      <c r="N12" s="101">
        <v>0.1598</v>
      </c>
      <c r="O12" s="100">
        <f>O13+O58+O90+O92</f>
        <v>19862192.259999998</v>
      </c>
      <c r="Q12" s="100">
        <v>0</v>
      </c>
      <c r="R12" s="100">
        <v>19807.87811605692</v>
      </c>
      <c r="T12" s="101">
        <v>0.96870000000000001</v>
      </c>
      <c r="U12" s="101">
        <v>0.1318</v>
      </c>
    </row>
    <row r="13" spans="2:66" s="99" customFormat="1">
      <c r="B13" s="98" t="s">
        <v>274</v>
      </c>
      <c r="K13" s="100">
        <v>3.97</v>
      </c>
      <c r="N13" s="101">
        <v>6.8000000000000005E-2</v>
      </c>
      <c r="O13" s="100">
        <f>SUM(O14:O57)</f>
        <v>11966021.049999999</v>
      </c>
      <c r="Q13" s="100">
        <v>0</v>
      </c>
      <c r="R13" s="100">
        <v>12334.185581287393</v>
      </c>
      <c r="T13" s="101">
        <v>0.60319999999999996</v>
      </c>
      <c r="U13" s="101">
        <v>8.2100000000000006E-2</v>
      </c>
    </row>
    <row r="14" spans="2:66" s="99" customFormat="1">
      <c r="B14" s="102" t="s">
        <v>278</v>
      </c>
      <c r="C14" s="102" t="s">
        <v>279</v>
      </c>
      <c r="D14" s="102" t="s">
        <v>100</v>
      </c>
      <c r="E14" s="102" t="s">
        <v>123</v>
      </c>
      <c r="F14" s="102" t="s">
        <v>280</v>
      </c>
      <c r="G14" s="102" t="s">
        <v>281</v>
      </c>
      <c r="H14" s="102" t="s">
        <v>282</v>
      </c>
      <c r="I14" s="102" t="s">
        <v>283</v>
      </c>
      <c r="J14" s="102" t="s">
        <v>284</v>
      </c>
      <c r="K14" s="103">
        <v>1.23</v>
      </c>
      <c r="L14" s="102" t="s">
        <v>102</v>
      </c>
      <c r="M14" s="104">
        <v>5.0000000000000001E-3</v>
      </c>
      <c r="N14" s="104">
        <v>8.2000000000000007E-3</v>
      </c>
      <c r="O14" s="103">
        <v>132000.66</v>
      </c>
      <c r="P14" s="103">
        <v>106.74</v>
      </c>
      <c r="Q14" s="103">
        <v>0</v>
      </c>
      <c r="R14" s="103">
        <v>140.897504484</v>
      </c>
      <c r="S14" s="104">
        <v>5.9999999999999995E-4</v>
      </c>
      <c r="T14" s="104">
        <v>6.8999999999999999E-3</v>
      </c>
      <c r="U14" s="104">
        <v>8.9999999999999998E-4</v>
      </c>
    </row>
    <row r="15" spans="2:66" s="99" customFormat="1">
      <c r="B15" s="102" t="s">
        <v>285</v>
      </c>
      <c r="C15" s="102" t="s">
        <v>286</v>
      </c>
      <c r="D15" s="102" t="s">
        <v>100</v>
      </c>
      <c r="E15" s="102" t="s">
        <v>123</v>
      </c>
      <c r="F15" s="102" t="s">
        <v>287</v>
      </c>
      <c r="G15" s="102" t="s">
        <v>281</v>
      </c>
      <c r="H15" s="102" t="s">
        <v>282</v>
      </c>
      <c r="I15" s="102" t="s">
        <v>283</v>
      </c>
      <c r="J15" s="102" t="s">
        <v>288</v>
      </c>
      <c r="K15" s="103">
        <v>5</v>
      </c>
      <c r="L15" s="102" t="s">
        <v>102</v>
      </c>
      <c r="M15" s="104">
        <v>2E-3</v>
      </c>
      <c r="N15" s="104">
        <v>1.37E-2</v>
      </c>
      <c r="O15" s="103">
        <v>424610</v>
      </c>
      <c r="P15" s="103">
        <v>98.37</v>
      </c>
      <c r="Q15" s="103">
        <v>0</v>
      </c>
      <c r="R15" s="103">
        <v>417.68885699999998</v>
      </c>
      <c r="S15" s="104">
        <v>1E-4</v>
      </c>
      <c r="T15" s="104">
        <v>2.0400000000000001E-2</v>
      </c>
      <c r="U15" s="104">
        <v>2.8E-3</v>
      </c>
    </row>
    <row r="16" spans="2:66" s="99" customFormat="1">
      <c r="B16" s="102" t="s">
        <v>289</v>
      </c>
      <c r="C16" s="102" t="s">
        <v>290</v>
      </c>
      <c r="D16" s="102" t="s">
        <v>100</v>
      </c>
      <c r="E16" s="102" t="s">
        <v>123</v>
      </c>
      <c r="F16" s="102" t="s">
        <v>291</v>
      </c>
      <c r="G16" s="102" t="s">
        <v>281</v>
      </c>
      <c r="H16" s="102" t="s">
        <v>205</v>
      </c>
      <c r="I16" s="102" t="s">
        <v>150</v>
      </c>
      <c r="J16" s="102" t="s">
        <v>292</v>
      </c>
      <c r="K16" s="103">
        <v>0.93</v>
      </c>
      <c r="L16" s="102" t="s">
        <v>102</v>
      </c>
      <c r="M16" s="104">
        <v>0.01</v>
      </c>
      <c r="N16" s="104">
        <v>9.1999999999999998E-3</v>
      </c>
      <c r="O16" s="103">
        <v>100000</v>
      </c>
      <c r="P16" s="103">
        <v>106.85</v>
      </c>
      <c r="Q16" s="103">
        <v>0</v>
      </c>
      <c r="R16" s="103">
        <v>106.85</v>
      </c>
      <c r="S16" s="104">
        <v>0</v>
      </c>
      <c r="T16" s="104">
        <v>5.1999999999999998E-3</v>
      </c>
      <c r="U16" s="104">
        <v>6.9999999999999999E-4</v>
      </c>
    </row>
    <row r="17" spans="2:21" s="99" customFormat="1">
      <c r="B17" s="102" t="s">
        <v>293</v>
      </c>
      <c r="C17" s="102" t="s">
        <v>294</v>
      </c>
      <c r="D17" s="102" t="s">
        <v>100</v>
      </c>
      <c r="E17" s="102" t="s">
        <v>123</v>
      </c>
      <c r="F17" s="102" t="s">
        <v>295</v>
      </c>
      <c r="G17" s="102" t="s">
        <v>281</v>
      </c>
      <c r="H17" s="102" t="s">
        <v>282</v>
      </c>
      <c r="I17" s="102" t="s">
        <v>283</v>
      </c>
      <c r="J17" s="102" t="s">
        <v>296</v>
      </c>
      <c r="K17" s="103">
        <v>6.04</v>
      </c>
      <c r="L17" s="102" t="s">
        <v>102</v>
      </c>
      <c r="M17" s="104">
        <v>1E-3</v>
      </c>
      <c r="N17" s="104">
        <v>1.4800000000000001E-2</v>
      </c>
      <c r="O17" s="103">
        <v>800000</v>
      </c>
      <c r="P17" s="103">
        <v>96.21</v>
      </c>
      <c r="Q17" s="103">
        <v>0</v>
      </c>
      <c r="R17" s="103">
        <v>769.68</v>
      </c>
      <c r="S17" s="104">
        <v>2.0000000000000001E-4</v>
      </c>
      <c r="T17" s="104">
        <v>3.7600000000000001E-2</v>
      </c>
      <c r="U17" s="104">
        <v>5.1000000000000004E-3</v>
      </c>
    </row>
    <row r="18" spans="2:21" s="99" customFormat="1">
      <c r="B18" s="102" t="s">
        <v>297</v>
      </c>
      <c r="C18" s="102" t="s">
        <v>298</v>
      </c>
      <c r="D18" s="102" t="s">
        <v>100</v>
      </c>
      <c r="E18" s="102" t="s">
        <v>123</v>
      </c>
      <c r="F18" s="102" t="s">
        <v>295</v>
      </c>
      <c r="G18" s="102" t="s">
        <v>281</v>
      </c>
      <c r="H18" s="102" t="s">
        <v>282</v>
      </c>
      <c r="I18" s="102" t="s">
        <v>283</v>
      </c>
      <c r="J18" s="102" t="s">
        <v>299</v>
      </c>
      <c r="K18" s="103">
        <v>4.4400000000000004</v>
      </c>
      <c r="L18" s="102" t="s">
        <v>102</v>
      </c>
      <c r="M18" s="104">
        <v>1E-3</v>
      </c>
      <c r="N18" s="104">
        <v>1.29E-2</v>
      </c>
      <c r="O18" s="103">
        <v>600000</v>
      </c>
      <c r="P18" s="103">
        <v>97.92</v>
      </c>
      <c r="Q18" s="103">
        <v>0</v>
      </c>
      <c r="R18" s="103">
        <v>587.52</v>
      </c>
      <c r="S18" s="104">
        <v>5.0000000000000001E-4</v>
      </c>
      <c r="T18" s="104">
        <v>2.87E-2</v>
      </c>
      <c r="U18" s="104">
        <v>3.8999999999999998E-3</v>
      </c>
    </row>
    <row r="19" spans="2:21" s="99" customFormat="1">
      <c r="B19" s="102" t="s">
        <v>300</v>
      </c>
      <c r="C19" s="102" t="s">
        <v>301</v>
      </c>
      <c r="D19" s="102" t="s">
        <v>100</v>
      </c>
      <c r="E19" s="102" t="s">
        <v>123</v>
      </c>
      <c r="F19" s="102" t="s">
        <v>295</v>
      </c>
      <c r="G19" s="102" t="s">
        <v>281</v>
      </c>
      <c r="H19" s="102" t="s">
        <v>205</v>
      </c>
      <c r="I19" s="102" t="s">
        <v>150</v>
      </c>
      <c r="J19" s="102" t="s">
        <v>302</v>
      </c>
      <c r="K19" s="103">
        <v>1.41</v>
      </c>
      <c r="L19" s="102" t="s">
        <v>102</v>
      </c>
      <c r="M19" s="104">
        <v>9.4999999999999998E-3</v>
      </c>
      <c r="N19" s="104">
        <v>1.0999999999999999E-2</v>
      </c>
      <c r="O19" s="103">
        <v>180000</v>
      </c>
      <c r="P19" s="103">
        <v>108.33</v>
      </c>
      <c r="Q19" s="103">
        <v>0</v>
      </c>
      <c r="R19" s="103">
        <v>194.994</v>
      </c>
      <c r="S19" s="104">
        <v>4.0000000000000002E-4</v>
      </c>
      <c r="T19" s="104">
        <v>9.4999999999999998E-3</v>
      </c>
      <c r="U19" s="104">
        <v>1.2999999999999999E-3</v>
      </c>
    </row>
    <row r="20" spans="2:21" s="99" customFormat="1">
      <c r="B20" s="102" t="s">
        <v>303</v>
      </c>
      <c r="C20" s="102" t="s">
        <v>304</v>
      </c>
      <c r="D20" s="102" t="s">
        <v>100</v>
      </c>
      <c r="E20" s="102" t="s">
        <v>123</v>
      </c>
      <c r="F20" s="102" t="s">
        <v>295</v>
      </c>
      <c r="G20" s="102" t="s">
        <v>281</v>
      </c>
      <c r="H20" s="102" t="s">
        <v>205</v>
      </c>
      <c r="I20" s="102" t="s">
        <v>150</v>
      </c>
      <c r="J20" s="102" t="s">
        <v>302</v>
      </c>
      <c r="K20" s="103">
        <v>1.5</v>
      </c>
      <c r="L20" s="102" t="s">
        <v>102</v>
      </c>
      <c r="M20" s="104">
        <v>0.01</v>
      </c>
      <c r="N20" s="104">
        <v>8.8000000000000005E-3</v>
      </c>
      <c r="O20" s="103">
        <v>200000</v>
      </c>
      <c r="P20" s="103">
        <v>107.95</v>
      </c>
      <c r="Q20" s="103">
        <v>0</v>
      </c>
      <c r="R20" s="103">
        <v>215.9</v>
      </c>
      <c r="S20" s="104">
        <v>5.0000000000000001E-4</v>
      </c>
      <c r="T20" s="104">
        <v>1.06E-2</v>
      </c>
      <c r="U20" s="104">
        <v>1.4E-3</v>
      </c>
    </row>
    <row r="21" spans="2:21" s="99" customFormat="1">
      <c r="B21" s="102" t="s">
        <v>305</v>
      </c>
      <c r="C21" s="102" t="s">
        <v>306</v>
      </c>
      <c r="D21" s="102" t="s">
        <v>100</v>
      </c>
      <c r="E21" s="102" t="s">
        <v>123</v>
      </c>
      <c r="F21" s="102" t="s">
        <v>295</v>
      </c>
      <c r="G21" s="102" t="s">
        <v>281</v>
      </c>
      <c r="H21" s="102" t="s">
        <v>282</v>
      </c>
      <c r="I21" s="102" t="s">
        <v>283</v>
      </c>
      <c r="J21" s="102" t="s">
        <v>307</v>
      </c>
      <c r="K21" s="103">
        <v>4.88</v>
      </c>
      <c r="L21" s="102" t="s">
        <v>102</v>
      </c>
      <c r="M21" s="104">
        <v>1.2200000000000001E-2</v>
      </c>
      <c r="N21" s="104">
        <v>1.37E-2</v>
      </c>
      <c r="O21" s="103">
        <v>200000</v>
      </c>
      <c r="P21" s="103">
        <v>107.21</v>
      </c>
      <c r="Q21" s="103">
        <v>0</v>
      </c>
      <c r="R21" s="103">
        <v>214.42</v>
      </c>
      <c r="S21" s="104">
        <v>1E-4</v>
      </c>
      <c r="T21" s="104">
        <v>1.0500000000000001E-2</v>
      </c>
      <c r="U21" s="104">
        <v>1.4E-3</v>
      </c>
    </row>
    <row r="22" spans="2:21" s="99" customFormat="1">
      <c r="B22" s="102" t="s">
        <v>308</v>
      </c>
      <c r="C22" s="102" t="s">
        <v>309</v>
      </c>
      <c r="D22" s="102" t="s">
        <v>100</v>
      </c>
      <c r="E22" s="102" t="s">
        <v>123</v>
      </c>
      <c r="F22" s="102" t="s">
        <v>295</v>
      </c>
      <c r="G22" s="102" t="s">
        <v>281</v>
      </c>
      <c r="H22" s="102" t="s">
        <v>282</v>
      </c>
      <c r="I22" s="102" t="s">
        <v>283</v>
      </c>
      <c r="J22" s="102" t="s">
        <v>310</v>
      </c>
      <c r="K22" s="103">
        <v>1.08</v>
      </c>
      <c r="L22" s="102" t="s">
        <v>102</v>
      </c>
      <c r="M22" s="104">
        <v>1E-3</v>
      </c>
      <c r="N22" s="104">
        <v>9.2999999999999992E-3</v>
      </c>
      <c r="O22" s="103">
        <v>454885</v>
      </c>
      <c r="P22" s="103">
        <v>105.42</v>
      </c>
      <c r="Q22" s="103">
        <v>0</v>
      </c>
      <c r="R22" s="103">
        <v>479.53976699999998</v>
      </c>
      <c r="S22" s="104">
        <v>2.0000000000000001E-4</v>
      </c>
      <c r="T22" s="104">
        <v>2.35E-2</v>
      </c>
      <c r="U22" s="104">
        <v>3.2000000000000002E-3</v>
      </c>
    </row>
    <row r="23" spans="2:21" s="99" customFormat="1">
      <c r="B23" s="102" t="s">
        <v>311</v>
      </c>
      <c r="C23" s="102" t="s">
        <v>312</v>
      </c>
      <c r="D23" s="102" t="s">
        <v>100</v>
      </c>
      <c r="E23" s="102" t="s">
        <v>123</v>
      </c>
      <c r="F23" s="102" t="s">
        <v>313</v>
      </c>
      <c r="G23" s="102" t="s">
        <v>281</v>
      </c>
      <c r="H23" s="102" t="s">
        <v>282</v>
      </c>
      <c r="I23" s="102" t="s">
        <v>283</v>
      </c>
      <c r="J23" s="102" t="s">
        <v>314</v>
      </c>
      <c r="K23" s="103">
        <v>0.84</v>
      </c>
      <c r="L23" s="102" t="s">
        <v>102</v>
      </c>
      <c r="M23" s="104">
        <v>0.05</v>
      </c>
      <c r="N23" s="104">
        <v>4.1000000000000003E-3</v>
      </c>
      <c r="O23" s="103">
        <v>72596.98</v>
      </c>
      <c r="P23" s="103">
        <v>115.52</v>
      </c>
      <c r="Q23" s="103">
        <v>0</v>
      </c>
      <c r="R23" s="103">
        <v>83.864031295999993</v>
      </c>
      <c r="S23" s="104">
        <v>1E-4</v>
      </c>
      <c r="T23" s="104">
        <v>4.1000000000000003E-3</v>
      </c>
      <c r="U23" s="104">
        <v>5.9999999999999995E-4</v>
      </c>
    </row>
    <row r="24" spans="2:21" s="99" customFormat="1">
      <c r="B24" s="102" t="s">
        <v>315</v>
      </c>
      <c r="C24" s="102" t="s">
        <v>316</v>
      </c>
      <c r="D24" s="102" t="s">
        <v>100</v>
      </c>
      <c r="E24" s="102" t="s">
        <v>123</v>
      </c>
      <c r="F24" s="102" t="s">
        <v>313</v>
      </c>
      <c r="G24" s="102" t="s">
        <v>281</v>
      </c>
      <c r="H24" s="102" t="s">
        <v>282</v>
      </c>
      <c r="I24" s="102" t="s">
        <v>283</v>
      </c>
      <c r="J24" s="102" t="s">
        <v>317</v>
      </c>
      <c r="K24" s="103">
        <v>4.09</v>
      </c>
      <c r="L24" s="102" t="s">
        <v>102</v>
      </c>
      <c r="M24" s="104">
        <v>1.7500000000000002E-2</v>
      </c>
      <c r="N24" s="104">
        <v>-2.3E-3</v>
      </c>
      <c r="O24" s="103">
        <v>130921.78</v>
      </c>
      <c r="P24" s="103">
        <v>109.79</v>
      </c>
      <c r="Q24" s="103">
        <v>0</v>
      </c>
      <c r="R24" s="103">
        <v>143.73902226199999</v>
      </c>
      <c r="S24" s="104">
        <v>0</v>
      </c>
      <c r="T24" s="104">
        <v>7.0000000000000001E-3</v>
      </c>
      <c r="U24" s="104">
        <v>1E-3</v>
      </c>
    </row>
    <row r="25" spans="2:21" s="99" customFormat="1">
      <c r="B25" s="102" t="s">
        <v>318</v>
      </c>
      <c r="C25" s="102" t="s">
        <v>319</v>
      </c>
      <c r="D25" s="102" t="s">
        <v>100</v>
      </c>
      <c r="E25" s="102" t="s">
        <v>123</v>
      </c>
      <c r="F25" s="102" t="s">
        <v>320</v>
      </c>
      <c r="G25" s="102" t="s">
        <v>321</v>
      </c>
      <c r="H25" s="102" t="s">
        <v>322</v>
      </c>
      <c r="I25" s="102" t="s">
        <v>150</v>
      </c>
      <c r="J25" s="102" t="s">
        <v>323</v>
      </c>
      <c r="K25" s="103">
        <v>6.82</v>
      </c>
      <c r="L25" s="102" t="s">
        <v>102</v>
      </c>
      <c r="M25" s="104">
        <v>1.6500000000000001E-2</v>
      </c>
      <c r="N25" s="104">
        <v>1.7399999999999999E-2</v>
      </c>
      <c r="O25" s="103">
        <v>200000</v>
      </c>
      <c r="P25" s="103">
        <v>107.7</v>
      </c>
      <c r="Q25" s="103">
        <v>0</v>
      </c>
      <c r="R25" s="103">
        <v>215.4</v>
      </c>
      <c r="S25" s="104">
        <v>1E-4</v>
      </c>
      <c r="T25" s="104">
        <v>1.0500000000000001E-2</v>
      </c>
      <c r="U25" s="104">
        <v>1.4E-3</v>
      </c>
    </row>
    <row r="26" spans="2:21" s="99" customFormat="1">
      <c r="B26" s="102" t="s">
        <v>324</v>
      </c>
      <c r="C26" s="102" t="s">
        <v>325</v>
      </c>
      <c r="D26" s="102" t="s">
        <v>100</v>
      </c>
      <c r="E26" s="102" t="s">
        <v>123</v>
      </c>
      <c r="F26" s="102" t="s">
        <v>326</v>
      </c>
      <c r="G26" s="102" t="s">
        <v>321</v>
      </c>
      <c r="H26" s="102" t="s">
        <v>327</v>
      </c>
      <c r="I26" s="102" t="s">
        <v>283</v>
      </c>
      <c r="J26" s="102" t="s">
        <v>328</v>
      </c>
      <c r="K26" s="103">
        <v>8.67</v>
      </c>
      <c r="L26" s="102" t="s">
        <v>102</v>
      </c>
      <c r="M26" s="104">
        <v>8.9999999999999993E-3</v>
      </c>
      <c r="N26" s="104">
        <v>2.4799999999999999E-2</v>
      </c>
      <c r="O26" s="103">
        <v>40000</v>
      </c>
      <c r="P26" s="103">
        <v>92.2</v>
      </c>
      <c r="Q26" s="103">
        <v>0</v>
      </c>
      <c r="R26" s="103">
        <v>36.880000000000003</v>
      </c>
      <c r="S26" s="104">
        <v>0</v>
      </c>
      <c r="T26" s="104">
        <v>1.8E-3</v>
      </c>
      <c r="U26" s="104">
        <v>2.0000000000000001E-4</v>
      </c>
    </row>
    <row r="27" spans="2:21" s="99" customFormat="1">
      <c r="B27" s="102" t="s">
        <v>329</v>
      </c>
      <c r="C27" s="102" t="s">
        <v>330</v>
      </c>
      <c r="D27" s="102" t="s">
        <v>100</v>
      </c>
      <c r="E27" s="102" t="s">
        <v>123</v>
      </c>
      <c r="F27" s="102" t="s">
        <v>313</v>
      </c>
      <c r="G27" s="102" t="s">
        <v>281</v>
      </c>
      <c r="H27" s="102" t="s">
        <v>327</v>
      </c>
      <c r="I27" s="102" t="s">
        <v>283</v>
      </c>
      <c r="J27" s="102" t="s">
        <v>331</v>
      </c>
      <c r="K27" s="103">
        <v>0.66</v>
      </c>
      <c r="L27" s="102" t="s">
        <v>102</v>
      </c>
      <c r="M27" s="104">
        <v>4.2000000000000003E-2</v>
      </c>
      <c r="N27" s="104">
        <v>4.1000000000000003E-3</v>
      </c>
      <c r="O27" s="103">
        <v>100000.2</v>
      </c>
      <c r="P27" s="103">
        <v>113.31</v>
      </c>
      <c r="Q27" s="103">
        <v>0</v>
      </c>
      <c r="R27" s="103">
        <v>113.31022661999999</v>
      </c>
      <c r="S27" s="104">
        <v>2.9999999999999997E-4</v>
      </c>
      <c r="T27" s="104">
        <v>5.4999999999999997E-3</v>
      </c>
      <c r="U27" s="104">
        <v>8.0000000000000004E-4</v>
      </c>
    </row>
    <row r="28" spans="2:21" s="99" customFormat="1">
      <c r="B28" s="102" t="s">
        <v>332</v>
      </c>
      <c r="C28" s="102" t="s">
        <v>333</v>
      </c>
      <c r="D28" s="102" t="s">
        <v>100</v>
      </c>
      <c r="E28" s="102" t="s">
        <v>123</v>
      </c>
      <c r="F28" s="102" t="s">
        <v>334</v>
      </c>
      <c r="G28" s="102" t="s">
        <v>321</v>
      </c>
      <c r="H28" s="102" t="s">
        <v>335</v>
      </c>
      <c r="I28" s="102" t="s">
        <v>283</v>
      </c>
      <c r="J28" s="102" t="s">
        <v>296</v>
      </c>
      <c r="K28" s="103">
        <v>7.44</v>
      </c>
      <c r="L28" s="102" t="s">
        <v>102</v>
      </c>
      <c r="M28" s="104">
        <v>9.1999999999999998E-3</v>
      </c>
      <c r="N28" s="104">
        <v>2.5000000000000001E-2</v>
      </c>
      <c r="O28" s="103">
        <v>337500</v>
      </c>
      <c r="P28" s="103">
        <v>96.07</v>
      </c>
      <c r="Q28" s="103">
        <v>0</v>
      </c>
      <c r="R28" s="103">
        <v>324.23624999999998</v>
      </c>
      <c r="S28" s="104">
        <v>2.9999999999999997E-4</v>
      </c>
      <c r="T28" s="104">
        <v>1.5900000000000001E-2</v>
      </c>
      <c r="U28" s="104">
        <v>2.2000000000000001E-3</v>
      </c>
    </row>
    <row r="29" spans="2:21" s="99" customFormat="1">
      <c r="B29" s="102" t="s">
        <v>336</v>
      </c>
      <c r="C29" s="102" t="s">
        <v>337</v>
      </c>
      <c r="D29" s="102" t="s">
        <v>100</v>
      </c>
      <c r="E29" s="102" t="s">
        <v>123</v>
      </c>
      <c r="F29" s="102" t="s">
        <v>338</v>
      </c>
      <c r="G29" s="102" t="s">
        <v>321</v>
      </c>
      <c r="H29" s="102" t="s">
        <v>335</v>
      </c>
      <c r="I29" s="102" t="s">
        <v>283</v>
      </c>
      <c r="J29" s="102" t="s">
        <v>339</v>
      </c>
      <c r="K29" s="103">
        <v>5.12</v>
      </c>
      <c r="L29" s="102" t="s">
        <v>102</v>
      </c>
      <c r="M29" s="104">
        <v>6.8999999999999999E-3</v>
      </c>
      <c r="N29" s="104">
        <v>2.07E-2</v>
      </c>
      <c r="O29" s="103">
        <v>175490</v>
      </c>
      <c r="P29" s="103">
        <v>99.72</v>
      </c>
      <c r="Q29" s="103">
        <v>0</v>
      </c>
      <c r="R29" s="103">
        <v>174.998628</v>
      </c>
      <c r="S29" s="104">
        <v>1E-3</v>
      </c>
      <c r="T29" s="104">
        <v>8.6E-3</v>
      </c>
      <c r="U29" s="104">
        <v>1.1999999999999999E-3</v>
      </c>
    </row>
    <row r="30" spans="2:21" s="99" customFormat="1">
      <c r="B30" s="102" t="s">
        <v>340</v>
      </c>
      <c r="C30" s="102" t="s">
        <v>341</v>
      </c>
      <c r="D30" s="102" t="s">
        <v>100</v>
      </c>
      <c r="E30" s="102" t="s">
        <v>123</v>
      </c>
      <c r="F30" s="102" t="s">
        <v>338</v>
      </c>
      <c r="G30" s="102" t="s">
        <v>321</v>
      </c>
      <c r="H30" s="102" t="s">
        <v>335</v>
      </c>
      <c r="I30" s="102" t="s">
        <v>283</v>
      </c>
      <c r="J30" s="102" t="s">
        <v>339</v>
      </c>
      <c r="K30" s="103">
        <v>5.05</v>
      </c>
      <c r="L30" s="102" t="s">
        <v>102</v>
      </c>
      <c r="M30" s="104">
        <v>6.8999999999999999E-3</v>
      </c>
      <c r="N30" s="104">
        <v>2.0299999999999999E-2</v>
      </c>
      <c r="O30" s="103">
        <v>219646.17</v>
      </c>
      <c r="P30" s="103">
        <v>100.05</v>
      </c>
      <c r="Q30" s="103">
        <v>0</v>
      </c>
      <c r="R30" s="103">
        <v>219.755993085</v>
      </c>
      <c r="S30" s="104">
        <v>1.1000000000000001E-3</v>
      </c>
      <c r="T30" s="104">
        <v>1.0699999999999999E-2</v>
      </c>
      <c r="U30" s="104">
        <v>1.5E-3</v>
      </c>
    </row>
    <row r="31" spans="2:21" s="99" customFormat="1">
      <c r="B31" s="102" t="s">
        <v>342</v>
      </c>
      <c r="C31" s="102" t="s">
        <v>343</v>
      </c>
      <c r="D31" s="102" t="s">
        <v>100</v>
      </c>
      <c r="E31" s="102" t="s">
        <v>123</v>
      </c>
      <c r="F31" s="102" t="s">
        <v>344</v>
      </c>
      <c r="G31" s="102" t="s">
        <v>321</v>
      </c>
      <c r="H31" s="102" t="s">
        <v>335</v>
      </c>
      <c r="I31" s="102" t="s">
        <v>283</v>
      </c>
      <c r="J31" s="102" t="s">
        <v>345</v>
      </c>
      <c r="K31" s="103">
        <v>7.43</v>
      </c>
      <c r="L31" s="102" t="s">
        <v>102</v>
      </c>
      <c r="M31" s="104">
        <v>3.5000000000000001E-3</v>
      </c>
      <c r="N31" s="104">
        <v>2.6100000000000002E-2</v>
      </c>
      <c r="O31" s="103">
        <v>400000</v>
      </c>
      <c r="P31" s="103">
        <v>88.28</v>
      </c>
      <c r="Q31" s="103">
        <v>0</v>
      </c>
      <c r="R31" s="103">
        <v>353.12</v>
      </c>
      <c r="S31" s="104">
        <v>4.0000000000000002E-4</v>
      </c>
      <c r="T31" s="104">
        <v>1.7299999999999999E-2</v>
      </c>
      <c r="U31" s="104">
        <v>2.3E-3</v>
      </c>
    </row>
    <row r="32" spans="2:21" s="99" customFormat="1">
      <c r="B32" s="102" t="s">
        <v>346</v>
      </c>
      <c r="C32" s="102" t="s">
        <v>347</v>
      </c>
      <c r="D32" s="102" t="s">
        <v>100</v>
      </c>
      <c r="E32" s="102" t="s">
        <v>123</v>
      </c>
      <c r="F32" s="102" t="s">
        <v>344</v>
      </c>
      <c r="G32" s="102" t="s">
        <v>321</v>
      </c>
      <c r="H32" s="102" t="s">
        <v>335</v>
      </c>
      <c r="I32" s="102" t="s">
        <v>283</v>
      </c>
      <c r="J32" s="102" t="s">
        <v>348</v>
      </c>
      <c r="K32" s="103">
        <v>1.62</v>
      </c>
      <c r="L32" s="102" t="s">
        <v>102</v>
      </c>
      <c r="M32" s="104">
        <v>2.8500000000000001E-2</v>
      </c>
      <c r="N32" s="104">
        <v>1.4E-2</v>
      </c>
      <c r="O32" s="103">
        <v>170339.88</v>
      </c>
      <c r="P32" s="103">
        <v>113.17</v>
      </c>
      <c r="Q32" s="103">
        <v>0</v>
      </c>
      <c r="R32" s="103">
        <v>192.773642196</v>
      </c>
      <c r="S32" s="104">
        <v>2.9999999999999997E-4</v>
      </c>
      <c r="T32" s="104">
        <v>9.4000000000000004E-3</v>
      </c>
      <c r="U32" s="104">
        <v>1.2999999999999999E-3</v>
      </c>
    </row>
    <row r="33" spans="2:21" s="99" customFormat="1">
      <c r="B33" s="102" t="s">
        <v>349</v>
      </c>
      <c r="C33" s="102" t="s">
        <v>350</v>
      </c>
      <c r="D33" s="102" t="s">
        <v>100</v>
      </c>
      <c r="E33" s="102" t="s">
        <v>123</v>
      </c>
      <c r="F33" s="102" t="s">
        <v>351</v>
      </c>
      <c r="G33" s="102" t="s">
        <v>321</v>
      </c>
      <c r="H33" s="102" t="s">
        <v>335</v>
      </c>
      <c r="I33" s="102" t="s">
        <v>283</v>
      </c>
      <c r="J33" s="102" t="s">
        <v>352</v>
      </c>
      <c r="K33" s="103">
        <v>3.28</v>
      </c>
      <c r="L33" s="102" t="s">
        <v>102</v>
      </c>
      <c r="M33" s="104">
        <v>2.1499999999999998E-2</v>
      </c>
      <c r="N33" s="104">
        <v>1.6799999999999999E-2</v>
      </c>
      <c r="O33" s="103">
        <v>141935.5</v>
      </c>
      <c r="P33" s="103">
        <v>111.55</v>
      </c>
      <c r="Q33" s="103">
        <v>0</v>
      </c>
      <c r="R33" s="103">
        <v>158.32905024999999</v>
      </c>
      <c r="S33" s="104">
        <v>1E-4</v>
      </c>
      <c r="T33" s="104">
        <v>7.7000000000000002E-3</v>
      </c>
      <c r="U33" s="104">
        <v>1.1000000000000001E-3</v>
      </c>
    </row>
    <row r="34" spans="2:21" s="99" customFormat="1">
      <c r="B34" s="102" t="s">
        <v>353</v>
      </c>
      <c r="C34" s="102" t="s">
        <v>354</v>
      </c>
      <c r="D34" s="102" t="s">
        <v>100</v>
      </c>
      <c r="E34" s="102" t="s">
        <v>123</v>
      </c>
      <c r="F34" s="102" t="s">
        <v>351</v>
      </c>
      <c r="G34" s="102" t="s">
        <v>321</v>
      </c>
      <c r="H34" s="102" t="s">
        <v>335</v>
      </c>
      <c r="I34" s="102" t="s">
        <v>283</v>
      </c>
      <c r="J34" s="102" t="s">
        <v>355</v>
      </c>
      <c r="K34" s="103">
        <v>5.97</v>
      </c>
      <c r="L34" s="102" t="s">
        <v>102</v>
      </c>
      <c r="M34" s="104">
        <v>1.43E-2</v>
      </c>
      <c r="N34" s="104">
        <v>2.24E-2</v>
      </c>
      <c r="O34" s="103">
        <v>281280</v>
      </c>
      <c r="P34" s="103">
        <v>102.28</v>
      </c>
      <c r="Q34" s="103">
        <v>0</v>
      </c>
      <c r="R34" s="103">
        <v>287.69318399999997</v>
      </c>
      <c r="S34" s="104">
        <v>6.9999999999999999E-4</v>
      </c>
      <c r="T34" s="104">
        <v>1.41E-2</v>
      </c>
      <c r="U34" s="104">
        <v>1.9E-3</v>
      </c>
    </row>
    <row r="35" spans="2:21" s="99" customFormat="1">
      <c r="B35" s="102" t="s">
        <v>356</v>
      </c>
      <c r="C35" s="102" t="s">
        <v>357</v>
      </c>
      <c r="D35" s="102" t="s">
        <v>100</v>
      </c>
      <c r="E35" s="102" t="s">
        <v>123</v>
      </c>
      <c r="F35" s="102" t="s">
        <v>358</v>
      </c>
      <c r="G35" s="102" t="s">
        <v>321</v>
      </c>
      <c r="H35" s="102" t="s">
        <v>335</v>
      </c>
      <c r="I35" s="102" t="s">
        <v>283</v>
      </c>
      <c r="J35" s="102" t="s">
        <v>359</v>
      </c>
      <c r="K35" s="103">
        <v>1.45</v>
      </c>
      <c r="L35" s="102" t="s">
        <v>102</v>
      </c>
      <c r="M35" s="104">
        <v>0.04</v>
      </c>
      <c r="N35" s="104">
        <v>4.8999999999999998E-3</v>
      </c>
      <c r="O35" s="103">
        <v>102606.42</v>
      </c>
      <c r="P35" s="103">
        <v>112.29</v>
      </c>
      <c r="Q35" s="103">
        <v>0</v>
      </c>
      <c r="R35" s="103">
        <v>115.216749018</v>
      </c>
      <c r="S35" s="104">
        <v>5.9999999999999995E-4</v>
      </c>
      <c r="T35" s="104">
        <v>5.5999999999999999E-3</v>
      </c>
      <c r="U35" s="104">
        <v>8.0000000000000004E-4</v>
      </c>
    </row>
    <row r="36" spans="2:21" s="99" customFormat="1">
      <c r="B36" s="102" t="s">
        <v>360</v>
      </c>
      <c r="C36" s="102" t="s">
        <v>361</v>
      </c>
      <c r="D36" s="102" t="s">
        <v>100</v>
      </c>
      <c r="E36" s="102" t="s">
        <v>123</v>
      </c>
      <c r="F36" s="102" t="s">
        <v>362</v>
      </c>
      <c r="G36" s="102" t="s">
        <v>363</v>
      </c>
      <c r="H36" s="102" t="s">
        <v>364</v>
      </c>
      <c r="I36" s="102" t="s">
        <v>283</v>
      </c>
      <c r="J36" s="102" t="s">
        <v>365</v>
      </c>
      <c r="K36" s="103">
        <v>6.07</v>
      </c>
      <c r="L36" s="102" t="s">
        <v>102</v>
      </c>
      <c r="M36" s="104">
        <v>5.1499999999999997E-2</v>
      </c>
      <c r="N36" s="104">
        <v>2.6800000000000001E-2</v>
      </c>
      <c r="O36" s="103">
        <v>270000</v>
      </c>
      <c r="P36" s="103">
        <v>151.26</v>
      </c>
      <c r="Q36" s="103">
        <v>0</v>
      </c>
      <c r="R36" s="103">
        <v>408.40199999999999</v>
      </c>
      <c r="S36" s="104">
        <v>1E-4</v>
      </c>
      <c r="T36" s="104">
        <v>0.02</v>
      </c>
      <c r="U36" s="104">
        <v>2.7000000000000001E-3</v>
      </c>
    </row>
    <row r="37" spans="2:21" s="99" customFormat="1">
      <c r="B37" s="102" t="s">
        <v>366</v>
      </c>
      <c r="C37" s="102" t="s">
        <v>367</v>
      </c>
      <c r="D37" s="102" t="s">
        <v>100</v>
      </c>
      <c r="E37" s="102" t="s">
        <v>123</v>
      </c>
      <c r="F37" s="102" t="s">
        <v>368</v>
      </c>
      <c r="G37" s="102" t="s">
        <v>321</v>
      </c>
      <c r="H37" s="102" t="s">
        <v>364</v>
      </c>
      <c r="I37" s="102" t="s">
        <v>283</v>
      </c>
      <c r="J37" s="102" t="s">
        <v>369</v>
      </c>
      <c r="K37" s="103">
        <v>0.4</v>
      </c>
      <c r="L37" s="102" t="s">
        <v>102</v>
      </c>
      <c r="M37" s="104">
        <v>4.4499999999999998E-2</v>
      </c>
      <c r="N37" s="104">
        <v>1.2E-2</v>
      </c>
      <c r="O37" s="103">
        <v>5000</v>
      </c>
      <c r="P37" s="103">
        <v>114.76</v>
      </c>
      <c r="Q37" s="103">
        <v>0</v>
      </c>
      <c r="R37" s="103">
        <v>5.7380000000000004</v>
      </c>
      <c r="S37" s="104">
        <v>0</v>
      </c>
      <c r="T37" s="104">
        <v>2.9999999999999997E-4</v>
      </c>
      <c r="U37" s="104">
        <v>0</v>
      </c>
    </row>
    <row r="38" spans="2:21" s="99" customFormat="1">
      <c r="B38" s="102" t="s">
        <v>370</v>
      </c>
      <c r="C38" s="102" t="s">
        <v>371</v>
      </c>
      <c r="D38" s="102" t="s">
        <v>100</v>
      </c>
      <c r="E38" s="102" t="s">
        <v>123</v>
      </c>
      <c r="F38" s="102" t="s">
        <v>338</v>
      </c>
      <c r="G38" s="102" t="s">
        <v>321</v>
      </c>
      <c r="H38" s="102" t="s">
        <v>364</v>
      </c>
      <c r="I38" s="102" t="s">
        <v>283</v>
      </c>
      <c r="J38" s="102" t="s">
        <v>310</v>
      </c>
      <c r="K38" s="103">
        <v>1.57</v>
      </c>
      <c r="L38" s="102" t="s">
        <v>102</v>
      </c>
      <c r="M38" s="104">
        <v>2.5000000000000001E-2</v>
      </c>
      <c r="N38" s="104">
        <v>1.26E-2</v>
      </c>
      <c r="O38" s="103">
        <v>300000</v>
      </c>
      <c r="P38" s="103">
        <v>110.26</v>
      </c>
      <c r="Q38" s="103">
        <v>0</v>
      </c>
      <c r="R38" s="103">
        <v>330.78</v>
      </c>
      <c r="S38" s="104">
        <v>4.0000000000000002E-4</v>
      </c>
      <c r="T38" s="104">
        <v>1.6199999999999999E-2</v>
      </c>
      <c r="U38" s="104">
        <v>2.2000000000000001E-3</v>
      </c>
    </row>
    <row r="39" spans="2:21" s="99" customFormat="1">
      <c r="B39" s="102" t="s">
        <v>372</v>
      </c>
      <c r="C39" s="102" t="s">
        <v>373</v>
      </c>
      <c r="D39" s="102" t="s">
        <v>100</v>
      </c>
      <c r="E39" s="102" t="s">
        <v>123</v>
      </c>
      <c r="F39" s="102" t="s">
        <v>374</v>
      </c>
      <c r="G39" s="102" t="s">
        <v>375</v>
      </c>
      <c r="H39" s="102" t="s">
        <v>376</v>
      </c>
      <c r="I39" s="102" t="s">
        <v>283</v>
      </c>
      <c r="J39" s="102" t="s">
        <v>377</v>
      </c>
      <c r="K39" s="103">
        <v>6.13</v>
      </c>
      <c r="L39" s="102" t="s">
        <v>102</v>
      </c>
      <c r="M39" s="104">
        <v>7.4999999999999997E-3</v>
      </c>
      <c r="N39" s="104">
        <v>3.2000000000000001E-2</v>
      </c>
      <c r="O39" s="103">
        <v>300000</v>
      </c>
      <c r="P39" s="103">
        <v>89.45</v>
      </c>
      <c r="Q39" s="103">
        <v>0</v>
      </c>
      <c r="R39" s="103">
        <v>268.35000000000002</v>
      </c>
      <c r="S39" s="104">
        <v>2.9999999999999997E-4</v>
      </c>
      <c r="T39" s="104">
        <v>1.3100000000000001E-2</v>
      </c>
      <c r="U39" s="104">
        <v>1.8E-3</v>
      </c>
    </row>
    <row r="40" spans="2:21" s="99" customFormat="1">
      <c r="B40" s="102" t="s">
        <v>378</v>
      </c>
      <c r="C40" s="102" t="s">
        <v>379</v>
      </c>
      <c r="D40" s="102" t="s">
        <v>100</v>
      </c>
      <c r="E40" s="102" t="s">
        <v>123</v>
      </c>
      <c r="F40" s="102" t="s">
        <v>380</v>
      </c>
      <c r="G40" s="102" t="s">
        <v>381</v>
      </c>
      <c r="H40" s="102" t="s">
        <v>382</v>
      </c>
      <c r="I40" s="102" t="s">
        <v>150</v>
      </c>
      <c r="J40" s="102" t="s">
        <v>383</v>
      </c>
      <c r="K40" s="103">
        <v>0.62</v>
      </c>
      <c r="L40" s="102" t="s">
        <v>102</v>
      </c>
      <c r="M40" s="104">
        <v>1.35E-2</v>
      </c>
      <c r="N40" s="104">
        <v>1.6799999999999999E-2</v>
      </c>
      <c r="O40" s="103">
        <v>73684.2</v>
      </c>
      <c r="P40" s="103">
        <v>106.3</v>
      </c>
      <c r="Q40" s="103">
        <v>0</v>
      </c>
      <c r="R40" s="103">
        <v>78.3263046</v>
      </c>
      <c r="S40" s="104">
        <v>2.9999999999999997E-4</v>
      </c>
      <c r="T40" s="104">
        <v>3.8E-3</v>
      </c>
      <c r="U40" s="104">
        <v>5.0000000000000001E-4</v>
      </c>
    </row>
    <row r="41" spans="2:21" s="99" customFormat="1">
      <c r="B41" s="102" t="s">
        <v>384</v>
      </c>
      <c r="C41" s="102" t="s">
        <v>385</v>
      </c>
      <c r="D41" s="102" t="s">
        <v>100</v>
      </c>
      <c r="E41" s="102" t="s">
        <v>123</v>
      </c>
      <c r="F41" s="102" t="s">
        <v>380</v>
      </c>
      <c r="G41" s="102" t="s">
        <v>381</v>
      </c>
      <c r="H41" s="102" t="s">
        <v>382</v>
      </c>
      <c r="I41" s="102" t="s">
        <v>150</v>
      </c>
      <c r="J41" s="102" t="s">
        <v>386</v>
      </c>
      <c r="K41" s="103">
        <v>1.63</v>
      </c>
      <c r="L41" s="102" t="s">
        <v>102</v>
      </c>
      <c r="M41" s="104">
        <v>0.01</v>
      </c>
      <c r="N41" s="104">
        <v>2.1999999999999999E-2</v>
      </c>
      <c r="O41" s="103">
        <v>200000</v>
      </c>
      <c r="P41" s="103">
        <v>104</v>
      </c>
      <c r="Q41" s="103">
        <v>0</v>
      </c>
      <c r="R41" s="103">
        <v>208</v>
      </c>
      <c r="S41" s="104">
        <v>2.0000000000000001E-4</v>
      </c>
      <c r="T41" s="104">
        <v>1.0200000000000001E-2</v>
      </c>
      <c r="U41" s="104">
        <v>1.4E-3</v>
      </c>
    </row>
    <row r="42" spans="2:21" s="99" customFormat="1">
      <c r="B42" s="102" t="s">
        <v>387</v>
      </c>
      <c r="C42" s="102" t="s">
        <v>388</v>
      </c>
      <c r="D42" s="102" t="s">
        <v>100</v>
      </c>
      <c r="E42" s="102" t="s">
        <v>123</v>
      </c>
      <c r="F42" s="102" t="s">
        <v>380</v>
      </c>
      <c r="G42" s="102" t="s">
        <v>381</v>
      </c>
      <c r="H42" s="102" t="s">
        <v>382</v>
      </c>
      <c r="I42" s="102" t="s">
        <v>150</v>
      </c>
      <c r="J42" s="102" t="s">
        <v>310</v>
      </c>
      <c r="K42" s="103">
        <v>4.9400000000000004</v>
      </c>
      <c r="L42" s="102" t="s">
        <v>102</v>
      </c>
      <c r="M42" s="104">
        <v>0.01</v>
      </c>
      <c r="N42" s="104">
        <v>2.8899999999999999E-2</v>
      </c>
      <c r="O42" s="103">
        <v>300000</v>
      </c>
      <c r="P42" s="103">
        <v>95.26</v>
      </c>
      <c r="Q42" s="103">
        <v>0</v>
      </c>
      <c r="R42" s="103">
        <v>285.77999999999997</v>
      </c>
      <c r="S42" s="104">
        <v>2.9999999999999997E-4</v>
      </c>
      <c r="T42" s="104">
        <v>1.4E-2</v>
      </c>
      <c r="U42" s="104">
        <v>1.9E-3</v>
      </c>
    </row>
    <row r="43" spans="2:21" s="99" customFormat="1">
      <c r="B43" s="102" t="s">
        <v>389</v>
      </c>
      <c r="C43" s="102" t="s">
        <v>390</v>
      </c>
      <c r="D43" s="102" t="s">
        <v>100</v>
      </c>
      <c r="E43" s="102" t="s">
        <v>123</v>
      </c>
      <c r="F43" s="102" t="s">
        <v>380</v>
      </c>
      <c r="G43" s="102" t="s">
        <v>381</v>
      </c>
      <c r="H43" s="102" t="s">
        <v>382</v>
      </c>
      <c r="I43" s="102" t="s">
        <v>150</v>
      </c>
      <c r="J43" s="102" t="s">
        <v>386</v>
      </c>
      <c r="K43" s="103">
        <v>1.78</v>
      </c>
      <c r="L43" s="102" t="s">
        <v>102</v>
      </c>
      <c r="M43" s="104">
        <v>1.8499999999999999E-2</v>
      </c>
      <c r="N43" s="104">
        <v>1.9300000000000001E-2</v>
      </c>
      <c r="O43" s="103">
        <v>150000</v>
      </c>
      <c r="P43" s="103">
        <v>107.26</v>
      </c>
      <c r="Q43" s="103">
        <v>0</v>
      </c>
      <c r="R43" s="103">
        <v>160.88999999999999</v>
      </c>
      <c r="S43" s="104">
        <v>2.0000000000000001E-4</v>
      </c>
      <c r="T43" s="104">
        <v>7.9000000000000008E-3</v>
      </c>
      <c r="U43" s="104">
        <v>1.1000000000000001E-3</v>
      </c>
    </row>
    <row r="44" spans="2:21" s="99" customFormat="1">
      <c r="B44" s="102" t="s">
        <v>391</v>
      </c>
      <c r="C44" s="102" t="s">
        <v>392</v>
      </c>
      <c r="D44" s="102" t="s">
        <v>100</v>
      </c>
      <c r="E44" s="102" t="s">
        <v>123</v>
      </c>
      <c r="F44" s="102" t="s">
        <v>393</v>
      </c>
      <c r="G44" s="102" t="s">
        <v>375</v>
      </c>
      <c r="H44" s="102" t="s">
        <v>376</v>
      </c>
      <c r="I44" s="102" t="s">
        <v>283</v>
      </c>
      <c r="J44" s="102" t="s">
        <v>394</v>
      </c>
      <c r="K44" s="103">
        <v>5.7</v>
      </c>
      <c r="L44" s="102" t="s">
        <v>102</v>
      </c>
      <c r="M44" s="104">
        <v>7.4999999999999997E-3</v>
      </c>
      <c r="N44" s="104">
        <v>2.92E-2</v>
      </c>
      <c r="O44" s="103">
        <v>298000</v>
      </c>
      <c r="P44" s="103">
        <v>92.44</v>
      </c>
      <c r="Q44" s="103">
        <v>0</v>
      </c>
      <c r="R44" s="103">
        <v>275.47120000000001</v>
      </c>
      <c r="S44" s="104">
        <v>5.0000000000000001E-4</v>
      </c>
      <c r="T44" s="104">
        <v>1.35E-2</v>
      </c>
      <c r="U44" s="104">
        <v>1.8E-3</v>
      </c>
    </row>
    <row r="45" spans="2:21" s="99" customFormat="1">
      <c r="B45" s="102" t="s">
        <v>395</v>
      </c>
      <c r="C45" s="102" t="s">
        <v>396</v>
      </c>
      <c r="D45" s="102" t="s">
        <v>100</v>
      </c>
      <c r="E45" s="102" t="s">
        <v>123</v>
      </c>
      <c r="F45" s="102" t="s">
        <v>397</v>
      </c>
      <c r="G45" s="102" t="s">
        <v>321</v>
      </c>
      <c r="H45" s="102" t="s">
        <v>398</v>
      </c>
      <c r="I45" s="102" t="s">
        <v>283</v>
      </c>
      <c r="J45" s="102" t="s">
        <v>227</v>
      </c>
      <c r="K45" s="103">
        <v>4.26</v>
      </c>
      <c r="L45" s="102" t="s">
        <v>102</v>
      </c>
      <c r="M45" s="104">
        <v>2.4899999999999999E-2</v>
      </c>
      <c r="N45" s="104">
        <v>2.76E-2</v>
      </c>
      <c r="O45" s="103">
        <v>304000</v>
      </c>
      <c r="P45" s="103">
        <v>98.94</v>
      </c>
      <c r="Q45" s="103">
        <v>0</v>
      </c>
      <c r="R45" s="103">
        <v>300.77760000000001</v>
      </c>
      <c r="S45" s="104">
        <v>1.6000000000000001E-3</v>
      </c>
      <c r="T45" s="104">
        <v>1.47E-2</v>
      </c>
      <c r="U45" s="104">
        <v>2E-3</v>
      </c>
    </row>
    <row r="46" spans="2:21" s="99" customFormat="1">
      <c r="B46" s="102" t="s">
        <v>399</v>
      </c>
      <c r="C46" s="102" t="s">
        <v>400</v>
      </c>
      <c r="D46" s="102" t="s">
        <v>100</v>
      </c>
      <c r="E46" s="102" t="s">
        <v>123</v>
      </c>
      <c r="F46" s="102" t="s">
        <v>401</v>
      </c>
      <c r="G46" s="102" t="s">
        <v>402</v>
      </c>
      <c r="H46" s="102" t="s">
        <v>403</v>
      </c>
      <c r="I46" s="102" t="s">
        <v>150</v>
      </c>
      <c r="J46" s="102" t="s">
        <v>377</v>
      </c>
      <c r="K46" s="103">
        <v>6.96</v>
      </c>
      <c r="L46" s="102" t="s">
        <v>102</v>
      </c>
      <c r="M46" s="104">
        <v>1.54E-2</v>
      </c>
      <c r="N46" s="104">
        <v>3.5499999999999997E-2</v>
      </c>
      <c r="O46" s="103">
        <v>298000</v>
      </c>
      <c r="P46" s="103">
        <v>90.63</v>
      </c>
      <c r="Q46" s="103">
        <v>0</v>
      </c>
      <c r="R46" s="103">
        <v>270.07740000000001</v>
      </c>
      <c r="S46" s="104">
        <v>8.9999999999999998E-4</v>
      </c>
      <c r="T46" s="104">
        <v>1.32E-2</v>
      </c>
      <c r="U46" s="104">
        <v>1.8E-3</v>
      </c>
    </row>
    <row r="47" spans="2:21" s="99" customFormat="1">
      <c r="B47" s="102" t="s">
        <v>404</v>
      </c>
      <c r="C47" s="102" t="s">
        <v>405</v>
      </c>
      <c r="D47" s="102" t="s">
        <v>100</v>
      </c>
      <c r="E47" s="102" t="s">
        <v>123</v>
      </c>
      <c r="F47" s="102" t="s">
        <v>401</v>
      </c>
      <c r="G47" s="102" t="s">
        <v>402</v>
      </c>
      <c r="H47" s="102" t="s">
        <v>403</v>
      </c>
      <c r="I47" s="102" t="s">
        <v>150</v>
      </c>
      <c r="J47" s="102" t="s">
        <v>323</v>
      </c>
      <c r="K47" s="103">
        <v>3.33</v>
      </c>
      <c r="L47" s="102" t="s">
        <v>102</v>
      </c>
      <c r="M47" s="104">
        <v>2.5700000000000001E-2</v>
      </c>
      <c r="N47" s="104">
        <v>2.7799999999999998E-2</v>
      </c>
      <c r="O47" s="103">
        <v>450000</v>
      </c>
      <c r="P47" s="103">
        <v>108.46</v>
      </c>
      <c r="Q47" s="103">
        <v>0</v>
      </c>
      <c r="R47" s="103">
        <v>488.07</v>
      </c>
      <c r="S47" s="104">
        <v>4.0000000000000002E-4</v>
      </c>
      <c r="T47" s="104">
        <v>2.3900000000000001E-2</v>
      </c>
      <c r="U47" s="104">
        <v>3.2000000000000002E-3</v>
      </c>
    </row>
    <row r="48" spans="2:21" s="99" customFormat="1">
      <c r="B48" s="102" t="s">
        <v>406</v>
      </c>
      <c r="C48" s="102">
        <v>11849510</v>
      </c>
      <c r="D48" s="102" t="s">
        <v>100</v>
      </c>
      <c r="E48" s="102" t="s">
        <v>123</v>
      </c>
      <c r="F48" s="102" t="s">
        <v>407</v>
      </c>
      <c r="G48" s="102" t="s">
        <v>408</v>
      </c>
      <c r="H48" s="102" t="s">
        <v>409</v>
      </c>
      <c r="I48" s="102" t="s">
        <v>150</v>
      </c>
      <c r="J48" s="102" t="s">
        <v>410</v>
      </c>
      <c r="K48" s="103">
        <v>4.83</v>
      </c>
      <c r="L48" s="102" t="s">
        <v>102</v>
      </c>
      <c r="M48" s="104">
        <v>1.7999999999999999E-2</v>
      </c>
      <c r="N48" s="104">
        <v>2.53E-2</v>
      </c>
      <c r="O48" s="103">
        <v>269032.26</v>
      </c>
      <c r="P48" s="103">
        <f>R48*1000/O48*100</f>
        <v>103.53512265644034</v>
      </c>
      <c r="Q48" s="103">
        <v>0</v>
      </c>
      <c r="R48" s="103">
        <f>278.71742136-0.174540983606516</f>
        <v>278.5428803763935</v>
      </c>
      <c r="S48" s="104">
        <v>2.0000000000000001E-4</v>
      </c>
      <c r="T48" s="104">
        <f>R48/$R$11</f>
        <v>1.3621387696550217E-2</v>
      </c>
      <c r="U48" s="104">
        <f>R48/'סכום נכסי הקרן'!$C$42</f>
        <v>1.8770576444282244E-3</v>
      </c>
    </row>
    <row r="49" spans="2:21" s="99" customFormat="1">
      <c r="B49" s="102" t="s">
        <v>411</v>
      </c>
      <c r="C49" s="102" t="s">
        <v>412</v>
      </c>
      <c r="D49" s="102" t="s">
        <v>100</v>
      </c>
      <c r="E49" s="102" t="s">
        <v>123</v>
      </c>
      <c r="F49" s="102" t="s">
        <v>413</v>
      </c>
      <c r="G49" s="102" t="s">
        <v>281</v>
      </c>
      <c r="H49" s="102" t="s">
        <v>414</v>
      </c>
      <c r="I49" s="102" t="s">
        <v>283</v>
      </c>
      <c r="J49" s="102" t="s">
        <v>386</v>
      </c>
      <c r="K49" s="103">
        <v>4.54</v>
      </c>
      <c r="L49" s="102" t="s">
        <v>102</v>
      </c>
      <c r="M49" s="104">
        <v>1.2200000000000001E-2</v>
      </c>
      <c r="N49" s="104">
        <v>3.1699999999999999E-2</v>
      </c>
      <c r="O49" s="103">
        <v>3</v>
      </c>
      <c r="P49" s="103">
        <v>4915753</v>
      </c>
      <c r="Q49" s="103">
        <v>0</v>
      </c>
      <c r="R49" s="103">
        <v>147.47259</v>
      </c>
      <c r="S49" s="104">
        <v>0</v>
      </c>
      <c r="T49" s="104">
        <v>7.1999999999999998E-3</v>
      </c>
      <c r="U49" s="104">
        <v>1E-3</v>
      </c>
    </row>
    <row r="50" spans="2:21" s="99" customFormat="1">
      <c r="B50" s="102" t="s">
        <v>415</v>
      </c>
      <c r="C50" s="102" t="s">
        <v>416</v>
      </c>
      <c r="D50" s="102" t="s">
        <v>100</v>
      </c>
      <c r="E50" s="102" t="s">
        <v>123</v>
      </c>
      <c r="F50" s="102" t="s">
        <v>417</v>
      </c>
      <c r="G50" s="102" t="s">
        <v>321</v>
      </c>
      <c r="H50" s="102" t="s">
        <v>414</v>
      </c>
      <c r="I50" s="102" t="s">
        <v>283</v>
      </c>
      <c r="J50" s="102" t="s">
        <v>418</v>
      </c>
      <c r="K50" s="103">
        <v>4.47</v>
      </c>
      <c r="L50" s="102" t="s">
        <v>102</v>
      </c>
      <c r="M50" s="104">
        <v>3.0000000000000001E-3</v>
      </c>
      <c r="N50" s="104">
        <v>2.1000000000000001E-2</v>
      </c>
      <c r="O50" s="103">
        <v>299000</v>
      </c>
      <c r="P50" s="103">
        <v>95.31</v>
      </c>
      <c r="Q50" s="103">
        <v>0</v>
      </c>
      <c r="R50" s="103">
        <v>284.9769</v>
      </c>
      <c r="S50" s="104">
        <v>5.9999999999999995E-4</v>
      </c>
      <c r="T50" s="104">
        <v>1.3899999999999999E-2</v>
      </c>
      <c r="U50" s="104">
        <v>1.9E-3</v>
      </c>
    </row>
    <row r="51" spans="2:21" s="99" customFormat="1">
      <c r="B51" s="102" t="s">
        <v>419</v>
      </c>
      <c r="C51" s="102" t="s">
        <v>420</v>
      </c>
      <c r="D51" s="102" t="s">
        <v>100</v>
      </c>
      <c r="E51" s="102" t="s">
        <v>123</v>
      </c>
      <c r="F51" s="102" t="s">
        <v>417</v>
      </c>
      <c r="G51" s="102" t="s">
        <v>321</v>
      </c>
      <c r="H51" s="102" t="s">
        <v>414</v>
      </c>
      <c r="I51" s="102" t="s">
        <v>283</v>
      </c>
      <c r="J51" s="102" t="s">
        <v>421</v>
      </c>
      <c r="K51" s="103">
        <v>3.25</v>
      </c>
      <c r="L51" s="102" t="s">
        <v>102</v>
      </c>
      <c r="M51" s="104">
        <v>1E-3</v>
      </c>
      <c r="N51" s="104">
        <v>1.7399999999999999E-2</v>
      </c>
      <c r="O51" s="103">
        <v>660000</v>
      </c>
      <c r="P51" s="103">
        <v>101.43</v>
      </c>
      <c r="Q51" s="103">
        <v>0</v>
      </c>
      <c r="R51" s="103">
        <v>669.43799999999999</v>
      </c>
      <c r="S51" s="104">
        <v>1.1999999999999999E-3</v>
      </c>
      <c r="T51" s="104">
        <v>3.27E-2</v>
      </c>
      <c r="U51" s="104">
        <v>4.4999999999999997E-3</v>
      </c>
    </row>
    <row r="52" spans="2:21" s="99" customFormat="1">
      <c r="B52" s="102" t="s">
        <v>422</v>
      </c>
      <c r="C52" s="102" t="s">
        <v>423</v>
      </c>
      <c r="D52" s="102" t="s">
        <v>100</v>
      </c>
      <c r="E52" s="102" t="s">
        <v>123</v>
      </c>
      <c r="F52" s="102" t="s">
        <v>417</v>
      </c>
      <c r="G52" s="102" t="s">
        <v>321</v>
      </c>
      <c r="H52" s="102" t="s">
        <v>414</v>
      </c>
      <c r="I52" s="102" t="s">
        <v>283</v>
      </c>
      <c r="J52" s="102" t="s">
        <v>424</v>
      </c>
      <c r="K52" s="103">
        <v>5.96</v>
      </c>
      <c r="L52" s="102" t="s">
        <v>102</v>
      </c>
      <c r="M52" s="104">
        <v>3.0000000000000001E-3</v>
      </c>
      <c r="N52" s="104">
        <v>2.3400000000000001E-2</v>
      </c>
      <c r="O52" s="103">
        <v>608000</v>
      </c>
      <c r="P52" s="103">
        <v>93.91</v>
      </c>
      <c r="Q52" s="103">
        <v>0</v>
      </c>
      <c r="R52" s="103">
        <v>570.97280000000001</v>
      </c>
      <c r="S52" s="104">
        <v>1.8E-3</v>
      </c>
      <c r="T52" s="104">
        <v>2.7900000000000001E-2</v>
      </c>
      <c r="U52" s="104">
        <v>3.8E-3</v>
      </c>
    </row>
    <row r="53" spans="2:21" s="99" customFormat="1">
      <c r="B53" s="102" t="s">
        <v>425</v>
      </c>
      <c r="C53" s="102" t="s">
        <v>426</v>
      </c>
      <c r="D53" s="102" t="s">
        <v>123</v>
      </c>
      <c r="F53" s="102" t="s">
        <v>427</v>
      </c>
      <c r="G53" s="102" t="s">
        <v>402</v>
      </c>
      <c r="H53" s="102" t="s">
        <v>428</v>
      </c>
      <c r="I53" s="102" t="s">
        <v>283</v>
      </c>
      <c r="J53" s="102" t="s">
        <v>429</v>
      </c>
      <c r="K53" s="103">
        <v>1.18</v>
      </c>
      <c r="L53" s="102" t="s">
        <v>102</v>
      </c>
      <c r="M53" s="104">
        <v>3.2899999999999999E-2</v>
      </c>
      <c r="N53" s="104">
        <v>9.4899999999999998E-2</v>
      </c>
      <c r="O53" s="103">
        <v>458333</v>
      </c>
      <c r="P53" s="103">
        <v>101.71</v>
      </c>
      <c r="Q53" s="103">
        <v>0</v>
      </c>
      <c r="R53" s="103">
        <v>466.17049429999997</v>
      </c>
      <c r="S53" s="104">
        <v>6.9999999999999999E-4</v>
      </c>
      <c r="T53" s="104">
        <v>2.2800000000000001E-2</v>
      </c>
      <c r="U53" s="104">
        <v>3.0999999999999999E-3</v>
      </c>
    </row>
    <row r="54" spans="2:21" s="99" customFormat="1">
      <c r="B54" s="102" t="s">
        <v>430</v>
      </c>
      <c r="C54" s="102" t="s">
        <v>431</v>
      </c>
      <c r="D54" s="102" t="s">
        <v>100</v>
      </c>
      <c r="E54" s="102" t="s">
        <v>123</v>
      </c>
      <c r="F54" s="102" t="s">
        <v>432</v>
      </c>
      <c r="G54" s="102" t="s">
        <v>433</v>
      </c>
      <c r="H54" s="102" t="s">
        <v>428</v>
      </c>
      <c r="I54" s="102" t="s">
        <v>283</v>
      </c>
      <c r="J54" s="102" t="s">
        <v>434</v>
      </c>
      <c r="K54" s="103">
        <v>0.01</v>
      </c>
      <c r="L54" s="102" t="s">
        <v>102</v>
      </c>
      <c r="M54" s="104">
        <v>0.03</v>
      </c>
      <c r="N54" s="104">
        <v>0.89280000000000004</v>
      </c>
      <c r="O54" s="103">
        <v>586000</v>
      </c>
      <c r="P54" s="103">
        <v>107.61</v>
      </c>
      <c r="Q54" s="103">
        <v>0</v>
      </c>
      <c r="R54" s="103">
        <v>630.59460000000001</v>
      </c>
      <c r="S54" s="104">
        <v>4.0000000000000001E-3</v>
      </c>
      <c r="T54" s="104">
        <v>3.0800000000000001E-2</v>
      </c>
      <c r="U54" s="104">
        <v>4.1999999999999997E-3</v>
      </c>
    </row>
    <row r="55" spans="2:21" s="99" customFormat="1">
      <c r="B55" s="102" t="s">
        <v>435</v>
      </c>
      <c r="C55" s="102" t="s">
        <v>436</v>
      </c>
      <c r="D55" s="102" t="s">
        <v>100</v>
      </c>
      <c r="E55" s="102" t="s">
        <v>123</v>
      </c>
      <c r="F55" s="102" t="s">
        <v>437</v>
      </c>
      <c r="G55" s="102" t="s">
        <v>408</v>
      </c>
      <c r="H55" s="102" t="s">
        <v>214</v>
      </c>
      <c r="I55" s="102" t="s">
        <v>438</v>
      </c>
      <c r="J55" s="102" t="s">
        <v>439</v>
      </c>
      <c r="K55" s="103">
        <v>3.22</v>
      </c>
      <c r="L55" s="102" t="s">
        <v>102</v>
      </c>
      <c r="M55" s="104">
        <v>1.6400000000000001E-2</v>
      </c>
      <c r="N55" s="104">
        <v>2.7E-2</v>
      </c>
      <c r="O55" s="103">
        <v>168156</v>
      </c>
      <c r="P55" s="103">
        <v>103.53</v>
      </c>
      <c r="Q55" s="103">
        <v>0</v>
      </c>
      <c r="R55" s="103">
        <v>174.0919068</v>
      </c>
      <c r="S55" s="104">
        <v>5.9999999999999995E-4</v>
      </c>
      <c r="T55" s="104">
        <v>8.5000000000000006E-3</v>
      </c>
      <c r="U55" s="104">
        <v>1.1999999999999999E-3</v>
      </c>
    </row>
    <row r="56" spans="2:21" s="99" customFormat="1">
      <c r="B56" s="102" t="s">
        <v>440</v>
      </c>
      <c r="C56" s="102" t="s">
        <v>441</v>
      </c>
      <c r="D56" s="102" t="s">
        <v>100</v>
      </c>
      <c r="E56" s="102" t="s">
        <v>123</v>
      </c>
      <c r="F56" s="102" t="s">
        <v>442</v>
      </c>
      <c r="G56" s="102" t="s">
        <v>443</v>
      </c>
      <c r="H56" s="102" t="s">
        <v>214</v>
      </c>
      <c r="I56" s="102" t="s">
        <v>438</v>
      </c>
      <c r="J56" s="102" t="s">
        <v>444</v>
      </c>
      <c r="K56" s="103">
        <v>3.66</v>
      </c>
      <c r="L56" s="102" t="s">
        <v>102</v>
      </c>
      <c r="M56" s="104">
        <v>2.3E-2</v>
      </c>
      <c r="N56" s="104">
        <v>5.0500000000000003E-2</v>
      </c>
      <c r="O56" s="103">
        <v>360000</v>
      </c>
      <c r="P56" s="103">
        <v>94.97</v>
      </c>
      <c r="Q56" s="103">
        <v>0</v>
      </c>
      <c r="R56" s="103">
        <v>341.892</v>
      </c>
      <c r="S56" s="104">
        <v>1.5E-3</v>
      </c>
      <c r="T56" s="104">
        <v>1.67E-2</v>
      </c>
      <c r="U56" s="104">
        <v>2.3E-3</v>
      </c>
    </row>
    <row r="57" spans="2:21" s="99" customFormat="1">
      <c r="B57" s="102" t="s">
        <v>445</v>
      </c>
      <c r="C57" s="102" t="s">
        <v>446</v>
      </c>
      <c r="D57" s="102" t="s">
        <v>100</v>
      </c>
      <c r="E57" s="102" t="s">
        <v>123</v>
      </c>
      <c r="F57" s="102" t="s">
        <v>447</v>
      </c>
      <c r="G57" s="102" t="s">
        <v>321</v>
      </c>
      <c r="H57" s="102" t="s">
        <v>214</v>
      </c>
      <c r="I57" s="102" t="s">
        <v>438</v>
      </c>
      <c r="J57" s="102" t="s">
        <v>448</v>
      </c>
      <c r="K57" s="103">
        <v>3.97</v>
      </c>
      <c r="L57" s="102" t="s">
        <v>102</v>
      </c>
      <c r="M57" s="104">
        <v>3.4299999999999997E-2</v>
      </c>
      <c r="N57" s="104">
        <v>3.9100000000000003E-2</v>
      </c>
      <c r="O57" s="103">
        <v>145000</v>
      </c>
      <c r="P57" s="103">
        <v>98.32</v>
      </c>
      <c r="Q57" s="103">
        <v>0</v>
      </c>
      <c r="R57" s="103">
        <v>142.56399999999999</v>
      </c>
      <c r="S57" s="104">
        <v>2.0000000000000001E-4</v>
      </c>
      <c r="T57" s="104">
        <v>7.0000000000000001E-3</v>
      </c>
      <c r="U57" s="104">
        <v>8.9999999999999998E-4</v>
      </c>
    </row>
    <row r="58" spans="2:21" s="99" customFormat="1">
      <c r="B58" s="98" t="s">
        <v>243</v>
      </c>
      <c r="K58" s="100">
        <v>3.36</v>
      </c>
      <c r="N58" s="101">
        <v>0.31130000000000002</v>
      </c>
      <c r="O58" s="100">
        <f>SUM(O59:O89)</f>
        <v>7896171.21</v>
      </c>
      <c r="Q58" s="100">
        <v>0</v>
      </c>
      <c r="R58" s="100">
        <v>7473.6925347695242</v>
      </c>
      <c r="T58" s="101">
        <v>0.36549999999999999</v>
      </c>
      <c r="U58" s="101">
        <v>4.9700000000000001E-2</v>
      </c>
    </row>
    <row r="59" spans="2:21" s="99" customFormat="1">
      <c r="B59" s="102" t="s">
        <v>449</v>
      </c>
      <c r="C59" s="102" t="s">
        <v>450</v>
      </c>
      <c r="D59" s="102" t="s">
        <v>100</v>
      </c>
      <c r="E59" s="102" t="s">
        <v>123</v>
      </c>
      <c r="F59" s="102" t="s">
        <v>295</v>
      </c>
      <c r="G59" s="102" t="s">
        <v>281</v>
      </c>
      <c r="H59" s="102" t="s">
        <v>282</v>
      </c>
      <c r="I59" s="102" t="s">
        <v>283</v>
      </c>
      <c r="J59" s="102" t="s">
        <v>299</v>
      </c>
      <c r="K59" s="103">
        <v>4.1100000000000003</v>
      </c>
      <c r="L59" s="102" t="s">
        <v>102</v>
      </c>
      <c r="M59" s="104">
        <v>2.7400000000000001E-2</v>
      </c>
      <c r="N59" s="104">
        <v>4.1000000000000002E-2</v>
      </c>
      <c r="O59" s="103">
        <v>600000</v>
      </c>
      <c r="P59" s="103">
        <v>95.91</v>
      </c>
      <c r="Q59" s="103">
        <v>0</v>
      </c>
      <c r="R59" s="103">
        <v>575.46</v>
      </c>
      <c r="S59" s="104">
        <v>5.0000000000000001E-4</v>
      </c>
      <c r="T59" s="104">
        <v>2.81E-2</v>
      </c>
      <c r="U59" s="104">
        <v>3.8E-3</v>
      </c>
    </row>
    <row r="60" spans="2:21" s="99" customFormat="1">
      <c r="B60" s="102" t="s">
        <v>451</v>
      </c>
      <c r="C60" s="102" t="s">
        <v>452</v>
      </c>
      <c r="D60" s="102" t="s">
        <v>100</v>
      </c>
      <c r="E60" s="102" t="s">
        <v>123</v>
      </c>
      <c r="F60" s="102" t="s">
        <v>453</v>
      </c>
      <c r="G60" s="102" t="s">
        <v>321</v>
      </c>
      <c r="H60" s="102" t="s">
        <v>282</v>
      </c>
      <c r="I60" s="102" t="s">
        <v>283</v>
      </c>
      <c r="J60" s="102" t="s">
        <v>454</v>
      </c>
      <c r="K60" s="103">
        <v>2.88</v>
      </c>
      <c r="L60" s="102" t="s">
        <v>102</v>
      </c>
      <c r="M60" s="104">
        <v>1.44E-2</v>
      </c>
      <c r="N60" s="104">
        <v>3.49E-2</v>
      </c>
      <c r="O60" s="103">
        <v>133573.79</v>
      </c>
      <c r="P60" s="103">
        <v>94.35</v>
      </c>
      <c r="Q60" s="103">
        <v>0</v>
      </c>
      <c r="R60" s="103">
        <v>126.02687086500001</v>
      </c>
      <c r="S60" s="104">
        <v>2.0000000000000001E-4</v>
      </c>
      <c r="T60" s="104">
        <v>6.1999999999999998E-3</v>
      </c>
      <c r="U60" s="104">
        <v>8.0000000000000004E-4</v>
      </c>
    </row>
    <row r="61" spans="2:21" s="99" customFormat="1">
      <c r="B61" s="102" t="s">
        <v>455</v>
      </c>
      <c r="C61" s="102" t="s">
        <v>456</v>
      </c>
      <c r="D61" s="102" t="s">
        <v>100</v>
      </c>
      <c r="E61" s="102" t="s">
        <v>123</v>
      </c>
      <c r="F61" s="102" t="s">
        <v>313</v>
      </c>
      <c r="G61" s="102" t="s">
        <v>281</v>
      </c>
      <c r="H61" s="102" t="s">
        <v>327</v>
      </c>
      <c r="I61" s="102" t="s">
        <v>283</v>
      </c>
      <c r="J61" s="102" t="s">
        <v>457</v>
      </c>
      <c r="K61" s="103">
        <v>0.66</v>
      </c>
      <c r="L61" s="102" t="s">
        <v>102</v>
      </c>
      <c r="M61" s="104">
        <v>6.5000000000000002E-2</v>
      </c>
      <c r="N61" s="104">
        <v>2.5899999999999999E-2</v>
      </c>
      <c r="O61" s="103">
        <v>3.34</v>
      </c>
      <c r="P61" s="103">
        <v>104.69</v>
      </c>
      <c r="Q61" s="103">
        <v>0</v>
      </c>
      <c r="R61" s="103">
        <v>3.496646E-3</v>
      </c>
      <c r="S61" s="104">
        <v>0</v>
      </c>
      <c r="T61" s="104">
        <v>0</v>
      </c>
      <c r="U61" s="104">
        <v>0</v>
      </c>
    </row>
    <row r="62" spans="2:21" s="99" customFormat="1">
      <c r="B62" s="102" t="s">
        <v>458</v>
      </c>
      <c r="C62" s="102" t="s">
        <v>459</v>
      </c>
      <c r="D62" s="102" t="s">
        <v>100</v>
      </c>
      <c r="E62" s="102" t="s">
        <v>123</v>
      </c>
      <c r="F62" s="102" t="s">
        <v>460</v>
      </c>
      <c r="G62" s="102" t="s">
        <v>375</v>
      </c>
      <c r="H62" s="102" t="s">
        <v>335</v>
      </c>
      <c r="I62" s="102" t="s">
        <v>283</v>
      </c>
      <c r="J62" s="102" t="s">
        <v>461</v>
      </c>
      <c r="K62" s="103">
        <v>3.86</v>
      </c>
      <c r="L62" s="102" t="s">
        <v>102</v>
      </c>
      <c r="M62" s="104">
        <v>1.6400000000000001E-2</v>
      </c>
      <c r="N62" s="104">
        <v>4.3799999999999999E-2</v>
      </c>
      <c r="O62" s="103">
        <v>501779.37</v>
      </c>
      <c r="P62" s="103">
        <v>90.28</v>
      </c>
      <c r="Q62" s="103">
        <v>0</v>
      </c>
      <c r="R62" s="103">
        <v>453.00641523600001</v>
      </c>
      <c r="S62" s="104">
        <v>2.5000000000000001E-3</v>
      </c>
      <c r="T62" s="104">
        <v>2.2200000000000001E-2</v>
      </c>
      <c r="U62" s="104">
        <v>3.0000000000000001E-3</v>
      </c>
    </row>
    <row r="63" spans="2:21" s="99" customFormat="1">
      <c r="B63" s="102" t="s">
        <v>462</v>
      </c>
      <c r="C63" s="102" t="s">
        <v>463</v>
      </c>
      <c r="D63" s="102" t="s">
        <v>100</v>
      </c>
      <c r="E63" s="102" t="s">
        <v>123</v>
      </c>
      <c r="F63" s="102" t="s">
        <v>464</v>
      </c>
      <c r="G63" s="102" t="s">
        <v>132</v>
      </c>
      <c r="H63" s="102" t="s">
        <v>364</v>
      </c>
      <c r="I63" s="102" t="s">
        <v>283</v>
      </c>
      <c r="J63" s="102" t="s">
        <v>465</v>
      </c>
      <c r="K63" s="103">
        <v>9.34</v>
      </c>
      <c r="L63" s="102" t="s">
        <v>102</v>
      </c>
      <c r="M63" s="104">
        <v>2.7900000000000001E-2</v>
      </c>
      <c r="N63" s="104">
        <v>4.8899999999999999E-2</v>
      </c>
      <c r="O63" s="103">
        <v>296000</v>
      </c>
      <c r="P63" s="103">
        <v>83.5</v>
      </c>
      <c r="Q63" s="103">
        <v>0</v>
      </c>
      <c r="R63" s="103">
        <v>247.16</v>
      </c>
      <c r="S63" s="104">
        <v>1.5E-3</v>
      </c>
      <c r="T63" s="104">
        <v>1.21E-2</v>
      </c>
      <c r="U63" s="104">
        <v>1.6000000000000001E-3</v>
      </c>
    </row>
    <row r="64" spans="2:21" s="99" customFormat="1">
      <c r="B64" s="102" t="s">
        <v>466</v>
      </c>
      <c r="C64" s="102" t="s">
        <v>467</v>
      </c>
      <c r="D64" s="102" t="s">
        <v>100</v>
      </c>
      <c r="E64" s="102" t="s">
        <v>123</v>
      </c>
      <c r="F64" s="102" t="s">
        <v>468</v>
      </c>
      <c r="G64" s="102" t="s">
        <v>402</v>
      </c>
      <c r="H64" s="102" t="s">
        <v>364</v>
      </c>
      <c r="I64" s="102" t="s">
        <v>283</v>
      </c>
      <c r="J64" s="102" t="s">
        <v>469</v>
      </c>
      <c r="K64" s="103">
        <v>1.57</v>
      </c>
      <c r="L64" s="102" t="s">
        <v>102</v>
      </c>
      <c r="M64" s="104">
        <v>5.8000000000000003E-2</v>
      </c>
      <c r="N64" s="104">
        <v>5.04E-2</v>
      </c>
      <c r="O64" s="103">
        <v>173379.48</v>
      </c>
      <c r="P64" s="103">
        <v>103.22</v>
      </c>
      <c r="Q64" s="103">
        <v>0</v>
      </c>
      <c r="R64" s="103">
        <v>178.96229925599999</v>
      </c>
      <c r="S64" s="104">
        <v>4.0000000000000002E-4</v>
      </c>
      <c r="T64" s="104">
        <v>8.8000000000000005E-3</v>
      </c>
      <c r="U64" s="104">
        <v>1.1999999999999999E-3</v>
      </c>
    </row>
    <row r="65" spans="2:21" s="99" customFormat="1">
      <c r="B65" s="102" t="s">
        <v>470</v>
      </c>
      <c r="C65" s="102">
        <v>11630620</v>
      </c>
      <c r="D65" s="102" t="s">
        <v>100</v>
      </c>
      <c r="E65" s="102" t="s">
        <v>123</v>
      </c>
      <c r="F65" s="102" t="s">
        <v>471</v>
      </c>
      <c r="G65" s="102" t="s">
        <v>402</v>
      </c>
      <c r="H65" s="102" t="s">
        <v>364</v>
      </c>
      <c r="I65" s="102" t="s">
        <v>283</v>
      </c>
      <c r="J65" s="102" t="s">
        <v>472</v>
      </c>
      <c r="K65" s="103">
        <v>2.21</v>
      </c>
      <c r="L65" s="102" t="s">
        <v>102</v>
      </c>
      <c r="M65" s="104">
        <v>3.9300000000000002E-2</v>
      </c>
      <c r="N65" s="104">
        <v>7.0099999999999996E-2</v>
      </c>
      <c r="O65" s="103">
        <v>300000</v>
      </c>
      <c r="P65" s="103">
        <f>R65*1000/O65*100</f>
        <v>94.393005464480993</v>
      </c>
      <c r="Q65" s="103">
        <v>0</v>
      </c>
      <c r="R65" s="103">
        <f>283179.016393443/1000</f>
        <v>283.17901639344296</v>
      </c>
      <c r="S65" s="104">
        <v>5.0000000000000001E-4</v>
      </c>
      <c r="T65" s="104">
        <f>R65/$R$11</f>
        <v>1.3848105414184343E-2</v>
      </c>
      <c r="U65" s="104">
        <f>R65/'סכום נכסי הקרן'!$C$42</f>
        <v>1.9082998522335446E-3</v>
      </c>
    </row>
    <row r="66" spans="2:21" s="99" customFormat="1">
      <c r="B66" s="102" t="s">
        <v>473</v>
      </c>
      <c r="C66" s="102" t="s">
        <v>474</v>
      </c>
      <c r="D66" s="102" t="s">
        <v>100</v>
      </c>
      <c r="E66" s="102" t="s">
        <v>123</v>
      </c>
      <c r="F66" s="102" t="s">
        <v>475</v>
      </c>
      <c r="G66" s="102" t="s">
        <v>443</v>
      </c>
      <c r="H66" s="102" t="s">
        <v>398</v>
      </c>
      <c r="I66" s="102" t="s">
        <v>283</v>
      </c>
      <c r="J66" s="102" t="s">
        <v>339</v>
      </c>
      <c r="K66" s="103">
        <v>4.8099999999999996</v>
      </c>
      <c r="L66" s="102" t="s">
        <v>102</v>
      </c>
      <c r="M66" s="104">
        <v>2.5000000000000001E-3</v>
      </c>
      <c r="N66" s="104">
        <v>3.4799999999999998E-2</v>
      </c>
      <c r="O66" s="103">
        <v>348000</v>
      </c>
      <c r="P66" s="103">
        <v>85.9</v>
      </c>
      <c r="Q66" s="103">
        <v>0</v>
      </c>
      <c r="R66" s="103">
        <v>298.93200000000002</v>
      </c>
      <c r="S66" s="104">
        <v>5.9999999999999995E-4</v>
      </c>
      <c r="T66" s="104">
        <v>1.46E-2</v>
      </c>
      <c r="U66" s="104">
        <v>2E-3</v>
      </c>
    </row>
    <row r="67" spans="2:21" s="99" customFormat="1">
      <c r="B67" s="102" t="s">
        <v>476</v>
      </c>
      <c r="C67" s="102" t="s">
        <v>477</v>
      </c>
      <c r="D67" s="102" t="s">
        <v>100</v>
      </c>
      <c r="E67" s="102" t="s">
        <v>123</v>
      </c>
      <c r="F67" s="102" t="s">
        <v>401</v>
      </c>
      <c r="G67" s="102" t="s">
        <v>402</v>
      </c>
      <c r="H67" s="102" t="s">
        <v>403</v>
      </c>
      <c r="I67" s="102" t="s">
        <v>150</v>
      </c>
      <c r="J67" s="102" t="s">
        <v>478</v>
      </c>
      <c r="K67" s="103">
        <v>4.2</v>
      </c>
      <c r="L67" s="102" t="s">
        <v>102</v>
      </c>
      <c r="M67" s="104">
        <v>2.3E-2</v>
      </c>
      <c r="N67" s="104">
        <v>4.9799999999999997E-2</v>
      </c>
      <c r="O67" s="103">
        <v>523068.52</v>
      </c>
      <c r="P67" s="103">
        <v>89.76</v>
      </c>
      <c r="Q67" s="103">
        <v>0</v>
      </c>
      <c r="R67" s="103">
        <v>469.50630355200002</v>
      </c>
      <c r="S67" s="104">
        <v>8.9999999999999998E-4</v>
      </c>
      <c r="T67" s="104">
        <v>2.3E-2</v>
      </c>
      <c r="U67" s="104">
        <v>3.0999999999999999E-3</v>
      </c>
    </row>
    <row r="68" spans="2:21" s="99" customFormat="1">
      <c r="B68" s="102" t="s">
        <v>479</v>
      </c>
      <c r="C68" s="102" t="s">
        <v>480</v>
      </c>
      <c r="D68" s="102" t="s">
        <v>100</v>
      </c>
      <c r="E68" s="102" t="s">
        <v>123</v>
      </c>
      <c r="F68" s="102" t="s">
        <v>481</v>
      </c>
      <c r="G68" s="102" t="s">
        <v>408</v>
      </c>
      <c r="H68" s="102" t="s">
        <v>398</v>
      </c>
      <c r="I68" s="102" t="s">
        <v>283</v>
      </c>
      <c r="J68" s="102" t="s">
        <v>482</v>
      </c>
      <c r="K68" s="103">
        <v>4.8</v>
      </c>
      <c r="L68" s="102" t="s">
        <v>102</v>
      </c>
      <c r="M68" s="104">
        <v>0.05</v>
      </c>
      <c r="N68" s="104">
        <v>5.9200000000000003E-2</v>
      </c>
      <c r="O68" s="103">
        <v>487179.49</v>
      </c>
      <c r="P68" s="103">
        <v>96.2</v>
      </c>
      <c r="Q68" s="103">
        <v>0</v>
      </c>
      <c r="R68" s="103">
        <v>468.66666937999997</v>
      </c>
      <c r="S68" s="104">
        <v>5.0000000000000001E-4</v>
      </c>
      <c r="T68" s="104">
        <v>2.29E-2</v>
      </c>
      <c r="U68" s="104">
        <v>3.0999999999999999E-3</v>
      </c>
    </row>
    <row r="69" spans="2:21" s="99" customFormat="1">
      <c r="B69" s="102" t="s">
        <v>483</v>
      </c>
      <c r="C69" s="102" t="s">
        <v>484</v>
      </c>
      <c r="D69" s="102" t="s">
        <v>100</v>
      </c>
      <c r="E69" s="102" t="s">
        <v>123</v>
      </c>
      <c r="F69" s="102" t="s">
        <v>374</v>
      </c>
      <c r="G69" s="102" t="s">
        <v>408</v>
      </c>
      <c r="H69" s="102" t="s">
        <v>398</v>
      </c>
      <c r="I69" s="102" t="s">
        <v>283</v>
      </c>
      <c r="J69" s="102" t="s">
        <v>485</v>
      </c>
      <c r="K69" s="103">
        <v>1.68</v>
      </c>
      <c r="L69" s="102" t="s">
        <v>102</v>
      </c>
      <c r="M69" s="104">
        <v>3.85E-2</v>
      </c>
      <c r="N69" s="104">
        <v>4.2099999999999999E-2</v>
      </c>
      <c r="O69" s="103">
        <v>162000</v>
      </c>
      <c r="P69" s="103">
        <v>100.44</v>
      </c>
      <c r="Q69" s="103">
        <v>0</v>
      </c>
      <c r="R69" s="103">
        <v>162.71279999999999</v>
      </c>
      <c r="S69" s="104">
        <v>1.6999999999999999E-3</v>
      </c>
      <c r="T69" s="104">
        <v>8.0000000000000002E-3</v>
      </c>
      <c r="U69" s="104">
        <v>1.1000000000000001E-3</v>
      </c>
    </row>
    <row r="70" spans="2:21" s="99" customFormat="1">
      <c r="B70" s="102" t="s">
        <v>486</v>
      </c>
      <c r="C70" s="102" t="s">
        <v>487</v>
      </c>
      <c r="D70" s="102" t="s">
        <v>100</v>
      </c>
      <c r="E70" s="102" t="s">
        <v>123</v>
      </c>
      <c r="F70" s="102" t="s">
        <v>488</v>
      </c>
      <c r="G70" s="102" t="s">
        <v>408</v>
      </c>
      <c r="H70" s="102" t="s">
        <v>403</v>
      </c>
      <c r="I70" s="102" t="s">
        <v>150</v>
      </c>
      <c r="J70" s="102" t="s">
        <v>386</v>
      </c>
      <c r="K70" s="103">
        <v>2.82</v>
      </c>
      <c r="L70" s="102" t="s">
        <v>102</v>
      </c>
      <c r="M70" s="104">
        <v>3.2899999999999999E-2</v>
      </c>
      <c r="N70" s="104">
        <v>4.9700000000000001E-2</v>
      </c>
      <c r="O70" s="103">
        <v>250000</v>
      </c>
      <c r="P70" s="103">
        <v>95.6</v>
      </c>
      <c r="Q70" s="103">
        <v>0</v>
      </c>
      <c r="R70" s="103">
        <v>239</v>
      </c>
      <c r="S70" s="104">
        <v>4.0000000000000002E-4</v>
      </c>
      <c r="T70" s="104">
        <v>1.17E-2</v>
      </c>
      <c r="U70" s="104">
        <v>1.6000000000000001E-3</v>
      </c>
    </row>
    <row r="71" spans="2:21" s="99" customFormat="1">
      <c r="B71" s="102" t="s">
        <v>489</v>
      </c>
      <c r="C71" s="102" t="s">
        <v>490</v>
      </c>
      <c r="D71" s="102" t="s">
        <v>100</v>
      </c>
      <c r="E71" s="102" t="s">
        <v>123</v>
      </c>
      <c r="F71" s="102" t="s">
        <v>491</v>
      </c>
      <c r="G71" s="102" t="s">
        <v>375</v>
      </c>
      <c r="H71" s="102" t="s">
        <v>398</v>
      </c>
      <c r="I71" s="102" t="s">
        <v>283</v>
      </c>
      <c r="J71" s="102" t="s">
        <v>292</v>
      </c>
      <c r="K71" s="103">
        <v>3.63</v>
      </c>
      <c r="L71" s="102" t="s">
        <v>102</v>
      </c>
      <c r="M71" s="104">
        <v>2.1999999999999999E-2</v>
      </c>
      <c r="N71" s="104">
        <v>4.8099999999999997E-2</v>
      </c>
      <c r="O71" s="103">
        <v>805338</v>
      </c>
      <c r="P71" s="103">
        <v>91.7</v>
      </c>
      <c r="Q71" s="103">
        <v>0</v>
      </c>
      <c r="R71" s="103">
        <v>738.49494600000003</v>
      </c>
      <c r="S71" s="104">
        <v>5.9999999999999995E-4</v>
      </c>
      <c r="T71" s="104">
        <v>3.61E-2</v>
      </c>
      <c r="U71" s="104">
        <v>4.8999999999999998E-3</v>
      </c>
    </row>
    <row r="72" spans="2:21" s="99" customFormat="1">
      <c r="B72" s="102" t="s">
        <v>492</v>
      </c>
      <c r="C72" s="102" t="s">
        <v>493</v>
      </c>
      <c r="D72" s="102" t="s">
        <v>100</v>
      </c>
      <c r="E72" s="102" t="s">
        <v>123</v>
      </c>
      <c r="F72" s="102" t="s">
        <v>494</v>
      </c>
      <c r="G72" s="102" t="s">
        <v>375</v>
      </c>
      <c r="H72" s="102" t="s">
        <v>398</v>
      </c>
      <c r="I72" s="102" t="s">
        <v>283</v>
      </c>
      <c r="J72" s="102" t="s">
        <v>495</v>
      </c>
      <c r="K72" s="103">
        <v>2.23</v>
      </c>
      <c r="L72" s="102" t="s">
        <v>102</v>
      </c>
      <c r="M72" s="104">
        <v>2.63E-2</v>
      </c>
      <c r="N72" s="104">
        <v>4.7600000000000003E-2</v>
      </c>
      <c r="O72" s="103">
        <v>220000</v>
      </c>
      <c r="P72" s="103">
        <v>96.54</v>
      </c>
      <c r="Q72" s="103">
        <v>0</v>
      </c>
      <c r="R72" s="103">
        <v>212.38800000000001</v>
      </c>
      <c r="S72" s="104">
        <v>2.3E-3</v>
      </c>
      <c r="T72" s="104">
        <v>1.04E-2</v>
      </c>
      <c r="U72" s="104">
        <v>1.4E-3</v>
      </c>
    </row>
    <row r="73" spans="2:21" s="99" customFormat="1">
      <c r="B73" s="102" t="s">
        <v>496</v>
      </c>
      <c r="C73" s="102" t="s">
        <v>497</v>
      </c>
      <c r="D73" s="102" t="s">
        <v>100</v>
      </c>
      <c r="E73" s="102" t="s">
        <v>123</v>
      </c>
      <c r="F73" s="102" t="s">
        <v>498</v>
      </c>
      <c r="G73" s="102" t="s">
        <v>402</v>
      </c>
      <c r="H73" s="102" t="s">
        <v>398</v>
      </c>
      <c r="I73" s="102" t="s">
        <v>283</v>
      </c>
      <c r="J73" s="102" t="s">
        <v>499</v>
      </c>
      <c r="K73" s="103">
        <v>0.69</v>
      </c>
      <c r="L73" s="102" t="s">
        <v>102</v>
      </c>
      <c r="M73" s="104">
        <v>5.5E-2</v>
      </c>
      <c r="N73" s="104">
        <v>4.19E-2</v>
      </c>
      <c r="O73" s="103">
        <v>120000</v>
      </c>
      <c r="P73" s="103">
        <v>102.29</v>
      </c>
      <c r="Q73" s="103">
        <v>0</v>
      </c>
      <c r="R73" s="103">
        <v>122.748</v>
      </c>
      <c r="S73" s="104">
        <v>1.1999999999999999E-3</v>
      </c>
      <c r="T73" s="104">
        <v>6.0000000000000001E-3</v>
      </c>
      <c r="U73" s="104">
        <v>8.0000000000000004E-4</v>
      </c>
    </row>
    <row r="74" spans="2:21" s="99" customFormat="1">
      <c r="B74" s="102" t="s">
        <v>500</v>
      </c>
      <c r="C74" s="102" t="s">
        <v>501</v>
      </c>
      <c r="D74" s="102" t="s">
        <v>100</v>
      </c>
      <c r="E74" s="102" t="s">
        <v>123</v>
      </c>
      <c r="F74" s="102" t="s">
        <v>502</v>
      </c>
      <c r="G74" s="102" t="s">
        <v>433</v>
      </c>
      <c r="H74" s="102" t="s">
        <v>409</v>
      </c>
      <c r="I74" s="102" t="s">
        <v>150</v>
      </c>
      <c r="J74" s="102" t="s">
        <v>503</v>
      </c>
      <c r="K74" s="103">
        <v>1.4</v>
      </c>
      <c r="L74" s="102" t="s">
        <v>102</v>
      </c>
      <c r="M74" s="104">
        <v>4.7500000000000001E-2</v>
      </c>
      <c r="N74" s="104">
        <v>4.4999999999999998E-2</v>
      </c>
      <c r="O74" s="103">
        <v>250</v>
      </c>
      <c r="P74" s="103">
        <v>101.6</v>
      </c>
      <c r="Q74" s="103">
        <v>0</v>
      </c>
      <c r="R74" s="103">
        <v>0.254</v>
      </c>
      <c r="S74" s="104">
        <v>0</v>
      </c>
      <c r="T74" s="104">
        <v>0</v>
      </c>
      <c r="U74" s="104">
        <v>0</v>
      </c>
    </row>
    <row r="75" spans="2:21" s="99" customFormat="1">
      <c r="B75" s="102" t="s">
        <v>504</v>
      </c>
      <c r="C75" s="102" t="s">
        <v>505</v>
      </c>
      <c r="D75" s="102" t="s">
        <v>100</v>
      </c>
      <c r="E75" s="102" t="s">
        <v>123</v>
      </c>
      <c r="F75" s="102" t="s">
        <v>506</v>
      </c>
      <c r="G75" s="102" t="s">
        <v>381</v>
      </c>
      <c r="H75" s="102" t="s">
        <v>409</v>
      </c>
      <c r="I75" s="102" t="s">
        <v>150</v>
      </c>
      <c r="J75" s="102" t="s">
        <v>507</v>
      </c>
      <c r="K75" s="103">
        <v>1.1000000000000001</v>
      </c>
      <c r="L75" s="102" t="s">
        <v>102</v>
      </c>
      <c r="M75" s="104">
        <v>3.2399999999999998E-2</v>
      </c>
      <c r="N75" s="104">
        <v>5.5300000000000002E-2</v>
      </c>
      <c r="O75" s="103">
        <v>171359.7</v>
      </c>
      <c r="P75" s="103">
        <v>97.65</v>
      </c>
      <c r="Q75" s="103">
        <v>0</v>
      </c>
      <c r="R75" s="103">
        <v>167.33274704999999</v>
      </c>
      <c r="S75" s="104">
        <v>5.0000000000000001E-4</v>
      </c>
      <c r="T75" s="104">
        <v>8.2000000000000007E-3</v>
      </c>
      <c r="U75" s="104">
        <v>1.1000000000000001E-3</v>
      </c>
    </row>
    <row r="76" spans="2:21" s="99" customFormat="1">
      <c r="B76" s="102" t="s">
        <v>508</v>
      </c>
      <c r="C76" s="102" t="s">
        <v>509</v>
      </c>
      <c r="D76" s="102" t="s">
        <v>100</v>
      </c>
      <c r="E76" s="102" t="s">
        <v>123</v>
      </c>
      <c r="F76" s="102" t="s">
        <v>510</v>
      </c>
      <c r="G76" s="102" t="s">
        <v>433</v>
      </c>
      <c r="H76" s="102" t="s">
        <v>409</v>
      </c>
      <c r="I76" s="102" t="s">
        <v>150</v>
      </c>
      <c r="J76" s="102" t="s">
        <v>511</v>
      </c>
      <c r="K76" s="103">
        <v>2.31</v>
      </c>
      <c r="L76" s="102" t="s">
        <v>102</v>
      </c>
      <c r="M76" s="104">
        <v>7.0000000000000007E-2</v>
      </c>
      <c r="N76" s="104">
        <v>8.8900000000000007E-2</v>
      </c>
      <c r="O76" s="103">
        <v>107069</v>
      </c>
      <c r="P76" s="103">
        <v>96.28</v>
      </c>
      <c r="Q76" s="103">
        <v>0</v>
      </c>
      <c r="R76" s="103">
        <v>103.0860332</v>
      </c>
      <c r="S76" s="104">
        <v>2.0000000000000001E-4</v>
      </c>
      <c r="T76" s="104">
        <v>5.0000000000000001E-3</v>
      </c>
      <c r="U76" s="104">
        <v>6.9999999999999999E-4</v>
      </c>
    </row>
    <row r="77" spans="2:21" s="99" customFormat="1">
      <c r="B77" s="102" t="s">
        <v>512</v>
      </c>
      <c r="C77" s="102" t="s">
        <v>513</v>
      </c>
      <c r="D77" s="102" t="s">
        <v>100</v>
      </c>
      <c r="E77" s="102" t="s">
        <v>123</v>
      </c>
      <c r="F77" s="102" t="s">
        <v>514</v>
      </c>
      <c r="G77" s="102" t="s">
        <v>381</v>
      </c>
      <c r="H77" s="102" t="s">
        <v>414</v>
      </c>
      <c r="I77" s="102" t="s">
        <v>283</v>
      </c>
      <c r="J77" s="102" t="s">
        <v>515</v>
      </c>
      <c r="K77" s="103">
        <v>1.4</v>
      </c>
      <c r="L77" s="102" t="s">
        <v>102</v>
      </c>
      <c r="M77" s="104">
        <v>4.9000000000000002E-2</v>
      </c>
      <c r="N77" s="104">
        <v>8.5400000000000004E-2</v>
      </c>
      <c r="O77" s="103">
        <v>266400</v>
      </c>
      <c r="P77" s="103">
        <v>96.56</v>
      </c>
      <c r="Q77" s="103">
        <v>0</v>
      </c>
      <c r="R77" s="103">
        <v>257.23584</v>
      </c>
      <c r="S77" s="104">
        <v>1.5E-3</v>
      </c>
      <c r="T77" s="104">
        <v>1.26E-2</v>
      </c>
      <c r="U77" s="104">
        <v>1.6999999999999999E-3</v>
      </c>
    </row>
    <row r="78" spans="2:21" s="99" customFormat="1">
      <c r="B78" s="102" t="s">
        <v>516</v>
      </c>
      <c r="C78" s="102" t="s">
        <v>517</v>
      </c>
      <c r="D78" s="102" t="s">
        <v>100</v>
      </c>
      <c r="E78" s="102" t="s">
        <v>123</v>
      </c>
      <c r="F78" s="102" t="s">
        <v>518</v>
      </c>
      <c r="G78" s="102" t="s">
        <v>519</v>
      </c>
      <c r="H78" s="102" t="s">
        <v>414</v>
      </c>
      <c r="I78" s="102" t="s">
        <v>283</v>
      </c>
      <c r="J78" s="102" t="s">
        <v>520</v>
      </c>
      <c r="K78" s="103">
        <v>3.13</v>
      </c>
      <c r="L78" s="102" t="s">
        <v>102</v>
      </c>
      <c r="M78" s="104">
        <v>6.5000000000000002E-2</v>
      </c>
      <c r="N78" s="104">
        <v>6.0100000000000001E-2</v>
      </c>
      <c r="O78" s="103">
        <v>125000</v>
      </c>
      <c r="P78" s="103">
        <v>103.41</v>
      </c>
      <c r="Q78" s="103">
        <v>0</v>
      </c>
      <c r="R78" s="103">
        <v>129.26249999999999</v>
      </c>
      <c r="S78" s="104">
        <v>2.0000000000000001E-4</v>
      </c>
      <c r="T78" s="104">
        <v>6.3E-3</v>
      </c>
      <c r="U78" s="104">
        <v>8.9999999999999998E-4</v>
      </c>
    </row>
    <row r="79" spans="2:21" s="99" customFormat="1">
      <c r="B79" s="102" t="s">
        <v>521</v>
      </c>
      <c r="C79" s="102" t="s">
        <v>522</v>
      </c>
      <c r="D79" s="102" t="s">
        <v>100</v>
      </c>
      <c r="E79" s="102" t="s">
        <v>123</v>
      </c>
      <c r="F79" s="102" t="s">
        <v>523</v>
      </c>
      <c r="G79" s="102" t="s">
        <v>524</v>
      </c>
      <c r="H79" s="102" t="s">
        <v>409</v>
      </c>
      <c r="I79" s="102" t="s">
        <v>150</v>
      </c>
      <c r="J79" s="102" t="s">
        <v>525</v>
      </c>
      <c r="K79" s="103">
        <v>3.54</v>
      </c>
      <c r="L79" s="102" t="s">
        <v>102</v>
      </c>
      <c r="M79" s="104">
        <v>0.04</v>
      </c>
      <c r="N79" s="104">
        <v>-1.0999999999999999E-2</v>
      </c>
      <c r="O79" s="103">
        <v>250000</v>
      </c>
      <c r="P79" s="103">
        <v>121</v>
      </c>
      <c r="Q79" s="103">
        <v>0</v>
      </c>
      <c r="R79" s="103">
        <v>302.5</v>
      </c>
      <c r="S79" s="104">
        <v>2.2000000000000001E-3</v>
      </c>
      <c r="T79" s="104">
        <v>1.4800000000000001E-2</v>
      </c>
      <c r="U79" s="104">
        <v>2E-3</v>
      </c>
    </row>
    <row r="80" spans="2:21" s="99" customFormat="1">
      <c r="B80" s="102" t="s">
        <v>526</v>
      </c>
      <c r="C80" s="102" t="s">
        <v>527</v>
      </c>
      <c r="D80" s="102" t="s">
        <v>100</v>
      </c>
      <c r="E80" s="102" t="s">
        <v>123</v>
      </c>
      <c r="F80" s="102" t="s">
        <v>528</v>
      </c>
      <c r="G80" s="102" t="s">
        <v>321</v>
      </c>
      <c r="H80" s="102" t="s">
        <v>409</v>
      </c>
      <c r="I80" s="102" t="s">
        <v>150</v>
      </c>
      <c r="J80" s="102" t="s">
        <v>529</v>
      </c>
      <c r="K80" s="103">
        <v>3.54</v>
      </c>
      <c r="L80" s="102" t="s">
        <v>102</v>
      </c>
      <c r="M80" s="104">
        <v>4.1000000000000002E-2</v>
      </c>
      <c r="N80" s="104">
        <v>5.62E-2</v>
      </c>
      <c r="O80" s="103">
        <v>250000</v>
      </c>
      <c r="P80" s="103">
        <v>96.67</v>
      </c>
      <c r="Q80" s="103">
        <v>0</v>
      </c>
      <c r="R80" s="103">
        <v>241.67500000000001</v>
      </c>
      <c r="S80" s="104">
        <v>5.0000000000000001E-4</v>
      </c>
      <c r="T80" s="104">
        <v>1.18E-2</v>
      </c>
      <c r="U80" s="104">
        <v>1.6000000000000001E-3</v>
      </c>
    </row>
    <row r="81" spans="2:21" s="99" customFormat="1">
      <c r="B81" s="102" t="s">
        <v>530</v>
      </c>
      <c r="C81" s="102" t="s">
        <v>531</v>
      </c>
      <c r="D81" s="102" t="s">
        <v>100</v>
      </c>
      <c r="E81" s="102" t="s">
        <v>123</v>
      </c>
      <c r="F81" s="102" t="s">
        <v>432</v>
      </c>
      <c r="G81" s="102" t="s">
        <v>433</v>
      </c>
      <c r="H81" s="102" t="s">
        <v>428</v>
      </c>
      <c r="I81" s="102" t="s">
        <v>283</v>
      </c>
      <c r="J81" s="102" t="s">
        <v>532</v>
      </c>
      <c r="K81" s="103">
        <v>3.12</v>
      </c>
      <c r="L81" s="102" t="s">
        <v>102</v>
      </c>
      <c r="M81" s="104">
        <v>2.9000000000000001E-2</v>
      </c>
      <c r="N81" s="104">
        <v>6.3299999999999995E-2</v>
      </c>
      <c r="O81" s="103">
        <v>327000</v>
      </c>
      <c r="P81" s="103">
        <v>90.89</v>
      </c>
      <c r="Q81" s="103">
        <v>0</v>
      </c>
      <c r="R81" s="103">
        <v>297.21030000000002</v>
      </c>
      <c r="S81" s="104">
        <v>2.2000000000000001E-3</v>
      </c>
      <c r="T81" s="104">
        <v>1.4500000000000001E-2</v>
      </c>
      <c r="U81" s="104">
        <v>2E-3</v>
      </c>
    </row>
    <row r="82" spans="2:21" s="99" customFormat="1">
      <c r="B82" s="102" t="s">
        <v>533</v>
      </c>
      <c r="C82" s="102" t="s">
        <v>534</v>
      </c>
      <c r="D82" s="102" t="s">
        <v>100</v>
      </c>
      <c r="E82" s="102" t="s">
        <v>123</v>
      </c>
      <c r="F82" s="102" t="s">
        <v>535</v>
      </c>
      <c r="G82" s="102" t="s">
        <v>433</v>
      </c>
      <c r="H82" s="102" t="s">
        <v>536</v>
      </c>
      <c r="I82" s="102" t="s">
        <v>150</v>
      </c>
      <c r="J82" s="102" t="s">
        <v>439</v>
      </c>
      <c r="K82" s="103">
        <v>1.8</v>
      </c>
      <c r="L82" s="102" t="s">
        <v>102</v>
      </c>
      <c r="M82" s="104">
        <v>7.5999999999999998E-2</v>
      </c>
      <c r="N82" s="104">
        <v>4.4499999999999998E-2</v>
      </c>
      <c r="O82" s="103">
        <v>32210.52</v>
      </c>
      <c r="P82" s="103">
        <v>107.48</v>
      </c>
      <c r="Q82" s="103">
        <v>0</v>
      </c>
      <c r="R82" s="103">
        <v>34.619866895999998</v>
      </c>
      <c r="S82" s="104">
        <v>5.0000000000000001E-4</v>
      </c>
      <c r="T82" s="104">
        <v>1.6999999999999999E-3</v>
      </c>
      <c r="U82" s="104">
        <v>2.0000000000000001E-4</v>
      </c>
    </row>
    <row r="83" spans="2:21" s="99" customFormat="1">
      <c r="B83" s="102" t="s">
        <v>537</v>
      </c>
      <c r="C83" s="102" t="s">
        <v>538</v>
      </c>
      <c r="D83" s="102" t="s">
        <v>100</v>
      </c>
      <c r="E83" s="102" t="s">
        <v>123</v>
      </c>
      <c r="F83" s="102" t="s">
        <v>539</v>
      </c>
      <c r="G83" s="102" t="s">
        <v>381</v>
      </c>
      <c r="H83" s="102" t="s">
        <v>540</v>
      </c>
      <c r="I83" s="102" t="s">
        <v>150</v>
      </c>
      <c r="J83" s="102" t="s">
        <v>541</v>
      </c>
      <c r="K83" s="103">
        <v>0.18</v>
      </c>
      <c r="L83" s="102" t="s">
        <v>102</v>
      </c>
      <c r="M83" s="104">
        <v>0.05</v>
      </c>
      <c r="N83" s="104">
        <v>51.144599999999997</v>
      </c>
      <c r="O83" s="103">
        <v>75000</v>
      </c>
      <c r="P83" s="103">
        <v>50.7</v>
      </c>
      <c r="Q83" s="103">
        <v>0</v>
      </c>
      <c r="R83" s="103">
        <v>38.024999999999999</v>
      </c>
      <c r="S83" s="104">
        <v>7.4000000000000003E-3</v>
      </c>
      <c r="T83" s="104">
        <v>1.9E-3</v>
      </c>
      <c r="U83" s="104">
        <v>2.9999999999999997E-4</v>
      </c>
    </row>
    <row r="84" spans="2:21" s="99" customFormat="1">
      <c r="B84" s="102" t="s">
        <v>542</v>
      </c>
      <c r="C84" s="102" t="s">
        <v>543</v>
      </c>
      <c r="D84" s="102" t="s">
        <v>100</v>
      </c>
      <c r="E84" s="102" t="s">
        <v>123</v>
      </c>
      <c r="F84" s="102" t="s">
        <v>544</v>
      </c>
      <c r="G84" s="102" t="s">
        <v>519</v>
      </c>
      <c r="H84" s="102" t="s">
        <v>214</v>
      </c>
      <c r="I84" s="102" t="s">
        <v>438</v>
      </c>
      <c r="J84" s="102" t="s">
        <v>545</v>
      </c>
      <c r="K84" s="103">
        <v>3.53</v>
      </c>
      <c r="L84" s="102" t="s">
        <v>102</v>
      </c>
      <c r="M84" s="104">
        <v>6.2E-2</v>
      </c>
      <c r="N84" s="104">
        <v>6.2799999999999995E-2</v>
      </c>
      <c r="O84" s="103">
        <v>150000</v>
      </c>
      <c r="P84" s="103">
        <v>102.61</v>
      </c>
      <c r="Q84" s="103">
        <v>0</v>
      </c>
      <c r="R84" s="103">
        <v>153.91499999999999</v>
      </c>
      <c r="S84" s="104">
        <v>2.9999999999999997E-4</v>
      </c>
      <c r="T84" s="104">
        <v>7.4999999999999997E-3</v>
      </c>
      <c r="U84" s="104">
        <v>1E-3</v>
      </c>
    </row>
    <row r="85" spans="2:21" s="99" customFormat="1">
      <c r="B85" s="102" t="s">
        <v>546</v>
      </c>
      <c r="C85" s="102" t="s">
        <v>547</v>
      </c>
      <c r="D85" s="102" t="s">
        <v>100</v>
      </c>
      <c r="E85" s="102" t="s">
        <v>123</v>
      </c>
      <c r="F85" s="102" t="s">
        <v>432</v>
      </c>
      <c r="G85" s="102" t="s">
        <v>433</v>
      </c>
      <c r="H85" s="102" t="s">
        <v>214</v>
      </c>
      <c r="I85" s="102" t="s">
        <v>438</v>
      </c>
      <c r="J85" s="102" t="s">
        <v>227</v>
      </c>
      <c r="K85" s="103">
        <v>2.27</v>
      </c>
      <c r="L85" s="102" t="s">
        <v>102</v>
      </c>
      <c r="M85" s="104">
        <v>5.62E-2</v>
      </c>
      <c r="N85" s="104">
        <v>5.8099999999999999E-2</v>
      </c>
      <c r="O85" s="103">
        <v>149000</v>
      </c>
      <c r="P85" s="103">
        <v>99.79</v>
      </c>
      <c r="Q85" s="103">
        <v>0</v>
      </c>
      <c r="R85" s="103">
        <v>148.68709999999999</v>
      </c>
      <c r="S85" s="104">
        <v>6.9999999999999999E-4</v>
      </c>
      <c r="T85" s="104">
        <v>7.3000000000000001E-3</v>
      </c>
      <c r="U85" s="104">
        <v>1E-3</v>
      </c>
    </row>
    <row r="86" spans="2:21" s="99" customFormat="1">
      <c r="B86" s="102" t="s">
        <v>548</v>
      </c>
      <c r="C86" s="102" t="s">
        <v>549</v>
      </c>
      <c r="D86" s="102" t="s">
        <v>100</v>
      </c>
      <c r="E86" s="102" t="s">
        <v>123</v>
      </c>
      <c r="F86" s="102" t="s">
        <v>550</v>
      </c>
      <c r="G86" s="102" t="s">
        <v>433</v>
      </c>
      <c r="H86" s="102" t="s">
        <v>214</v>
      </c>
      <c r="I86" s="102" t="s">
        <v>438</v>
      </c>
      <c r="J86" s="102" t="s">
        <v>551</v>
      </c>
      <c r="K86" s="103">
        <v>3.49</v>
      </c>
      <c r="L86" s="102" t="s">
        <v>102</v>
      </c>
      <c r="M86" s="104">
        <v>3.95E-2</v>
      </c>
      <c r="N86" s="104">
        <v>6.9800000000000001E-2</v>
      </c>
      <c r="O86" s="103">
        <v>350000</v>
      </c>
      <c r="P86" s="103">
        <v>91.44</v>
      </c>
      <c r="Q86" s="103">
        <v>0</v>
      </c>
      <c r="R86" s="103">
        <v>320.04000000000002</v>
      </c>
      <c r="S86" s="104">
        <v>4.0000000000000002E-4</v>
      </c>
      <c r="T86" s="104">
        <v>1.5699999999999999E-2</v>
      </c>
      <c r="U86" s="104">
        <v>2.0999999999999999E-3</v>
      </c>
    </row>
    <row r="87" spans="2:21" s="99" customFormat="1">
      <c r="B87" s="102" t="s">
        <v>552</v>
      </c>
      <c r="C87" s="102">
        <v>11880440</v>
      </c>
      <c r="D87" s="102" t="s">
        <v>100</v>
      </c>
      <c r="E87" s="102" t="s">
        <v>123</v>
      </c>
      <c r="F87" s="102" t="s">
        <v>553</v>
      </c>
      <c r="G87" s="102" t="s">
        <v>433</v>
      </c>
      <c r="H87" s="102" t="s">
        <v>214</v>
      </c>
      <c r="I87" s="102" t="s">
        <v>438</v>
      </c>
      <c r="J87" s="102" t="s">
        <v>554</v>
      </c>
      <c r="K87" s="103">
        <v>2.67</v>
      </c>
      <c r="L87" s="102" t="s">
        <v>102</v>
      </c>
      <c r="M87" s="104">
        <v>0.06</v>
      </c>
      <c r="N87" s="104">
        <v>6.25E-2</v>
      </c>
      <c r="O87" s="103">
        <v>135000</v>
      </c>
      <c r="P87" s="103">
        <f>R87*1000/O87*100</f>
        <v>97.272786885245893</v>
      </c>
      <c r="Q87" s="103">
        <v>0</v>
      </c>
      <c r="R87" s="103">
        <f>135.81-4.49173770491804</f>
        <v>131.31826229508195</v>
      </c>
      <c r="S87" s="104">
        <v>5.0000000000000001E-4</v>
      </c>
      <c r="T87" s="104">
        <f>R87/$R$11</f>
        <v>6.421765151352901E-3</v>
      </c>
      <c r="U87" s="104">
        <f>R87/'סכום נכסי הקרן'!$C$42</f>
        <v>8.8493357920665938E-4</v>
      </c>
    </row>
    <row r="88" spans="2:21" s="99" customFormat="1">
      <c r="B88" s="102" t="s">
        <v>470</v>
      </c>
      <c r="C88" s="102">
        <v>1163062</v>
      </c>
      <c r="D88" s="102" t="s">
        <v>100</v>
      </c>
      <c r="E88" s="102" t="s">
        <v>123</v>
      </c>
      <c r="F88" s="102" t="s">
        <v>471</v>
      </c>
      <c r="G88" s="102" t="s">
        <v>402</v>
      </c>
      <c r="H88" s="102" t="s">
        <v>364</v>
      </c>
      <c r="I88" s="102" t="s">
        <v>283</v>
      </c>
      <c r="J88" s="102" t="s">
        <v>472</v>
      </c>
      <c r="K88" s="103">
        <v>0</v>
      </c>
      <c r="L88" s="102" t="s">
        <v>102</v>
      </c>
      <c r="M88" s="104">
        <v>0</v>
      </c>
      <c r="N88" s="104">
        <v>0</v>
      </c>
      <c r="O88" s="103">
        <v>300000</v>
      </c>
      <c r="P88" s="103">
        <f>R88*1000/O88*100</f>
        <v>94.399999999999991</v>
      </c>
      <c r="Q88" s="103">
        <v>0</v>
      </c>
      <c r="R88" s="103">
        <f>283200/1000</f>
        <v>283.2</v>
      </c>
      <c r="S88" s="104">
        <v>0</v>
      </c>
      <c r="T88" s="104">
        <f>R88/$R$11</f>
        <v>1.3849131560822155E-2</v>
      </c>
      <c r="U88" s="104">
        <f>R88/'סכום נכסי הקרן'!$C$42</f>
        <v>1.9084412575318683E-3</v>
      </c>
    </row>
    <row r="89" spans="2:21" s="99" customFormat="1">
      <c r="B89" s="102" t="s">
        <v>555</v>
      </c>
      <c r="C89" s="102" t="s">
        <v>556</v>
      </c>
      <c r="D89" s="102" t="s">
        <v>100</v>
      </c>
      <c r="E89" s="102" t="s">
        <v>123</v>
      </c>
      <c r="F89" s="102" t="s">
        <v>557</v>
      </c>
      <c r="G89" s="102" t="s">
        <v>433</v>
      </c>
      <c r="H89" s="102" t="s">
        <v>214</v>
      </c>
      <c r="I89" s="102" t="s">
        <v>438</v>
      </c>
      <c r="J89" s="102" t="s">
        <v>558</v>
      </c>
      <c r="K89" s="103">
        <v>1.58</v>
      </c>
      <c r="L89" s="102" t="s">
        <v>102</v>
      </c>
      <c r="M89" s="104">
        <v>4.4900000000000002E-2</v>
      </c>
      <c r="N89" s="104">
        <v>4.9299999999999997E-2</v>
      </c>
      <c r="O89" s="103">
        <v>287560</v>
      </c>
      <c r="P89" s="103">
        <v>100.53</v>
      </c>
      <c r="Q89" s="103">
        <v>0</v>
      </c>
      <c r="R89" s="103">
        <v>289.084068</v>
      </c>
      <c r="S89" s="104">
        <v>2.3999999999999998E-3</v>
      </c>
      <c r="T89" s="104">
        <v>1.41E-2</v>
      </c>
      <c r="U89" s="104">
        <v>1.9E-3</v>
      </c>
    </row>
    <row r="90" spans="2:21" s="99" customFormat="1">
      <c r="B90" s="98" t="s">
        <v>275</v>
      </c>
      <c r="K90" s="100">
        <v>0</v>
      </c>
      <c r="N90" s="101">
        <v>0</v>
      </c>
      <c r="O90" s="100">
        <v>0</v>
      </c>
      <c r="Q90" s="100">
        <v>0</v>
      </c>
      <c r="R90" s="100">
        <v>0</v>
      </c>
      <c r="T90" s="101">
        <v>0</v>
      </c>
      <c r="U90" s="101">
        <v>0</v>
      </c>
    </row>
    <row r="91" spans="2:21" s="99" customFormat="1">
      <c r="B91" s="102" t="s">
        <v>214</v>
      </c>
      <c r="C91" s="102" t="s">
        <v>214</v>
      </c>
      <c r="G91" s="102" t="s">
        <v>214</v>
      </c>
      <c r="H91" s="102" t="s">
        <v>214</v>
      </c>
      <c r="K91" s="103">
        <v>0</v>
      </c>
      <c r="L91" s="102" t="s">
        <v>214</v>
      </c>
      <c r="M91" s="104">
        <v>0</v>
      </c>
      <c r="N91" s="104">
        <v>0</v>
      </c>
      <c r="O91" s="103">
        <v>0</v>
      </c>
      <c r="P91" s="103">
        <v>0</v>
      </c>
      <c r="R91" s="103">
        <v>0</v>
      </c>
      <c r="S91" s="104">
        <v>0</v>
      </c>
      <c r="T91" s="104">
        <v>0</v>
      </c>
      <c r="U91" s="104">
        <v>0</v>
      </c>
    </row>
    <row r="92" spans="2:21" s="99" customFormat="1">
      <c r="B92" s="98" t="s">
        <v>559</v>
      </c>
      <c r="K92" s="100">
        <v>0</v>
      </c>
      <c r="N92" s="101">
        <v>0</v>
      </c>
      <c r="O92" s="100">
        <v>0</v>
      </c>
      <c r="Q92" s="100">
        <v>0</v>
      </c>
      <c r="R92" s="100">
        <v>0</v>
      </c>
      <c r="T92" s="101">
        <v>0</v>
      </c>
      <c r="U92" s="101">
        <v>0</v>
      </c>
    </row>
    <row r="93" spans="2:21" s="99" customFormat="1">
      <c r="B93" s="102" t="s">
        <v>214</v>
      </c>
      <c r="C93" s="102" t="s">
        <v>214</v>
      </c>
      <c r="G93" s="102" t="s">
        <v>214</v>
      </c>
      <c r="H93" s="102" t="s">
        <v>214</v>
      </c>
      <c r="K93" s="103">
        <v>0</v>
      </c>
      <c r="L93" s="102" t="s">
        <v>214</v>
      </c>
      <c r="M93" s="104">
        <v>0</v>
      </c>
      <c r="N93" s="104">
        <v>0</v>
      </c>
      <c r="O93" s="103">
        <v>0</v>
      </c>
      <c r="P93" s="103">
        <v>0</v>
      </c>
      <c r="R93" s="103">
        <v>0</v>
      </c>
      <c r="S93" s="104">
        <v>0</v>
      </c>
      <c r="T93" s="104">
        <v>0</v>
      </c>
      <c r="U93" s="104">
        <v>0</v>
      </c>
    </row>
    <row r="94" spans="2:21" s="99" customFormat="1">
      <c r="B94" s="98" t="s">
        <v>219</v>
      </c>
      <c r="K94" s="100">
        <v>6.23</v>
      </c>
      <c r="N94" s="101">
        <v>6.9400000000000003E-2</v>
      </c>
      <c r="O94" s="100">
        <v>220000</v>
      </c>
      <c r="Q94" s="100">
        <v>0</v>
      </c>
      <c r="R94" s="100">
        <v>641.05752703749999</v>
      </c>
      <c r="T94" s="101">
        <v>3.1300000000000001E-2</v>
      </c>
      <c r="U94" s="101">
        <v>4.3E-3</v>
      </c>
    </row>
    <row r="95" spans="2:21" s="99" customFormat="1">
      <c r="B95" s="98" t="s">
        <v>276</v>
      </c>
      <c r="K95" s="100">
        <v>4.99</v>
      </c>
      <c r="N95" s="101">
        <v>8.6900000000000005E-2</v>
      </c>
      <c r="O95" s="100">
        <v>70000</v>
      </c>
      <c r="Q95" s="100">
        <v>0</v>
      </c>
      <c r="R95" s="100">
        <v>210.88728216249999</v>
      </c>
      <c r="T95" s="101">
        <v>1.03E-2</v>
      </c>
      <c r="U95" s="101">
        <v>1.4E-3</v>
      </c>
    </row>
    <row r="96" spans="2:21" s="99" customFormat="1">
      <c r="B96" s="102" t="s">
        <v>560</v>
      </c>
      <c r="C96" s="102" t="s">
        <v>561</v>
      </c>
      <c r="D96" s="102" t="s">
        <v>123</v>
      </c>
      <c r="E96" s="102" t="s">
        <v>562</v>
      </c>
      <c r="F96" s="102" t="s">
        <v>563</v>
      </c>
      <c r="G96" s="102" t="s">
        <v>564</v>
      </c>
      <c r="H96" s="102" t="s">
        <v>565</v>
      </c>
      <c r="I96" s="102" t="s">
        <v>566</v>
      </c>
      <c r="J96" s="102" t="s">
        <v>567</v>
      </c>
      <c r="K96" s="103">
        <v>4.0599999999999996</v>
      </c>
      <c r="L96" s="102" t="s">
        <v>106</v>
      </c>
      <c r="M96" s="104">
        <v>4.7500000000000001E-2</v>
      </c>
      <c r="N96" s="104">
        <v>9.1300000000000006E-2</v>
      </c>
      <c r="O96" s="103">
        <v>30000</v>
      </c>
      <c r="P96" s="103">
        <v>86.328416666666669</v>
      </c>
      <c r="Q96" s="103">
        <v>0</v>
      </c>
      <c r="R96" s="103">
        <v>91.758474074999995</v>
      </c>
      <c r="S96" s="104">
        <v>0</v>
      </c>
      <c r="T96" s="104">
        <v>4.4999999999999997E-3</v>
      </c>
      <c r="U96" s="104">
        <v>5.9999999999999995E-4</v>
      </c>
    </row>
    <row r="97" spans="2:21" s="99" customFormat="1">
      <c r="B97" s="102" t="s">
        <v>568</v>
      </c>
      <c r="C97" s="102" t="s">
        <v>569</v>
      </c>
      <c r="D97" s="102" t="s">
        <v>123</v>
      </c>
      <c r="E97" s="102" t="s">
        <v>562</v>
      </c>
      <c r="F97" s="102" t="s">
        <v>563</v>
      </c>
      <c r="G97" s="102" t="s">
        <v>564</v>
      </c>
      <c r="H97" s="102" t="s">
        <v>565</v>
      </c>
      <c r="I97" s="102" t="s">
        <v>566</v>
      </c>
      <c r="J97" s="102" t="s">
        <v>567</v>
      </c>
      <c r="K97" s="103">
        <v>5.44</v>
      </c>
      <c r="L97" s="102" t="s">
        <v>106</v>
      </c>
      <c r="M97" s="104">
        <v>5.1299999999999998E-2</v>
      </c>
      <c r="N97" s="104">
        <v>8.9599999999999999E-2</v>
      </c>
      <c r="O97" s="103">
        <v>30000</v>
      </c>
      <c r="P97" s="103">
        <v>83.99529166666666</v>
      </c>
      <c r="Q97" s="103">
        <v>0</v>
      </c>
      <c r="R97" s="103">
        <v>89.278595512500004</v>
      </c>
      <c r="S97" s="104">
        <v>0</v>
      </c>
      <c r="T97" s="104">
        <v>4.4000000000000003E-3</v>
      </c>
      <c r="U97" s="104">
        <v>5.9999999999999995E-4</v>
      </c>
    </row>
    <row r="98" spans="2:21" s="99" customFormat="1">
      <c r="B98" s="102" t="s">
        <v>570</v>
      </c>
      <c r="C98" s="102" t="s">
        <v>571</v>
      </c>
      <c r="D98" s="102" t="s">
        <v>123</v>
      </c>
      <c r="E98" s="102" t="s">
        <v>562</v>
      </c>
      <c r="F98" s="102" t="s">
        <v>563</v>
      </c>
      <c r="G98" s="102" t="s">
        <v>564</v>
      </c>
      <c r="H98" s="102" t="s">
        <v>565</v>
      </c>
      <c r="I98" s="102" t="s">
        <v>566</v>
      </c>
      <c r="J98" s="102" t="s">
        <v>567</v>
      </c>
      <c r="K98" s="103">
        <v>6.48</v>
      </c>
      <c r="L98" s="102" t="s">
        <v>110</v>
      </c>
      <c r="M98" s="104">
        <v>3.7499999999999999E-2</v>
      </c>
      <c r="N98" s="104">
        <v>6.5100000000000005E-2</v>
      </c>
      <c r="O98" s="103">
        <v>10000</v>
      </c>
      <c r="P98" s="103">
        <v>85.633750000000006</v>
      </c>
      <c r="Q98" s="103">
        <v>0</v>
      </c>
      <c r="R98" s="103">
        <v>29.850212575</v>
      </c>
      <c r="S98" s="104">
        <v>0</v>
      </c>
      <c r="T98" s="104">
        <v>1.5E-3</v>
      </c>
      <c r="U98" s="104">
        <v>2.0000000000000001E-4</v>
      </c>
    </row>
    <row r="99" spans="2:21" s="99" customFormat="1">
      <c r="B99" s="98" t="s">
        <v>277</v>
      </c>
      <c r="K99" s="100">
        <v>6.83</v>
      </c>
      <c r="N99" s="101">
        <v>6.08E-2</v>
      </c>
      <c r="O99" s="100">
        <v>150000</v>
      </c>
      <c r="Q99" s="100">
        <v>0</v>
      </c>
      <c r="R99" s="100">
        <v>430.17024487499998</v>
      </c>
      <c r="T99" s="101">
        <v>2.1000000000000001E-2</v>
      </c>
      <c r="U99" s="101">
        <v>2.8999999999999998E-3</v>
      </c>
    </row>
    <row r="100" spans="2:21" s="99" customFormat="1">
      <c r="B100" s="102" t="s">
        <v>572</v>
      </c>
      <c r="C100" s="102" t="s">
        <v>573</v>
      </c>
      <c r="D100" s="102" t="s">
        <v>123</v>
      </c>
      <c r="E100" s="102" t="s">
        <v>562</v>
      </c>
      <c r="F100" s="102" t="s">
        <v>574</v>
      </c>
      <c r="G100" s="102" t="s">
        <v>575</v>
      </c>
      <c r="H100" s="102" t="s">
        <v>576</v>
      </c>
      <c r="I100" s="102" t="s">
        <v>566</v>
      </c>
      <c r="J100" s="102" t="s">
        <v>577</v>
      </c>
      <c r="K100" s="103">
        <v>6.88</v>
      </c>
      <c r="L100" s="102" t="s">
        <v>106</v>
      </c>
      <c r="M100" s="104">
        <v>2.5399999999999999E-2</v>
      </c>
      <c r="N100" s="104">
        <v>6.0999999999999999E-2</v>
      </c>
      <c r="O100" s="103">
        <v>100000</v>
      </c>
      <c r="P100" s="103">
        <v>79.561250000000001</v>
      </c>
      <c r="Q100" s="103">
        <v>0</v>
      </c>
      <c r="R100" s="103">
        <v>281.88550874999999</v>
      </c>
      <c r="S100" s="104">
        <v>2.0000000000000001E-4</v>
      </c>
      <c r="T100" s="104">
        <v>1.38E-2</v>
      </c>
      <c r="U100" s="104">
        <v>1.9E-3</v>
      </c>
    </row>
    <row r="101" spans="2:21" s="99" customFormat="1">
      <c r="B101" s="102" t="s">
        <v>578</v>
      </c>
      <c r="C101" s="102" t="s">
        <v>579</v>
      </c>
      <c r="D101" s="102" t="s">
        <v>123</v>
      </c>
      <c r="E101" s="102" t="s">
        <v>562</v>
      </c>
      <c r="F101" s="102" t="s">
        <v>580</v>
      </c>
      <c r="G101" s="102" t="s">
        <v>564</v>
      </c>
      <c r="H101" s="102" t="s">
        <v>565</v>
      </c>
      <c r="I101" s="102" t="s">
        <v>566</v>
      </c>
      <c r="J101" s="102" t="s">
        <v>230</v>
      </c>
      <c r="K101" s="103">
        <v>6.73</v>
      </c>
      <c r="L101" s="102" t="s">
        <v>106</v>
      </c>
      <c r="M101" s="104">
        <v>3.15E-2</v>
      </c>
      <c r="N101" s="104">
        <v>6.0499999999999998E-2</v>
      </c>
      <c r="O101" s="103">
        <v>50000</v>
      </c>
      <c r="P101" s="103">
        <v>83.705749999999995</v>
      </c>
      <c r="Q101" s="103">
        <v>0</v>
      </c>
      <c r="R101" s="103">
        <v>148.28473612499999</v>
      </c>
      <c r="S101" s="104">
        <v>1E-4</v>
      </c>
      <c r="T101" s="104">
        <v>7.3000000000000001E-3</v>
      </c>
      <c r="U101" s="104">
        <v>1E-3</v>
      </c>
    </row>
    <row r="102" spans="2:21" s="99" customFormat="1">
      <c r="B102" s="102" t="s">
        <v>221</v>
      </c>
    </row>
    <row r="103" spans="2:21" s="99" customFormat="1">
      <c r="B103" s="102" t="s">
        <v>270</v>
      </c>
    </row>
    <row r="104" spans="2:21" s="99" customFormat="1">
      <c r="B104" s="102" t="s">
        <v>271</v>
      </c>
    </row>
    <row r="105" spans="2:21" s="99" customFormat="1">
      <c r="B105" s="102" t="s">
        <v>272</v>
      </c>
    </row>
    <row r="106" spans="2:21" s="99" customFormat="1">
      <c r="B106" s="102" t="s">
        <v>273</v>
      </c>
    </row>
    <row r="107" spans="2:21" s="99" customFormat="1">
      <c r="B107" s="105"/>
    </row>
    <row r="108" spans="2:21" s="99" customFormat="1">
      <c r="B108" s="105"/>
    </row>
    <row r="109" spans="2:21" s="99" customFormat="1">
      <c r="B109" s="105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55151.98</v>
      </c>
      <c r="J11" s="7"/>
      <c r="K11" s="75">
        <v>0</v>
      </c>
      <c r="L11" s="75">
        <v>407.79257961000002</v>
      </c>
      <c r="M11" s="7"/>
      <c r="N11" s="76">
        <v>1</v>
      </c>
      <c r="O11" s="76">
        <v>2.7000000000000001E-3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22151.98</v>
      </c>
      <c r="K12" s="81">
        <v>0</v>
      </c>
      <c r="L12" s="81">
        <v>307.35065541</v>
      </c>
      <c r="N12" s="80">
        <v>0.75370000000000004</v>
      </c>
      <c r="O12" s="80">
        <v>2E-3</v>
      </c>
    </row>
    <row r="13" spans="2:62">
      <c r="B13" s="79" t="s">
        <v>581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582</v>
      </c>
      <c r="E15" s="16"/>
      <c r="F15" s="16"/>
      <c r="G15" s="16"/>
      <c r="I15" s="81">
        <v>13925.29</v>
      </c>
      <c r="K15" s="81">
        <v>0</v>
      </c>
      <c r="L15" s="81">
        <v>262.7702223</v>
      </c>
      <c r="N15" s="80">
        <v>0.64439999999999997</v>
      </c>
      <c r="O15" s="80">
        <v>1.6999999999999999E-3</v>
      </c>
    </row>
    <row r="16" spans="2:62">
      <c r="B16" t="s">
        <v>583</v>
      </c>
      <c r="C16" t="s">
        <v>584</v>
      </c>
      <c r="D16" t="s">
        <v>100</v>
      </c>
      <c r="E16" t="s">
        <v>123</v>
      </c>
      <c r="F16" t="s">
        <v>432</v>
      </c>
      <c r="G16" t="s">
        <v>433</v>
      </c>
      <c r="H16" t="s">
        <v>102</v>
      </c>
      <c r="I16" s="77">
        <v>13925.29</v>
      </c>
      <c r="J16" s="77">
        <v>1887</v>
      </c>
      <c r="K16" s="77">
        <v>0</v>
      </c>
      <c r="L16" s="77">
        <v>262.7702223</v>
      </c>
      <c r="M16" s="78">
        <v>2.0000000000000001E-4</v>
      </c>
      <c r="N16" s="78">
        <v>0.64439999999999997</v>
      </c>
      <c r="O16" s="78">
        <v>1.6999999999999999E-3</v>
      </c>
    </row>
    <row r="17" spans="2:15">
      <c r="B17" s="79" t="s">
        <v>585</v>
      </c>
      <c r="E17" s="16"/>
      <c r="F17" s="16"/>
      <c r="G17" s="16"/>
      <c r="I17" s="81">
        <v>8226.69</v>
      </c>
      <c r="K17" s="81">
        <v>0</v>
      </c>
      <c r="L17" s="81">
        <v>44.580433110000001</v>
      </c>
      <c r="N17" s="80">
        <v>0.10929999999999999</v>
      </c>
      <c r="O17" s="80">
        <v>2.9999999999999997E-4</v>
      </c>
    </row>
    <row r="18" spans="2:15">
      <c r="B18" t="s">
        <v>586</v>
      </c>
      <c r="C18" t="s">
        <v>587</v>
      </c>
      <c r="D18" t="s">
        <v>100</v>
      </c>
      <c r="E18" t="s">
        <v>123</v>
      </c>
      <c r="F18" t="s">
        <v>588</v>
      </c>
      <c r="G18" t="s">
        <v>589</v>
      </c>
      <c r="H18" t="s">
        <v>102</v>
      </c>
      <c r="I18" s="77">
        <v>8226.69</v>
      </c>
      <c r="J18" s="77">
        <v>541.9</v>
      </c>
      <c r="K18" s="77">
        <v>0</v>
      </c>
      <c r="L18" s="77">
        <v>44.580433110000001</v>
      </c>
      <c r="M18" s="78">
        <v>1E-4</v>
      </c>
      <c r="N18" s="78">
        <v>0.10929999999999999</v>
      </c>
      <c r="O18" s="78">
        <v>2.9999999999999997E-4</v>
      </c>
    </row>
    <row r="19" spans="2:15">
      <c r="B19" s="79" t="s">
        <v>590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33000</v>
      </c>
      <c r="K21" s="81">
        <v>0</v>
      </c>
      <c r="L21" s="81">
        <v>100.4419242</v>
      </c>
      <c r="N21" s="80">
        <v>0.24629999999999999</v>
      </c>
      <c r="O21" s="80">
        <v>6.9999999999999999E-4</v>
      </c>
    </row>
    <row r="22" spans="2:15">
      <c r="B22" s="79" t="s">
        <v>276</v>
      </c>
      <c r="E22" s="16"/>
      <c r="F22" s="16"/>
      <c r="G22" s="16"/>
      <c r="I22" s="81">
        <v>21000</v>
      </c>
      <c r="K22" s="81">
        <v>0</v>
      </c>
      <c r="L22" s="81">
        <v>77.4832842</v>
      </c>
      <c r="N22" s="80">
        <v>0.19</v>
      </c>
      <c r="O22" s="80">
        <v>5.0000000000000001E-4</v>
      </c>
    </row>
    <row r="23" spans="2:15">
      <c r="B23" t="s">
        <v>591</v>
      </c>
      <c r="C23" t="s">
        <v>592</v>
      </c>
      <c r="D23" t="s">
        <v>593</v>
      </c>
      <c r="E23" t="s">
        <v>562</v>
      </c>
      <c r="F23" t="s">
        <v>594</v>
      </c>
      <c r="G23" t="s">
        <v>564</v>
      </c>
      <c r="H23" t="s">
        <v>106</v>
      </c>
      <c r="I23" s="77">
        <v>21000</v>
      </c>
      <c r="J23" s="77">
        <v>104.14</v>
      </c>
      <c r="K23" s="77">
        <v>0</v>
      </c>
      <c r="L23" s="77">
        <v>77.4832842</v>
      </c>
      <c r="M23" s="78">
        <v>4.0000000000000002E-4</v>
      </c>
      <c r="N23" s="78">
        <v>0.19</v>
      </c>
      <c r="O23" s="78">
        <v>5.0000000000000001E-4</v>
      </c>
    </row>
    <row r="24" spans="2:15">
      <c r="B24" s="79" t="s">
        <v>277</v>
      </c>
      <c r="E24" s="16"/>
      <c r="F24" s="16"/>
      <c r="G24" s="16"/>
      <c r="I24" s="81">
        <v>12000</v>
      </c>
      <c r="K24" s="81">
        <v>0</v>
      </c>
      <c r="L24" s="81">
        <v>22.958639999999999</v>
      </c>
      <c r="N24" s="80">
        <v>5.6300000000000003E-2</v>
      </c>
      <c r="O24" s="80">
        <v>2.0000000000000001E-4</v>
      </c>
    </row>
    <row r="25" spans="2:15">
      <c r="B25" t="s">
        <v>595</v>
      </c>
      <c r="C25" t="s">
        <v>596</v>
      </c>
      <c r="D25" t="s">
        <v>123</v>
      </c>
      <c r="E25" t="s">
        <v>562</v>
      </c>
      <c r="F25" t="s">
        <v>597</v>
      </c>
      <c r="G25" t="s">
        <v>598</v>
      </c>
      <c r="H25" t="s">
        <v>106</v>
      </c>
      <c r="I25" s="77">
        <v>12000</v>
      </c>
      <c r="J25" s="77">
        <v>54</v>
      </c>
      <c r="K25" s="77">
        <v>0</v>
      </c>
      <c r="L25" s="77">
        <v>22.958639999999999</v>
      </c>
      <c r="M25" s="78">
        <v>0</v>
      </c>
      <c r="N25" s="78">
        <v>5.6300000000000003E-2</v>
      </c>
      <c r="O25" s="78">
        <v>2.0000000000000001E-4</v>
      </c>
    </row>
    <row r="26" spans="2:15">
      <c r="B26" t="s">
        <v>221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599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600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601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602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559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603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604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605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559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603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221</v>
      </c>
      <c r="D34" s="16"/>
      <c r="E34" s="16"/>
      <c r="F34" s="16"/>
      <c r="G34" s="16"/>
    </row>
    <row r="35" spans="2:14">
      <c r="B35" t="s">
        <v>270</v>
      </c>
      <c r="D35" s="16"/>
      <c r="E35" s="16"/>
      <c r="F35" s="16"/>
      <c r="G35" s="16"/>
    </row>
    <row r="36" spans="2:14">
      <c r="B36" t="s">
        <v>271</v>
      </c>
      <c r="D36" s="16"/>
      <c r="E36" s="16"/>
      <c r="F36" s="16"/>
      <c r="G36" s="16"/>
    </row>
    <row r="37" spans="2:14">
      <c r="B37" t="s">
        <v>272</v>
      </c>
      <c r="D37" s="16"/>
      <c r="E37" s="16"/>
      <c r="F37" s="16"/>
      <c r="G37" s="16"/>
    </row>
    <row r="38" spans="2:14">
      <c r="B38" t="s">
        <v>273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606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607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559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606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607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559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608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609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610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611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612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610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613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615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616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619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619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622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623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624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626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627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628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630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2.56</v>
      </c>
      <c r="K11" s="7"/>
      <c r="L11" s="7"/>
      <c r="M11" s="76">
        <v>2.3699999999999999E-2</v>
      </c>
      <c r="N11" s="75">
        <v>5556078.1399999997</v>
      </c>
      <c r="O11" s="7"/>
      <c r="P11" s="75">
        <v>5491.6044444299996</v>
      </c>
      <c r="Q11" s="7"/>
      <c r="R11" s="76">
        <v>1</v>
      </c>
      <c r="S11" s="76">
        <v>3.6499999999999998E-2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2.56</v>
      </c>
      <c r="M12" s="80">
        <v>2.3699999999999999E-2</v>
      </c>
      <c r="N12" s="81">
        <v>5556078.1399999997</v>
      </c>
      <c r="P12" s="81">
        <v>5491.6044444299996</v>
      </c>
      <c r="R12" s="80">
        <v>1</v>
      </c>
      <c r="S12" s="80">
        <v>3.6499999999999998E-2</v>
      </c>
    </row>
    <row r="13" spans="2:81">
      <c r="B13" s="79" t="s">
        <v>627</v>
      </c>
      <c r="C13" s="16"/>
      <c r="D13" s="16"/>
      <c r="E13" s="16"/>
      <c r="J13" s="81">
        <v>7.45</v>
      </c>
      <c r="M13" s="80">
        <v>1.8200000000000001E-2</v>
      </c>
      <c r="N13" s="81">
        <v>836572.76</v>
      </c>
      <c r="P13" s="81">
        <v>870.17919805600002</v>
      </c>
      <c r="R13" s="80">
        <v>0.1585</v>
      </c>
      <c r="S13" s="80">
        <v>5.7999999999999996E-3</v>
      </c>
    </row>
    <row r="14" spans="2:81">
      <c r="B14" t="s">
        <v>631</v>
      </c>
      <c r="C14" t="s">
        <v>632</v>
      </c>
      <c r="D14" t="s">
        <v>123</v>
      </c>
      <c r="E14" t="s">
        <v>633</v>
      </c>
      <c r="F14" t="s">
        <v>634</v>
      </c>
      <c r="G14" t="s">
        <v>205</v>
      </c>
      <c r="H14" t="s">
        <v>150</v>
      </c>
      <c r="I14" t="s">
        <v>635</v>
      </c>
      <c r="J14" s="77">
        <v>6.01</v>
      </c>
      <c r="K14" t="s">
        <v>102</v>
      </c>
      <c r="L14" s="78">
        <v>2.1399999999999999E-2</v>
      </c>
      <c r="M14" s="78">
        <v>1.67E-2</v>
      </c>
      <c r="N14" s="77">
        <v>364350.76</v>
      </c>
      <c r="O14" s="77">
        <v>113.06</v>
      </c>
      <c r="P14" s="77">
        <v>411.93496925599999</v>
      </c>
      <c r="Q14" s="78">
        <v>8.9999999999999998E-4</v>
      </c>
      <c r="R14" s="78">
        <v>7.4999999999999997E-2</v>
      </c>
      <c r="S14" s="78">
        <v>2.7000000000000001E-3</v>
      </c>
    </row>
    <row r="15" spans="2:81">
      <c r="B15" t="s">
        <v>636</v>
      </c>
      <c r="C15" t="s">
        <v>637</v>
      </c>
      <c r="D15" t="s">
        <v>123</v>
      </c>
      <c r="E15" t="s">
        <v>638</v>
      </c>
      <c r="F15" t="s">
        <v>408</v>
      </c>
      <c r="G15" t="s">
        <v>205</v>
      </c>
      <c r="H15" t="s">
        <v>150</v>
      </c>
      <c r="I15" t="s">
        <v>639</v>
      </c>
      <c r="J15" s="77">
        <v>8.74</v>
      </c>
      <c r="K15" t="s">
        <v>102</v>
      </c>
      <c r="L15" s="78">
        <v>8.3000000000000001E-3</v>
      </c>
      <c r="M15" s="78">
        <v>1.9599999999999999E-2</v>
      </c>
      <c r="N15" s="77">
        <v>472222</v>
      </c>
      <c r="O15" s="77">
        <v>97.04</v>
      </c>
      <c r="P15" s="77">
        <v>458.24422879999997</v>
      </c>
      <c r="Q15" s="78">
        <v>1.2999999999999999E-3</v>
      </c>
      <c r="R15" s="78">
        <v>8.3400000000000002E-2</v>
      </c>
      <c r="S15" s="78">
        <v>3.0000000000000001E-3</v>
      </c>
    </row>
    <row r="16" spans="2:81">
      <c r="B16" s="79" t="s">
        <v>628</v>
      </c>
      <c r="C16" s="16"/>
      <c r="D16" s="16"/>
      <c r="E16" s="16"/>
      <c r="J16" s="81">
        <v>1.64</v>
      </c>
      <c r="M16" s="80">
        <v>2.4799999999999999E-2</v>
      </c>
      <c r="N16" s="81">
        <v>4719505.38</v>
      </c>
      <c r="P16" s="81">
        <v>4621.4252463740004</v>
      </c>
      <c r="R16" s="80">
        <v>0.84150000000000003</v>
      </c>
      <c r="S16" s="80">
        <v>3.0700000000000002E-2</v>
      </c>
    </row>
    <row r="17" spans="2:19">
      <c r="B17" t="s">
        <v>640</v>
      </c>
      <c r="C17" t="s">
        <v>641</v>
      </c>
      <c r="D17" t="s">
        <v>123</v>
      </c>
      <c r="E17" t="s">
        <v>633</v>
      </c>
      <c r="F17" t="s">
        <v>634</v>
      </c>
      <c r="G17" t="s">
        <v>205</v>
      </c>
      <c r="H17" t="s">
        <v>150</v>
      </c>
      <c r="I17" t="s">
        <v>635</v>
      </c>
      <c r="J17" s="77">
        <v>5.53</v>
      </c>
      <c r="K17" t="s">
        <v>102</v>
      </c>
      <c r="L17" s="78">
        <v>3.7400000000000003E-2</v>
      </c>
      <c r="M17" s="78">
        <v>4.65E-2</v>
      </c>
      <c r="N17" s="77">
        <v>771566.32</v>
      </c>
      <c r="O17" s="77">
        <v>95.58</v>
      </c>
      <c r="P17" s="77">
        <v>737.46308865599997</v>
      </c>
      <c r="Q17" s="78">
        <v>1.1000000000000001E-3</v>
      </c>
      <c r="R17" s="78">
        <v>0.1343</v>
      </c>
      <c r="S17" s="78">
        <v>4.8999999999999998E-3</v>
      </c>
    </row>
    <row r="18" spans="2:19">
      <c r="B18" t="s">
        <v>642</v>
      </c>
      <c r="C18" t="s">
        <v>643</v>
      </c>
      <c r="D18" t="s">
        <v>123</v>
      </c>
      <c r="E18" t="s">
        <v>633</v>
      </c>
      <c r="F18" t="s">
        <v>634</v>
      </c>
      <c r="G18" t="s">
        <v>205</v>
      </c>
      <c r="H18" t="s">
        <v>150</v>
      </c>
      <c r="I18" t="s">
        <v>635</v>
      </c>
      <c r="J18" s="77">
        <v>1.89</v>
      </c>
      <c r="K18" t="s">
        <v>102</v>
      </c>
      <c r="L18" s="78">
        <v>2.5000000000000001E-2</v>
      </c>
      <c r="M18" s="78">
        <v>3.9100000000000003E-2</v>
      </c>
      <c r="N18" s="77">
        <v>719924.39</v>
      </c>
      <c r="O18" s="77">
        <v>97.61</v>
      </c>
      <c r="P18" s="77">
        <v>702.71819707899999</v>
      </c>
      <c r="Q18" s="78">
        <v>1.2999999999999999E-3</v>
      </c>
      <c r="R18" s="78">
        <v>0.128</v>
      </c>
      <c r="S18" s="78">
        <v>4.7000000000000002E-3</v>
      </c>
    </row>
    <row r="19" spans="2:19">
      <c r="B19" t="s">
        <v>644</v>
      </c>
      <c r="C19" t="s">
        <v>645</v>
      </c>
      <c r="D19" t="s">
        <v>123</v>
      </c>
      <c r="E19" t="s">
        <v>646</v>
      </c>
      <c r="F19" t="s">
        <v>443</v>
      </c>
      <c r="G19" t="s">
        <v>364</v>
      </c>
      <c r="H19" t="s">
        <v>283</v>
      </c>
      <c r="I19" t="s">
        <v>647</v>
      </c>
      <c r="J19" s="77">
        <v>4.1399999999999997</v>
      </c>
      <c r="K19" t="s">
        <v>102</v>
      </c>
      <c r="L19" s="78">
        <v>3.3500000000000002E-2</v>
      </c>
      <c r="M19" s="78">
        <v>5.2699999999999997E-2</v>
      </c>
      <c r="N19" s="77">
        <v>61638.3</v>
      </c>
      <c r="O19" s="77">
        <v>93.55</v>
      </c>
      <c r="P19" s="77">
        <v>57.66262965</v>
      </c>
      <c r="Q19" s="78">
        <v>1E-4</v>
      </c>
      <c r="R19" s="78">
        <v>1.0500000000000001E-2</v>
      </c>
      <c r="S19" s="78">
        <v>4.0000000000000002E-4</v>
      </c>
    </row>
    <row r="20" spans="2:19">
      <c r="B20" t="s">
        <v>648</v>
      </c>
      <c r="C20" t="s">
        <v>649</v>
      </c>
      <c r="D20" t="s">
        <v>123</v>
      </c>
      <c r="E20" t="s">
        <v>650</v>
      </c>
      <c r="F20" t="s">
        <v>651</v>
      </c>
      <c r="G20" t="s">
        <v>652</v>
      </c>
      <c r="H20" t="s">
        <v>150</v>
      </c>
      <c r="I20" t="s">
        <v>653</v>
      </c>
      <c r="K20" t="s">
        <v>102</v>
      </c>
      <c r="L20" s="78">
        <v>2.9000000000000001E-2</v>
      </c>
      <c r="M20" s="78">
        <v>0</v>
      </c>
      <c r="N20" s="77">
        <v>1000000</v>
      </c>
      <c r="O20" s="77">
        <v>100.27</v>
      </c>
      <c r="P20" s="77">
        <v>1002.7</v>
      </c>
      <c r="Q20" s="78">
        <v>0</v>
      </c>
      <c r="R20" s="78">
        <v>0.18260000000000001</v>
      </c>
      <c r="S20" s="78">
        <v>6.7000000000000002E-3</v>
      </c>
    </row>
    <row r="21" spans="2:19">
      <c r="B21" t="s">
        <v>654</v>
      </c>
      <c r="C21" t="s">
        <v>655</v>
      </c>
      <c r="D21" t="s">
        <v>123</v>
      </c>
      <c r="E21" t="s">
        <v>656</v>
      </c>
      <c r="F21" t="s">
        <v>375</v>
      </c>
      <c r="G21" t="s">
        <v>382</v>
      </c>
      <c r="H21" t="s">
        <v>150</v>
      </c>
      <c r="I21" t="s">
        <v>657</v>
      </c>
      <c r="J21" s="77">
        <v>2.68</v>
      </c>
      <c r="K21" t="s">
        <v>102</v>
      </c>
      <c r="L21" s="78">
        <v>2.1000000000000001E-2</v>
      </c>
      <c r="M21" s="78">
        <v>4.99E-2</v>
      </c>
      <c r="N21" s="77">
        <v>428571.5</v>
      </c>
      <c r="O21" s="77">
        <v>93.88</v>
      </c>
      <c r="P21" s="77">
        <v>402.34292420000003</v>
      </c>
      <c r="Q21" s="78">
        <v>4.1999999999999997E-3</v>
      </c>
      <c r="R21" s="78">
        <v>7.3300000000000004E-2</v>
      </c>
      <c r="S21" s="78">
        <v>2.7000000000000001E-3</v>
      </c>
    </row>
    <row r="22" spans="2:19">
      <c r="B22" t="s">
        <v>658</v>
      </c>
      <c r="C22" t="s">
        <v>659</v>
      </c>
      <c r="D22" t="s">
        <v>123</v>
      </c>
      <c r="E22" t="s">
        <v>660</v>
      </c>
      <c r="F22" t="s">
        <v>381</v>
      </c>
      <c r="G22" t="s">
        <v>376</v>
      </c>
      <c r="H22" t="s">
        <v>283</v>
      </c>
      <c r="I22" t="s">
        <v>661</v>
      </c>
      <c r="K22" t="s">
        <v>102</v>
      </c>
      <c r="L22" s="78">
        <v>3.1E-2</v>
      </c>
      <c r="M22" s="78">
        <v>0</v>
      </c>
      <c r="N22" s="77">
        <v>500000</v>
      </c>
      <c r="O22" s="77">
        <v>100.09</v>
      </c>
      <c r="P22" s="77">
        <v>500.45</v>
      </c>
      <c r="Q22" s="78">
        <v>0</v>
      </c>
      <c r="R22" s="78">
        <v>9.11E-2</v>
      </c>
      <c r="S22" s="78">
        <v>3.3E-3</v>
      </c>
    </row>
    <row r="23" spans="2:19">
      <c r="B23" t="s">
        <v>662</v>
      </c>
      <c r="C23" t="s">
        <v>663</v>
      </c>
      <c r="D23" t="s">
        <v>123</v>
      </c>
      <c r="E23" t="s">
        <v>664</v>
      </c>
      <c r="F23" t="s">
        <v>375</v>
      </c>
      <c r="G23" t="s">
        <v>403</v>
      </c>
      <c r="H23" t="s">
        <v>150</v>
      </c>
      <c r="I23" t="s">
        <v>665</v>
      </c>
      <c r="J23" s="77">
        <v>3.4</v>
      </c>
      <c r="K23" t="s">
        <v>102</v>
      </c>
      <c r="L23" s="78">
        <v>4.5999999999999999E-2</v>
      </c>
      <c r="M23" s="78">
        <v>5.79E-2</v>
      </c>
      <c r="N23" s="77">
        <v>37804.870000000003</v>
      </c>
      <c r="O23" s="77">
        <v>97.47</v>
      </c>
      <c r="P23" s="77">
        <v>36.848406789000002</v>
      </c>
      <c r="Q23" s="78">
        <v>1E-4</v>
      </c>
      <c r="R23" s="78">
        <v>6.7000000000000002E-3</v>
      </c>
      <c r="S23" s="78">
        <v>2.0000000000000001E-4</v>
      </c>
    </row>
    <row r="24" spans="2:19">
      <c r="B24" t="s">
        <v>666</v>
      </c>
      <c r="C24" t="s">
        <v>667</v>
      </c>
      <c r="D24" t="s">
        <v>123</v>
      </c>
      <c r="E24" t="s">
        <v>668</v>
      </c>
      <c r="F24" t="s">
        <v>321</v>
      </c>
      <c r="G24" t="s">
        <v>414</v>
      </c>
      <c r="H24" t="s">
        <v>283</v>
      </c>
      <c r="I24" t="s">
        <v>669</v>
      </c>
      <c r="K24" t="s">
        <v>102</v>
      </c>
      <c r="L24" s="78">
        <v>2.5000000000000001E-2</v>
      </c>
      <c r="M24" s="78">
        <v>0</v>
      </c>
      <c r="N24" s="77">
        <v>800000</v>
      </c>
      <c r="O24" s="77">
        <v>100.03</v>
      </c>
      <c r="P24" s="77">
        <v>800.24</v>
      </c>
      <c r="Q24" s="78">
        <v>0</v>
      </c>
      <c r="R24" s="78">
        <v>0.1457</v>
      </c>
      <c r="S24" s="78">
        <v>5.3E-3</v>
      </c>
    </row>
    <row r="25" spans="2:19">
      <c r="B25" t="s">
        <v>670</v>
      </c>
      <c r="C25" t="s">
        <v>671</v>
      </c>
      <c r="D25" t="s">
        <v>123</v>
      </c>
      <c r="E25" t="s">
        <v>672</v>
      </c>
      <c r="F25" t="s">
        <v>651</v>
      </c>
      <c r="G25" t="s">
        <v>214</v>
      </c>
      <c r="H25" t="s">
        <v>438</v>
      </c>
      <c r="I25" t="s">
        <v>673</v>
      </c>
      <c r="J25" s="77">
        <v>1.94</v>
      </c>
      <c r="K25" t="s">
        <v>102</v>
      </c>
      <c r="L25" s="78">
        <v>4.0500000000000001E-2</v>
      </c>
      <c r="M25" s="78">
        <v>7.2300000000000003E-2</v>
      </c>
      <c r="N25" s="77">
        <v>400000</v>
      </c>
      <c r="O25" s="77">
        <v>95.25</v>
      </c>
      <c r="P25" s="77">
        <v>381</v>
      </c>
      <c r="Q25" s="78">
        <v>3.3E-3</v>
      </c>
      <c r="R25" s="78">
        <v>6.9400000000000003E-2</v>
      </c>
      <c r="S25" s="78">
        <v>2.5000000000000001E-3</v>
      </c>
    </row>
    <row r="26" spans="2:19">
      <c r="B26" s="79" t="s">
        <v>275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J27" s="77">
        <v>0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559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J29" s="77">
        <v>0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219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276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J32" s="77">
        <v>0</v>
      </c>
      <c r="K32" t="s">
        <v>214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277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J34" s="77">
        <v>0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221</v>
      </c>
      <c r="C35" s="16"/>
      <c r="D35" s="16"/>
      <c r="E35" s="16"/>
    </row>
    <row r="36" spans="2:19">
      <c r="B36" t="s">
        <v>270</v>
      </c>
      <c r="C36" s="16"/>
      <c r="D36" s="16"/>
      <c r="E36" s="16"/>
    </row>
    <row r="37" spans="2:19">
      <c r="B37" t="s">
        <v>271</v>
      </c>
      <c r="C37" s="16"/>
      <c r="D37" s="16"/>
      <c r="E37" s="16"/>
    </row>
    <row r="38" spans="2:19">
      <c r="B38" t="s">
        <v>272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674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675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676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677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678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679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680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681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59139</v>
      </c>
      <c r="H11" s="7"/>
      <c r="I11" s="75">
        <v>34.963680244839999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682</v>
      </c>
      <c r="C12" s="16"/>
      <c r="D12" s="16"/>
      <c r="G12" s="81">
        <v>59139</v>
      </c>
      <c r="I12" s="81">
        <v>34.963680244839999</v>
      </c>
      <c r="K12" s="80">
        <v>1</v>
      </c>
      <c r="L12" s="80">
        <v>2.0000000000000001E-4</v>
      </c>
    </row>
    <row r="13" spans="2:59">
      <c r="B13" t="s">
        <v>683</v>
      </c>
      <c r="C13" t="s">
        <v>684</v>
      </c>
      <c r="D13" t="s">
        <v>685</v>
      </c>
      <c r="E13" t="s">
        <v>106</v>
      </c>
      <c r="F13" t="s">
        <v>686</v>
      </c>
      <c r="G13" s="77">
        <v>4000</v>
      </c>
      <c r="H13" s="77">
        <v>1E-4</v>
      </c>
      <c r="I13" s="77">
        <v>1.4171999999999999E-5</v>
      </c>
      <c r="J13" s="78">
        <v>0</v>
      </c>
      <c r="K13" s="78">
        <v>0</v>
      </c>
      <c r="L13" s="78">
        <v>0</v>
      </c>
    </row>
    <row r="14" spans="2:59">
      <c r="B14" t="s">
        <v>591</v>
      </c>
      <c r="C14" t="s">
        <v>592</v>
      </c>
      <c r="D14" t="s">
        <v>564</v>
      </c>
      <c r="E14" t="s">
        <v>106</v>
      </c>
      <c r="F14" t="s">
        <v>687</v>
      </c>
      <c r="G14" s="77">
        <v>21000</v>
      </c>
      <c r="H14" s="77">
        <v>0.32450000000000001</v>
      </c>
      <c r="I14" s="77">
        <v>0.24143773499999999</v>
      </c>
      <c r="J14" s="78">
        <v>0</v>
      </c>
      <c r="K14" s="78">
        <v>6.8999999999999999E-3</v>
      </c>
      <c r="L14" s="78">
        <v>0</v>
      </c>
    </row>
    <row r="15" spans="2:59">
      <c r="B15" t="s">
        <v>688</v>
      </c>
      <c r="C15" t="s">
        <v>689</v>
      </c>
      <c r="D15" t="s">
        <v>690</v>
      </c>
      <c r="E15" t="s">
        <v>102</v>
      </c>
      <c r="F15" t="s">
        <v>691</v>
      </c>
      <c r="G15" s="77">
        <v>24000</v>
      </c>
      <c r="H15" s="77">
        <v>1.9999999999999999E-6</v>
      </c>
      <c r="I15" s="77">
        <v>4.7999999999999996E-7</v>
      </c>
      <c r="J15" s="78">
        <v>0</v>
      </c>
      <c r="K15" s="78">
        <v>0</v>
      </c>
      <c r="L15" s="78">
        <v>0</v>
      </c>
    </row>
    <row r="16" spans="2:59">
      <c r="B16" t="s">
        <v>692</v>
      </c>
      <c r="C16" t="s">
        <v>693</v>
      </c>
      <c r="D16" t="s">
        <v>589</v>
      </c>
      <c r="E16" t="s">
        <v>102</v>
      </c>
      <c r="F16" t="s">
        <v>694</v>
      </c>
      <c r="G16" s="77">
        <v>10139</v>
      </c>
      <c r="H16" s="77">
        <v>342.46205600000002</v>
      </c>
      <c r="I16" s="77">
        <v>34.722227857839997</v>
      </c>
      <c r="J16" s="78">
        <v>0</v>
      </c>
      <c r="K16" s="78">
        <v>0.99309999999999998</v>
      </c>
      <c r="L16" s="78">
        <v>2.0000000000000001E-4</v>
      </c>
    </row>
    <row r="17" spans="2:12">
      <c r="B17" s="79" t="s">
        <v>609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221</v>
      </c>
      <c r="C19" s="16"/>
      <c r="D19" s="16"/>
    </row>
    <row r="20" spans="2:12">
      <c r="B20" t="s">
        <v>270</v>
      </c>
      <c r="C20" s="16"/>
      <c r="D20" s="16"/>
    </row>
    <row r="21" spans="2:12">
      <c r="B21" t="s">
        <v>271</v>
      </c>
      <c r="C21" s="16"/>
      <c r="D21" s="16"/>
    </row>
    <row r="22" spans="2:12">
      <c r="B22" t="s">
        <v>272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610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611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610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610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611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695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612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559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610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613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612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559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221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615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616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619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619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4.47</v>
      </c>
      <c r="J11" s="18"/>
      <c r="K11" s="18"/>
      <c r="L11" s="18"/>
      <c r="M11" s="76">
        <v>0</v>
      </c>
      <c r="N11" s="75">
        <v>839346.86899999995</v>
      </c>
      <c r="O11" s="7"/>
      <c r="P11" s="75">
        <v>1042.61664</v>
      </c>
      <c r="Q11" s="76">
        <v>1</v>
      </c>
      <c r="R11" s="76">
        <v>6.8999999999999999E-3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4.47</v>
      </c>
      <c r="M12" s="80">
        <v>0</v>
      </c>
      <c r="N12" s="81">
        <v>839346.86899999995</v>
      </c>
      <c r="P12" s="81">
        <v>1042.61664</v>
      </c>
      <c r="Q12" s="80">
        <v>1</v>
      </c>
      <c r="R12" s="80">
        <v>6.8999999999999999E-3</v>
      </c>
    </row>
    <row r="13" spans="2:60">
      <c r="B13" s="79" t="s">
        <v>696</v>
      </c>
      <c r="I13" s="81">
        <v>4.47</v>
      </c>
      <c r="M13" s="80">
        <v>0</v>
      </c>
      <c r="N13" s="81">
        <v>839346.86899999995</v>
      </c>
      <c r="P13" s="81">
        <v>1042.61664</v>
      </c>
      <c r="Q13" s="80">
        <v>1</v>
      </c>
      <c r="R13" s="80">
        <v>6.8999999999999999E-3</v>
      </c>
    </row>
    <row r="14" spans="2:60">
      <c r="B14" t="s">
        <v>717</v>
      </c>
      <c r="C14" t="s">
        <v>697</v>
      </c>
      <c r="D14" t="s">
        <v>698</v>
      </c>
      <c r="F14" t="s">
        <v>699</v>
      </c>
      <c r="G14" t="s">
        <v>700</v>
      </c>
      <c r="H14" t="s">
        <v>701</v>
      </c>
      <c r="I14" s="77">
        <v>4.47</v>
      </c>
      <c r="J14" t="s">
        <v>702</v>
      </c>
      <c r="K14" t="s">
        <v>102</v>
      </c>
      <c r="L14" s="78">
        <v>0</v>
      </c>
      <c r="M14" s="78">
        <v>0</v>
      </c>
      <c r="N14" s="77">
        <v>839346.86899999995</v>
      </c>
      <c r="O14" s="77">
        <v>124.21761234925152</v>
      </c>
      <c r="P14" s="77">
        <v>1042.61664</v>
      </c>
      <c r="Q14" s="78">
        <v>1</v>
      </c>
      <c r="R14" s="78">
        <v>6.8999999999999999E-3</v>
      </c>
    </row>
    <row r="15" spans="2:60">
      <c r="B15" s="79" t="s">
        <v>703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704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705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706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707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708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709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710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711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712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704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711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270</v>
      </c>
    </row>
    <row r="43" spans="2:18">
      <c r="B43" t="s">
        <v>271</v>
      </c>
    </row>
    <row r="44" spans="2:18">
      <c r="B44" t="s">
        <v>272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627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628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713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714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715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716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715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716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C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C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627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628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490D3A-565A-423F-A3D1-05AAF71721F6}"/>
</file>

<file path=customXml/itemProps2.xml><?xml version="1.0" encoding="utf-8"?>
<ds:datastoreItem xmlns:ds="http://schemas.openxmlformats.org/officeDocument/2006/customXml" ds:itemID="{D719F1E9-5A75-4C33-AA41-80A32572B8F1}"/>
</file>

<file path=customXml/itemProps3.xml><?xml version="1.0" encoding="utf-8"?>
<ds:datastoreItem xmlns:ds="http://schemas.openxmlformats.org/officeDocument/2006/customXml" ds:itemID="{00BB67D7-30CD-4FEF-9DCE-990E6D2B8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2022-10-30T12:35:53Z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