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0.06.23\"/>
    </mc:Choice>
  </mc:AlternateContent>
  <bookViews>
    <workbookView xWindow="0" yWindow="105" windowWidth="24240" windowHeight="12585" firstSheet="17" activeTab="2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קונצרני'!$B$11:$U$115</definedName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U105" i="5" l="1"/>
  <c r="T105" i="5"/>
  <c r="U104" i="5"/>
  <c r="T104" i="5"/>
  <c r="U103" i="5"/>
  <c r="T103" i="5"/>
  <c r="U102" i="5"/>
  <c r="T102" i="5"/>
  <c r="U101" i="5"/>
  <c r="T101" i="5"/>
  <c r="U100" i="5"/>
  <c r="T100" i="5"/>
  <c r="U99" i="5"/>
  <c r="T99" i="5"/>
  <c r="U98" i="5"/>
  <c r="T98" i="5"/>
  <c r="U97" i="5"/>
  <c r="T97" i="5"/>
  <c r="U96" i="5"/>
  <c r="T96" i="5"/>
  <c r="U95" i="5"/>
  <c r="T95" i="5"/>
  <c r="U94" i="5"/>
  <c r="T94" i="5"/>
  <c r="U93" i="5"/>
  <c r="T93" i="5"/>
  <c r="U92" i="5"/>
  <c r="T92" i="5"/>
  <c r="U91" i="5"/>
  <c r="T91" i="5"/>
  <c r="U90" i="5"/>
  <c r="T90" i="5"/>
  <c r="U89" i="5"/>
  <c r="T89" i="5"/>
  <c r="U88" i="5"/>
  <c r="T88" i="5"/>
  <c r="U87" i="5"/>
  <c r="T87" i="5"/>
  <c r="U86" i="5"/>
  <c r="T86" i="5"/>
  <c r="U85" i="5"/>
  <c r="T85" i="5"/>
  <c r="U84" i="5"/>
  <c r="T84" i="5"/>
  <c r="U83" i="5"/>
  <c r="T83" i="5"/>
  <c r="U82" i="5"/>
  <c r="T82" i="5"/>
  <c r="U81" i="5"/>
  <c r="T81" i="5"/>
  <c r="U80" i="5"/>
  <c r="T80" i="5"/>
  <c r="U79" i="5"/>
  <c r="T79" i="5"/>
  <c r="U78" i="5"/>
  <c r="T78" i="5"/>
  <c r="U77" i="5"/>
  <c r="T77" i="5"/>
  <c r="U76" i="5"/>
  <c r="T76" i="5"/>
  <c r="U75" i="5"/>
  <c r="T75" i="5"/>
  <c r="U74" i="5"/>
  <c r="T74" i="5"/>
  <c r="U73" i="5"/>
  <c r="T73" i="5"/>
  <c r="U72" i="5"/>
  <c r="T72" i="5"/>
  <c r="U71" i="5"/>
  <c r="T71" i="5"/>
  <c r="U70" i="5"/>
  <c r="T70" i="5"/>
  <c r="U69" i="5"/>
  <c r="T69" i="5"/>
  <c r="U68" i="5"/>
  <c r="T68" i="5"/>
  <c r="U67" i="5"/>
  <c r="T67" i="5"/>
  <c r="U66" i="5"/>
  <c r="T66" i="5"/>
  <c r="U65" i="5"/>
  <c r="T65" i="5"/>
  <c r="U64" i="5"/>
  <c r="T64" i="5"/>
  <c r="U63" i="5"/>
  <c r="T63" i="5"/>
  <c r="U62" i="5"/>
  <c r="T62" i="5"/>
  <c r="U61" i="5"/>
  <c r="T61" i="5"/>
  <c r="U60" i="5"/>
  <c r="T60" i="5"/>
  <c r="U59" i="5"/>
  <c r="T59" i="5"/>
  <c r="U58" i="5"/>
  <c r="T58" i="5"/>
  <c r="U57" i="5"/>
  <c r="T57" i="5"/>
  <c r="U56" i="5"/>
  <c r="T56" i="5"/>
  <c r="U55" i="5"/>
  <c r="T55" i="5"/>
  <c r="U54" i="5"/>
  <c r="T54" i="5"/>
  <c r="U53" i="5"/>
  <c r="T53" i="5"/>
  <c r="U52" i="5"/>
  <c r="T52" i="5"/>
  <c r="U51" i="5"/>
  <c r="T51" i="5"/>
  <c r="U50" i="5"/>
  <c r="T50" i="5"/>
  <c r="U49" i="5"/>
  <c r="T49" i="5"/>
  <c r="U48" i="5"/>
  <c r="T48" i="5"/>
  <c r="U47" i="5"/>
  <c r="T47" i="5"/>
  <c r="U46" i="5"/>
  <c r="T46" i="5"/>
  <c r="U45" i="5"/>
  <c r="T45" i="5"/>
  <c r="U44" i="5"/>
  <c r="T44" i="5"/>
  <c r="U43" i="5"/>
  <c r="T43" i="5"/>
  <c r="U42" i="5"/>
  <c r="T42" i="5"/>
  <c r="U41" i="5"/>
  <c r="T41" i="5"/>
  <c r="U40" i="5"/>
  <c r="T40" i="5"/>
  <c r="U39" i="5"/>
  <c r="T39" i="5"/>
  <c r="U38" i="5"/>
  <c r="T38" i="5"/>
  <c r="U37" i="5"/>
  <c r="T37" i="5"/>
  <c r="U36" i="5"/>
  <c r="T36" i="5"/>
  <c r="U35" i="5"/>
  <c r="T35" i="5"/>
  <c r="U34" i="5"/>
  <c r="T34" i="5"/>
  <c r="U33" i="5"/>
  <c r="T33" i="5"/>
  <c r="U32" i="5"/>
  <c r="T32" i="5"/>
  <c r="U31" i="5"/>
  <c r="T31" i="5"/>
  <c r="U30" i="5"/>
  <c r="T30" i="5"/>
  <c r="U29" i="5"/>
  <c r="T29" i="5"/>
  <c r="U28" i="5"/>
  <c r="T28" i="5"/>
  <c r="U27" i="5"/>
  <c r="T27" i="5"/>
  <c r="U26" i="5"/>
  <c r="T26" i="5"/>
  <c r="U25" i="5"/>
  <c r="T25" i="5"/>
  <c r="U24" i="5"/>
  <c r="T24" i="5"/>
  <c r="U23" i="5"/>
  <c r="T23" i="5"/>
  <c r="U22" i="5"/>
  <c r="T22" i="5"/>
  <c r="U21" i="5"/>
  <c r="T21" i="5"/>
  <c r="U20" i="5"/>
  <c r="T20" i="5"/>
  <c r="U19" i="5"/>
  <c r="T19" i="5"/>
  <c r="U18" i="5"/>
  <c r="T18" i="5"/>
  <c r="U17" i="5"/>
  <c r="T17" i="5"/>
  <c r="U16" i="5"/>
  <c r="T16" i="5"/>
  <c r="U15" i="5"/>
  <c r="T15" i="5"/>
  <c r="U14" i="5"/>
  <c r="T14" i="5"/>
  <c r="U13" i="5"/>
  <c r="T13" i="5"/>
  <c r="U12" i="5"/>
  <c r="T12" i="5"/>
  <c r="U11" i="5"/>
  <c r="T11" i="5"/>
  <c r="R39" i="5"/>
  <c r="P39" i="5" s="1"/>
  <c r="R83" i="5"/>
  <c r="P83" i="5" s="1"/>
  <c r="R77" i="5"/>
  <c r="P77" i="5" s="1"/>
  <c r="R32" i="5"/>
  <c r="P32" i="5" s="1"/>
  <c r="R31" i="5"/>
  <c r="P31" i="5" s="1"/>
  <c r="D42" i="1" l="1"/>
  <c r="D41" i="1"/>
  <c r="D40" i="1"/>
  <c r="D39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1" i="1"/>
  <c r="C42" i="1"/>
  <c r="C11" i="1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4" i="2"/>
</calcChain>
</file>

<file path=xl/sharedStrings.xml><?xml version="1.0" encoding="utf-8"?>
<sst xmlns="http://schemas.openxmlformats.org/spreadsheetml/2006/main" count="3445" uniqueCount="738">
  <si>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</si>
  <si>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</si>
  <si>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</si>
  <si>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</si>
  <si>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</si>
  <si>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</si>
  <si>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</si>
  <si>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</si>
  <si>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</si>
  <si>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</si>
  <si>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</si>
  <si>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</si>
  <si>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</si>
  <si>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</si>
  <si>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</si>
  <si>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</si>
  <si>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</si>
  <si>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</si>
  <si>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</si>
  <si>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</si>
  <si>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</si>
  <si>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</si>
  <si>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</si>
  <si>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</si>
  <si>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</si>
  <si>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</si>
  <si>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</si>
  <si>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</si>
  <si>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</si>
  <si>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</si>
  <si>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</si>
  <si>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</si>
  <si>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</si>
  <si>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</si>
  <si>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</si>
  <si>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</si>
  <si>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</si>
  <si>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</si>
  <si>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</si>
  <si>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</si>
  <si>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</si>
  <si>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</si>
  <si>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</si>
  <si>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</si>
  <si>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</si>
  <si>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</si>
  <si>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</si>
  <si>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</si>
  <si>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</si>
  <si>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</si>
  <si>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</si>
  <si>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</si>
  <si>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</si>
  <si>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</si>
  <si>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</si>
  <si>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</si>
  <si>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</si>
  <si>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</si>
  <si>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</si>
  <si>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</si>
  <si>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</si>
  <si>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</si>
  <si>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</si>
  <si>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</si>
  <si>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</si>
  <si>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</si>
  <si>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</si>
  <si>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</si>
  <si>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</si>
  <si>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</si>
  <si>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</si>
  <si>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</si>
  <si>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</si>
  <si>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</si>
  <si>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</si>
  <si>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</si>
  <si>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</si>
  <si>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</si>
  <si>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</si>
  <si>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</si>
  <si>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</si>
  <si>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</si>
  <si>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</si>
  <si>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</si>
  <si>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</si>
  <si>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</si>
  <si>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</si>
  <si>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</si>
  <si>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</si>
  <si>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</si>
  <si>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</si>
  <si>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</si>
  <si>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</si>
  <si>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</si>
  <si>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</si>
  <si>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</si>
  <si>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</si>
  <si>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</si>
  <si>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</si>
  <si>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</si>
  <si>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</si>
  <si>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</si>
  <si>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</si>
  <si>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</si>
  <si>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</si>
  <si>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</si>
  <si>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</si>
  <si>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</si>
  <si>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</si>
  <si>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</si>
  <si>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</si>
  <si>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</si>
  <si>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</si>
  <si>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</si>
  <si>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</si>
  <si>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</si>
  <si>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</si>
  <si>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</si>
  <si>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</si>
  <si>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</si>
  <si>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</si>
  <si>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</si>
  <si>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</si>
  <si>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</si>
  <si>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</si>
  <si>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</si>
  <si>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</si>
  <si>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</si>
  <si>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</si>
  <si>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</si>
  <si>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</si>
  <si>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</si>
  <si>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</si>
  <si>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</si>
  <si>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</si>
  <si>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</si>
  <si>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</si>
  <si>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</si>
  <si>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</si>
  <si>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</si>
  <si>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</si>
  <si>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</si>
  <si>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</si>
  <si>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</si>
  <si>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</si>
  <si>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</si>
  <si>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</si>
  <si>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</si>
  <si>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</si>
  <si>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</si>
  <si>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</si>
  <si>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</si>
  <si>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</si>
  <si>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</si>
  <si>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</si>
  <si>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</si>
  <si>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</si>
  <si>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</si>
  <si>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</si>
  <si>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</si>
  <si>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</si>
  <si>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</si>
  <si>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</si>
  <si>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</si>
  <si>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</si>
  <si>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</si>
  <si>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</si>
  <si>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</si>
  <si>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</si>
  <si>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</si>
  <si>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</si>
  <si>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</si>
  <si>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</si>
  <si>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</si>
  <si>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</si>
  <si>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</si>
  <si>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</si>
  <si>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</si>
  <si>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</si>
  <si>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</si>
  <si>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</si>
  <si>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</si>
  <si>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</si>
  <si>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</si>
  <si>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</si>
  <si>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</si>
  <si>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</si>
  <si>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</si>
  <si>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</si>
  <si>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</si>
  <si>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</si>
  <si>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</si>
  <si>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</si>
  <si>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</si>
  <si>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</si>
  <si>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</si>
  <si>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</si>
  <si>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30/06/2023</t>
  </si>
  <si>
    <t>מור אג"ח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</si>
  <si>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</si>
  <si>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</si>
  <si>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</si>
  <si>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</si>
  <si>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</si>
  <si>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</si>
  <si>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</si>
  <si>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</si>
  <si>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</si>
  <si>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</si>
  <si>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</si>
  <si>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</si>
  <si>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</si>
  <si>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דולר סינגפורי-345- בנק מזרחי</t>
  </si>
  <si>
    <t>345- 20-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</si>
  <si>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</si>
  <si>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</si>
  <si>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</si>
  <si>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</si>
  <si>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</si>
  <si>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</si>
  <si>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</si>
  <si>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</si>
  <si>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</si>
  <si>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</si>
  <si>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</si>
  <si>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</si>
  <si>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</si>
  <si>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</si>
  <si>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28/09/22</t>
  </si>
  <si>
    <t>ממצמ 0536- האוצר - ממשלתית צמודה</t>
  </si>
  <si>
    <t>1097708</t>
  </si>
  <si>
    <t>16/06/20</t>
  </si>
  <si>
    <t>ממשל צמודה 0529- האוצר - ממשלתית צמודה</t>
  </si>
  <si>
    <t>1157023</t>
  </si>
  <si>
    <t>10/01/22</t>
  </si>
  <si>
    <t>ממשל צמודה 1025- האוצר - ממשלתית צמודה</t>
  </si>
  <si>
    <t>1135912</t>
  </si>
  <si>
    <t>21/06/23</t>
  </si>
  <si>
    <t>ממשל צמודה 1131- האוצר - ממשלתית צמודה</t>
  </si>
  <si>
    <t>1172220</t>
  </si>
  <si>
    <t>09/09/21</t>
  </si>
  <si>
    <t>סה"כ לא צמודות</t>
  </si>
  <si>
    <t>סה"כ מלווה קצר מועד</t>
  </si>
  <si>
    <t>מ.ק.מ. 314- בנק ישראל- מק"מ</t>
  </si>
  <si>
    <t>8240319</t>
  </si>
  <si>
    <t>30/03/23</t>
  </si>
  <si>
    <t>מ.ק.מ. 414- בנק ישראל- מק"מ</t>
  </si>
  <si>
    <t>8240418</t>
  </si>
  <si>
    <t>04/04/23</t>
  </si>
  <si>
    <t>סה"כ שחר</t>
  </si>
  <si>
    <t>ממשל שקלי 1024- האוצר - ממשלתית שקלית</t>
  </si>
  <si>
    <t>1175777</t>
  </si>
  <si>
    <t>ממשל שקלית 0330- האוצר - ממשלתית שקלית</t>
  </si>
  <si>
    <t>1160985</t>
  </si>
  <si>
    <t>25/10/22</t>
  </si>
  <si>
    <t>ממשל שקלית 0347</t>
  </si>
  <si>
    <t>1140193</t>
  </si>
  <si>
    <t>02/03/22</t>
  </si>
  <si>
    <t>ממשלתי 0825- האוצר - ממשלתית שקלית</t>
  </si>
  <si>
    <t>1135557</t>
  </si>
  <si>
    <t>29/07/20</t>
  </si>
  <si>
    <t>ממשלתי שקלי 0425- האוצר - ממשלתית שקלית</t>
  </si>
  <si>
    <t>1162668</t>
  </si>
  <si>
    <t>05/10/21</t>
  </si>
  <si>
    <t>ממשק0142- האוצר - ממשלתית שקלית</t>
  </si>
  <si>
    <t>1125400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</si>
  <si>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</si>
  <si>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</si>
  <si>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</si>
  <si>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</si>
  <si>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</si>
  <si>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</si>
  <si>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</si>
  <si>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</si>
  <si>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</si>
  <si>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מגה אור נעמ 3- מגה אור</t>
  </si>
  <si>
    <t>1196955</t>
  </si>
  <si>
    <t>513257873</t>
  </si>
  <si>
    <t>נדלן מניב בישראל</t>
  </si>
  <si>
    <t>ilA+</t>
  </si>
  <si>
    <t>18/06/23</t>
  </si>
  <si>
    <t>סה"כ צמודות למט"ח</t>
  </si>
  <si>
    <t>סה"כ חברות ישראליות בחו"ל</t>
  </si>
  <si>
    <t>סה"כ חברות זרות בחו"ל</t>
  </si>
  <si>
    <t>דיסק מנ אגח טו- דיסקונט מנפיקים</t>
  </si>
  <si>
    <t>7480304</t>
  </si>
  <si>
    <t>520029935</t>
  </si>
  <si>
    <t>בנקים</t>
  </si>
  <si>
    <t>02/12/21</t>
  </si>
  <si>
    <t>מז טפ הנ אגח 62- מזרחי טפחות הנפ</t>
  </si>
  <si>
    <t>2310498</t>
  </si>
  <si>
    <t>520032046</t>
  </si>
  <si>
    <t>21/10/21</t>
  </si>
  <si>
    <t>מז טפ הנ אגח 64- מזרחי טפחות הנפ</t>
  </si>
  <si>
    <t>2310555</t>
  </si>
  <si>
    <t>11/04/22</t>
  </si>
  <si>
    <t>מז טפ הנפק 51- מזרחי טפחות הנפ</t>
  </si>
  <si>
    <t>2310324</t>
  </si>
  <si>
    <t>Aaa.il</t>
  </si>
  <si>
    <t>15/09/22</t>
  </si>
  <si>
    <t>אמות  אגח ח- אמות</t>
  </si>
  <si>
    <t>1172782</t>
  </si>
  <si>
    <t>520026683</t>
  </si>
  <si>
    <t>ilAA</t>
  </si>
  <si>
    <t>ביג אגח יז</t>
  </si>
  <si>
    <t>1168459</t>
  </si>
  <si>
    <t>513623314</t>
  </si>
  <si>
    <t>07/09/20</t>
  </si>
  <si>
    <t>לאומי התח נד403- לאומי</t>
  </si>
  <si>
    <t>6040430</t>
  </si>
  <si>
    <t>520018078</t>
  </si>
  <si>
    <t>16/01/23</t>
  </si>
  <si>
    <t>מליסרון  אגח יד</t>
  </si>
  <si>
    <t>3230232</t>
  </si>
  <si>
    <t>520037789</t>
  </si>
  <si>
    <t>13/04/20</t>
  </si>
  <si>
    <t>מליסרון  אגח יט</t>
  </si>
  <si>
    <t>3230398</t>
  </si>
  <si>
    <t>18/08/20</t>
  </si>
  <si>
    <t>פועלים הנ הת כא- פועלים הנפקות</t>
  </si>
  <si>
    <t>1940725</t>
  </si>
  <si>
    <t>520032640</t>
  </si>
  <si>
    <t>27/12/22</t>
  </si>
  <si>
    <t>פועלים הנפ הת יט- פועלים הנפקות</t>
  </si>
  <si>
    <t>1940626</t>
  </si>
  <si>
    <t>פועלים הנפ הת כ- פועלים הנפקות</t>
  </si>
  <si>
    <t>1940691</t>
  </si>
  <si>
    <t>11/01/23</t>
  </si>
  <si>
    <t>ריט אג"ח 4- 1 ריט</t>
  </si>
  <si>
    <t>1129899</t>
  </si>
  <si>
    <t>513821488</t>
  </si>
  <si>
    <t>27/05/20</t>
  </si>
  <si>
    <t>אדמה אגח  2</t>
  </si>
  <si>
    <t>1110915</t>
  </si>
  <si>
    <t>520043605</t>
  </si>
  <si>
    <t>כימיה, גומי ופלסטיק</t>
  </si>
  <si>
    <t>ilAA-</t>
  </si>
  <si>
    <t>27/03/22</t>
  </si>
  <si>
    <t>ג'נרישן קפ אגחג- ג'נריישן קפיטל</t>
  </si>
  <si>
    <t>1184555</t>
  </si>
  <si>
    <t>515846558</t>
  </si>
  <si>
    <t>השקעה ואחזקות</t>
  </si>
  <si>
    <t>20/02/22</t>
  </si>
  <si>
    <t>מימון ישיר אגח ד- מימון ישיר קב</t>
  </si>
  <si>
    <t>1175660</t>
  </si>
  <si>
    <t>513893123</t>
  </si>
  <si>
    <t>אשראי חוץ בנקאי</t>
  </si>
  <si>
    <t>A1.il</t>
  </si>
  <si>
    <t>20/09/22</t>
  </si>
  <si>
    <t>מימון ישיר אגח ה- מימון ישיר קב</t>
  </si>
  <si>
    <t>1182831</t>
  </si>
  <si>
    <t>מימון ישיר אגח ו- מימון ישיר קב</t>
  </si>
  <si>
    <t>24/01/23</t>
  </si>
  <si>
    <t>מימון ישיר אגחג</t>
  </si>
  <si>
    <t>1171214</t>
  </si>
  <si>
    <t>אלה  השק  אגח א- אלה השקעות</t>
  </si>
  <si>
    <t>1189950</t>
  </si>
  <si>
    <t>520040015</t>
  </si>
  <si>
    <t>ilA</t>
  </si>
  <si>
    <t>אפי נכסים אגחיד- אפי נכסים</t>
  </si>
  <si>
    <t>1184530</t>
  </si>
  <si>
    <t>510560188</t>
  </si>
  <si>
    <t>נדלן מניב בחו"ל</t>
  </si>
  <si>
    <t>A2.il</t>
  </si>
  <si>
    <t>אפריקה נכס אגחח- אפי נכסים</t>
  </si>
  <si>
    <t>1142231</t>
  </si>
  <si>
    <t>25/10/20</t>
  </si>
  <si>
    <t>נכסים ובנ אגח י- נכסים ובנין</t>
  </si>
  <si>
    <t>1193630</t>
  </si>
  <si>
    <t>520025438</t>
  </si>
  <si>
    <t>19/02/23</t>
  </si>
  <si>
    <t>אאורה אגח יז- אאורה</t>
  </si>
  <si>
    <t>1193580</t>
  </si>
  <si>
    <t>520038274</t>
  </si>
  <si>
    <t>בנייה</t>
  </si>
  <si>
    <t>A3.il</t>
  </si>
  <si>
    <t>אסאר אקורד אגח ב- אס.אר אקורד</t>
  </si>
  <si>
    <t>520038670</t>
  </si>
  <si>
    <t>20/02/23</t>
  </si>
  <si>
    <t>דליה אגח א- דליה אנרגיה</t>
  </si>
  <si>
    <t>1184951</t>
  </si>
  <si>
    <t>516269248</t>
  </si>
  <si>
    <t>אנרגיה</t>
  </si>
  <si>
    <t>03/04/22</t>
  </si>
  <si>
    <t>ירושלים הנפ נד17- ירושלים הנפקות</t>
  </si>
  <si>
    <t>1176312</t>
  </si>
  <si>
    <t>513682146</t>
  </si>
  <si>
    <t>ilA-</t>
  </si>
  <si>
    <t>מגוריט    אגח ד- מגוריט</t>
  </si>
  <si>
    <t>1185834</t>
  </si>
  <si>
    <t>515434074</t>
  </si>
  <si>
    <t>12/04/22</t>
  </si>
  <si>
    <t>מגוריט אגח ב- מגוריט</t>
  </si>
  <si>
    <t>1168350</t>
  </si>
  <si>
    <t>31/08/20</t>
  </si>
  <si>
    <t>מגוריט אגח ג- מגוריט</t>
  </si>
  <si>
    <t>1175975</t>
  </si>
  <si>
    <t>21/12/21</t>
  </si>
  <si>
    <t>משק אנרג  אגח א</t>
  </si>
  <si>
    <t>1169531</t>
  </si>
  <si>
    <t>516167343</t>
  </si>
  <si>
    <t>לא מדורג</t>
  </si>
  <si>
    <t>01/11/20</t>
  </si>
  <si>
    <t>סולאיר אגח א- סולאיר</t>
  </si>
  <si>
    <t>1183730</t>
  </si>
  <si>
    <t>516046307</t>
  </si>
  <si>
    <t>אנרגיה מתחדשת</t>
  </si>
  <si>
    <t>20/01/22</t>
  </si>
  <si>
    <t>תנופורט  אגח ב- תנופורט</t>
  </si>
  <si>
    <t>1189919</t>
  </si>
  <si>
    <t>511519829</t>
  </si>
  <si>
    <t>22/09/22</t>
  </si>
  <si>
    <t>מז טפ הנ אגח 63- מזרחי טפחות הנפ</t>
  </si>
  <si>
    <t>2310548</t>
  </si>
  <si>
    <t>אקויטל אגח 3- אקויטל</t>
  </si>
  <si>
    <t>7550148</t>
  </si>
  <si>
    <t>520030859</t>
  </si>
  <si>
    <t>15/10/20</t>
  </si>
  <si>
    <t>בזק אגח 13- בזק</t>
  </si>
  <si>
    <t>2300309</t>
  </si>
  <si>
    <t>520031931</t>
  </si>
  <si>
    <t>23/12/21</t>
  </si>
  <si>
    <t>כלל ביטוח  אגח יא- כללביט</t>
  </si>
  <si>
    <t>1160647</t>
  </si>
  <si>
    <t>513754069</t>
  </si>
  <si>
    <t>ביטוח</t>
  </si>
  <si>
    <t>18/10/22</t>
  </si>
  <si>
    <t>כללביט  אגח יב- כללביט</t>
  </si>
  <si>
    <t>1179928</t>
  </si>
  <si>
    <t>פסיפיק אגח ב- פסיפיק אוק</t>
  </si>
  <si>
    <t>1163062</t>
  </si>
  <si>
    <t>1900288</t>
  </si>
  <si>
    <t>02/05/22</t>
  </si>
  <si>
    <t>קרסו אגח א- קרסו מוטורס</t>
  </si>
  <si>
    <t>1136464</t>
  </si>
  <si>
    <t>514065283</t>
  </si>
  <si>
    <t>מסחר</t>
  </si>
  <si>
    <t>08/01/23</t>
  </si>
  <si>
    <t>בזן   אגח יב- בתי זיקוק</t>
  </si>
  <si>
    <t>2590578</t>
  </si>
  <si>
    <t>520036658</t>
  </si>
  <si>
    <t>22/08/21</t>
  </si>
  <si>
    <t>סטרוברי אגח ג- סטרוברי</t>
  </si>
  <si>
    <t>1179019</t>
  </si>
  <si>
    <t>1863501</t>
  </si>
  <si>
    <t>23/02/23</t>
  </si>
  <si>
    <t>אנרג'יקס אג ב</t>
  </si>
  <si>
    <t>1168483</t>
  </si>
  <si>
    <t>513901371</t>
  </si>
  <si>
    <t>אפי נכסים אגח יב- אפי נכסים</t>
  </si>
  <si>
    <t>1173764</t>
  </si>
  <si>
    <t>09/03/21</t>
  </si>
  <si>
    <t>דה לסר אגח ח- דה לסר</t>
  </si>
  <si>
    <t>1193192</t>
  </si>
  <si>
    <t>1427976</t>
  </si>
  <si>
    <t>31/01/23</t>
  </si>
  <si>
    <t>דור אלון  אגח ז- דור אלון</t>
  </si>
  <si>
    <t>1157700</t>
  </si>
  <si>
    <t>520043878</t>
  </si>
  <si>
    <t>יצוא אגח א</t>
  </si>
  <si>
    <t>7040082</t>
  </si>
  <si>
    <t>520025156</t>
  </si>
  <si>
    <t>05/08/20</t>
  </si>
  <si>
    <t>סטרוברי אג"ח 1- סטרוברי</t>
  </si>
  <si>
    <t>1136951</t>
  </si>
  <si>
    <t>29/11/22</t>
  </si>
  <si>
    <t>ספנסר  אגח א- ספנסר אקוויטי</t>
  </si>
  <si>
    <t>1133800</t>
  </si>
  <si>
    <t>1838863</t>
  </si>
  <si>
    <t>14/02/23</t>
  </si>
  <si>
    <t>קופרליין  אגח ג- קופרליין</t>
  </si>
  <si>
    <t>1167881</t>
  </si>
  <si>
    <t>1865427</t>
  </si>
  <si>
    <t>09/08/20</t>
  </si>
  <si>
    <t>אאורה אגח טו- אאורה</t>
  </si>
  <si>
    <t>3730504</t>
  </si>
  <si>
    <t>26/11/20</t>
  </si>
  <si>
    <t>אאורה אגח טז- אאורה</t>
  </si>
  <si>
    <t>3730579</t>
  </si>
  <si>
    <t>30/11/22</t>
  </si>
  <si>
    <t>אסאר אקורד אגח א- אס.אר אקורד</t>
  </si>
  <si>
    <t>4220349</t>
  </si>
  <si>
    <t>11/05/21</t>
  </si>
  <si>
    <t>אקסטל  אגח ג- אקסטל לימיטד</t>
  </si>
  <si>
    <t>1175041</t>
  </si>
  <si>
    <t>1811308</t>
  </si>
  <si>
    <t>08/06/21</t>
  </si>
  <si>
    <t>מכלול אגח א- מכלול מימון</t>
  </si>
  <si>
    <t>1187277</t>
  </si>
  <si>
    <t>515763845</t>
  </si>
  <si>
    <t>02/11/22</t>
  </si>
  <si>
    <t>מלרן אגח2- מלרן פרוייקטים</t>
  </si>
  <si>
    <t>1170323</t>
  </si>
  <si>
    <t>514097591</t>
  </si>
  <si>
    <t>11/04/21</t>
  </si>
  <si>
    <t>מניף אגח א- מניף-פיננסים</t>
  </si>
  <si>
    <t>1185883</t>
  </si>
  <si>
    <t>512764408</t>
  </si>
  <si>
    <t>01/12/22</t>
  </si>
  <si>
    <t>נאוויטס פטרו אגח ב- נאוויטס פטרו</t>
  </si>
  <si>
    <t>1169614</t>
  </si>
  <si>
    <t>550263107</t>
  </si>
  <si>
    <t>חיפושי נפט וגז</t>
  </si>
  <si>
    <t>15/12/21</t>
  </si>
  <si>
    <t>שלמה נדלן אגח ד- שלמה נדלן</t>
  </si>
  <si>
    <t>1157668</t>
  </si>
  <si>
    <t>513957472</t>
  </si>
  <si>
    <t>28/10/21</t>
  </si>
  <si>
    <t>חג'ג'    אגח יא- חג'ג' נדלן</t>
  </si>
  <si>
    <t>8230328</t>
  </si>
  <si>
    <t>520033309</t>
  </si>
  <si>
    <t>ilBBB+</t>
  </si>
  <si>
    <t>27/12/21</t>
  </si>
  <si>
    <t>חג'ג' אג"ח 8- חג'ג' נדלן</t>
  </si>
  <si>
    <t>8230229</t>
  </si>
  <si>
    <t>05/01/23</t>
  </si>
  <si>
    <t>512531203</t>
  </si>
  <si>
    <t>Baa1.il</t>
  </si>
  <si>
    <t>29/01/23</t>
  </si>
  <si>
    <t>צמח המרמן אגח ז- צמח המרמן</t>
  </si>
  <si>
    <t>אם.אר.פי  אגח ד- אם.אר.פי השקעות</t>
  </si>
  <si>
    <t>1190172</t>
  </si>
  <si>
    <t>520044421</t>
  </si>
  <si>
    <t>02/10/22</t>
  </si>
  <si>
    <t>אמפא יובל אגח א- אמפא יובלים</t>
  </si>
  <si>
    <t>1193515</t>
  </si>
  <si>
    <t>516286432</t>
  </si>
  <si>
    <t>13/02/23</t>
  </si>
  <si>
    <t>בי קומיונק אגח ו- בי קומיונקיישנס</t>
  </si>
  <si>
    <t>1178151</t>
  </si>
  <si>
    <t>512832742</t>
  </si>
  <si>
    <t>25/06/23</t>
  </si>
  <si>
    <t>גיבוי אחזקות אגח א- גיבוי אחזקות</t>
  </si>
  <si>
    <t>4480133</t>
  </si>
  <si>
    <t>520039314</t>
  </si>
  <si>
    <t>17/06/21</t>
  </si>
  <si>
    <t>חג'ג'    אגח יג- חג'ג' נדלן</t>
  </si>
  <si>
    <t>1190040</t>
  </si>
  <si>
    <t>חנן מור  אגח יא- חנן מור</t>
  </si>
  <si>
    <t>513605519</t>
  </si>
  <si>
    <t>ישראל קנדה אגח ז- ישראל קנדה</t>
  </si>
  <si>
    <t>4340212</t>
  </si>
  <si>
    <t>520039298</t>
  </si>
  <si>
    <t>02/01/22</t>
  </si>
  <si>
    <t>עמרם אברהם אגח א- עמרם</t>
  </si>
  <si>
    <t>1188044</t>
  </si>
  <si>
    <t>513201582</t>
  </si>
  <si>
    <t>19/09/22</t>
  </si>
  <si>
    <t>פסגות קב  אגח ג- פסגות קבוצה</t>
  </si>
  <si>
    <t>1194026</t>
  </si>
  <si>
    <t>520033804</t>
  </si>
  <si>
    <t>שרותים פיננסים</t>
  </si>
  <si>
    <t>08/03/23</t>
  </si>
  <si>
    <t>רוטשטיין  אגח י- רוטשטיין</t>
  </si>
  <si>
    <t>5390273</t>
  </si>
  <si>
    <t>520039959</t>
  </si>
  <si>
    <t>22/06/23</t>
  </si>
  <si>
    <t>רוטשטיין אגח יא- רוטשטיין</t>
  </si>
  <si>
    <t>1197177</t>
  </si>
  <si>
    <t>27/06/23</t>
  </si>
  <si>
    <t>רותם שני  אגח א- רותם שני</t>
  </si>
  <si>
    <t>1173996</t>
  </si>
  <si>
    <t>512287517</t>
  </si>
  <si>
    <t>10/03/21</t>
  </si>
  <si>
    <t>סיאון     אגח א- סיאון</t>
  </si>
  <si>
    <t>1194018</t>
  </si>
  <si>
    <t>2409</t>
  </si>
  <si>
    <t>27/02/23</t>
  </si>
  <si>
    <t>סה"כ אחר</t>
  </si>
  <si>
    <t>TEVA  4.75 09/05/2027- טבע</t>
  </si>
  <si>
    <t>US88167AAP66</t>
  </si>
  <si>
    <t>בלומברג</t>
  </si>
  <si>
    <t>520013954</t>
  </si>
  <si>
    <t>Pharma &amp; Biotechnology</t>
  </si>
  <si>
    <t>BB-</t>
  </si>
  <si>
    <t>S&amp;P</t>
  </si>
  <si>
    <t>02/11/21</t>
  </si>
  <si>
    <t>TEVA  5.125 09/05/2029- טבע</t>
  </si>
  <si>
    <t>US88167AAQ40</t>
  </si>
  <si>
    <t>TEVA 3.75 09/05/2027- טבע</t>
  </si>
  <si>
    <t>XS2406607098</t>
  </si>
  <si>
    <t>33/JPM 4.912 25/7- JP MORGAN</t>
  </si>
  <si>
    <t>US46647PDH64</t>
  </si>
  <si>
    <t>4809</t>
  </si>
  <si>
    <t>Banks</t>
  </si>
  <si>
    <t>A-</t>
  </si>
  <si>
    <t>22/02/23</t>
  </si>
  <si>
    <t>BAC 4.827 22/07/26- Bank of  America</t>
  </si>
  <si>
    <t>US06051GLA57</t>
  </si>
  <si>
    <t>2180</t>
  </si>
  <si>
    <t>27/10/22</t>
  </si>
  <si>
    <t>VW 4.75 13/11/28- VOLKSWAGEN</t>
  </si>
  <si>
    <t>US928668AU66</t>
  </si>
  <si>
    <t>4255</t>
  </si>
  <si>
    <t>Automobiles &amp; Components</t>
  </si>
  <si>
    <t>BBB+</t>
  </si>
  <si>
    <t>24/10/22</t>
  </si>
  <si>
    <t>DOX 2.538 15/06/30</t>
  </si>
  <si>
    <t>US02342TAE91</t>
  </si>
  <si>
    <t>5113</t>
  </si>
  <si>
    <t>Technology Hardware &amp; Equip</t>
  </si>
  <si>
    <t>BBB</t>
  </si>
  <si>
    <t>17/06/20</t>
  </si>
  <si>
    <t>SMTPLN 2 31/01/25- SUMMIT PROPERTIES</t>
  </si>
  <si>
    <t>XS1757821688</t>
  </si>
  <si>
    <t>5374</t>
  </si>
  <si>
    <t>Other</t>
  </si>
  <si>
    <t>Ba1</t>
  </si>
  <si>
    <t>Moodys</t>
  </si>
  <si>
    <t>19/05/23</t>
  </si>
  <si>
    <t>PRGO 3.15 15/06/30</t>
  </si>
  <si>
    <t>US71429MAC91</t>
  </si>
  <si>
    <t>5221</t>
  </si>
  <si>
    <t>סה"כ תל אביב 35</t>
  </si>
  <si>
    <t>סה"כ תל אביב 90</t>
  </si>
  <si>
    <t>סה"כ מניות היתר</t>
  </si>
  <si>
    <t>סה"כ call 001 אופציות</t>
  </si>
  <si>
    <t>PRIME US REIT</t>
  </si>
  <si>
    <t>SGXC75818630</t>
  </si>
  <si>
    <t>5197</t>
  </si>
  <si>
    <t>Real Estate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</si>
  <si>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</si>
  <si>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</si>
  <si>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</si>
  <si>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</si>
  <si>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</si>
  <si>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</si>
  <si>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</si>
  <si>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</si>
  <si>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</si>
  <si>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</si>
  <si>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</si>
  <si>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</si>
  <si>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</si>
  <si>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</si>
  <si>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</si>
  <si>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</si>
  <si>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</si>
  <si>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</si>
  <si>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</si>
  <si>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</si>
  <si>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</si>
  <si>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</si>
  <si>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</si>
  <si>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</si>
  <si>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</si>
  <si>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</si>
  <si>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</si>
  <si>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</si>
  <si>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</si>
  <si>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</si>
  <si>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גמא נעמ 2 - לא סחיר- גמא ניהול</t>
  </si>
  <si>
    <t>1184209</t>
  </si>
  <si>
    <t>512711789</t>
  </si>
  <si>
    <t>Aa3.il</t>
  </si>
  <si>
    <t>07/03/22</t>
  </si>
  <si>
    <t>אספן נעמ 1-לא סחיר- אספן גרופ</t>
  </si>
  <si>
    <t>3130374</t>
  </si>
  <si>
    <t>520037540</t>
  </si>
  <si>
    <t>אדמה נע"מ 2 - לא סחיר- אדמה</t>
  </si>
  <si>
    <t>1161983</t>
  </si>
  <si>
    <t>14/06/23</t>
  </si>
  <si>
    <t>סה"כ תעודות חוב מסחריות של חברות ישראליות</t>
  </si>
  <si>
    <t>סה"כ תעודות חוב מסחריות של חברות זרות</t>
  </si>
  <si>
    <t>רפאל אג3מ- רפאל</t>
  </si>
  <si>
    <t>1140276</t>
  </si>
  <si>
    <t>520042185</t>
  </si>
  <si>
    <t>ביטחוניות</t>
  </si>
  <si>
    <t>04/05/21</t>
  </si>
  <si>
    <t>תשת אנרג אגא-רמ</t>
  </si>
  <si>
    <t>1168087</t>
  </si>
  <si>
    <t>520027293</t>
  </si>
  <si>
    <t>17/08/20</t>
  </si>
  <si>
    <t>רפאל  אג4מ- רפאל</t>
  </si>
  <si>
    <t>1140284</t>
  </si>
  <si>
    <t>רפאל   אג5מ</t>
  </si>
  <si>
    <t>1140292</t>
  </si>
  <si>
    <t>אורמת אגח 4 - רמ</t>
  </si>
  <si>
    <t>1167212</t>
  </si>
  <si>
    <t>880326081</t>
  </si>
  <si>
    <t>01/07/20</t>
  </si>
  <si>
    <t>עוגן אגח א - רמ- עוגן</t>
  </si>
  <si>
    <t>1196831</t>
  </si>
  <si>
    <t>516556545</t>
  </si>
  <si>
    <t>לידר  אגח ח- רמ- לידר השקעות</t>
  </si>
  <si>
    <t>3180361</t>
  </si>
  <si>
    <t>520037664</t>
  </si>
  <si>
    <t>28/02/21</t>
  </si>
  <si>
    <t>ביטוח ישיר אג"ח 11</t>
  </si>
  <si>
    <t>1138825</t>
  </si>
  <si>
    <t>520044439</t>
  </si>
  <si>
    <t>27/04/20</t>
  </si>
  <si>
    <t>פז זיקוק אג2-רמ- פז בית זיקוק אשדוד</t>
  </si>
  <si>
    <t>1192673</t>
  </si>
  <si>
    <t>513775163</t>
  </si>
  <si>
    <t>25/01/23</t>
  </si>
  <si>
    <t>סה"כ קרנות הון סיכון</t>
  </si>
  <si>
    <t>סה"כ קרנות גידור</t>
  </si>
  <si>
    <t>סה"כ קרנות נדל"ן</t>
  </si>
  <si>
    <t>סה"כ קרנות השקעה אחרות</t>
  </si>
  <si>
    <t>Klirmark Opportunity Fund IV- Klirmark Opportunity</t>
  </si>
  <si>
    <t>74252</t>
  </si>
  <si>
    <t>08/06/23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</si>
  <si>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</si>
  <si>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</si>
  <si>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</si>
  <si>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</si>
  <si>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</si>
  <si>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Protalix Biotherapeutics Inc</t>
  </si>
  <si>
    <t>US74365A3095</t>
  </si>
  <si>
    <t>18/03/20</t>
  </si>
  <si>
    <t>האב (איאלדי ALD) אופציה לא סחירה 15/02/24- האב אבטחת מידע</t>
  </si>
  <si>
    <t>10840031</t>
  </si>
  <si>
    <t>שרותי מידע</t>
  </si>
  <si>
    <t>17/02/20</t>
  </si>
  <si>
    <t>סה"כ מט"ח/מט"ח</t>
  </si>
  <si>
    <t>סה"כ כנגד חסכון עמיתים/מבוטחים</t>
  </si>
  <si>
    <t>לא</t>
  </si>
  <si>
    <t>1323</t>
  </si>
  <si>
    <t>AA+</t>
  </si>
  <si>
    <t>12/02/23</t>
  </si>
  <si>
    <t>דירוג פנימי</t>
  </si>
  <si>
    <t>הלוואות עמיתים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</si>
  <si>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</si>
  <si>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</si>
  <si>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</si>
  <si>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</si>
  <si>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</si>
  <si>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</si>
  <si>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</si>
  <si>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</si>
  <si>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</si>
  <si>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</si>
  <si>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</si>
  <si>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</si>
  <si>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</si>
  <si>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</si>
  <si>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הלוואות עמיתים שיקלי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</si>
</sst>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0" fillId="5" borderId="0" xfId="0" applyFill="1"/>
    <xf numFmtId="4" fontId="0" fillId="5" borderId="0" xfId="0" applyNumberFormat="1" applyFont="1" applyFill="1"/>
    <xf numFmtId="166" fontId="0" fillId="5" borderId="0" xfId="0" applyNumberFormat="1" applyFont="1" applyFill="1"/>
    <xf numFmtId="0" fontId="2" fillId="5" borderId="0" xfId="0" applyFont="1" applyFill="1" applyAlignment="1">
      <alignment horizontal="center"/>
    </xf>
    <xf numFmtId="0" fontId="0" fillId="6" borderId="0" xfId="0" applyFill="1"/>
    <xf numFmtId="4" fontId="0" fillId="6" borderId="0" xfId="0" applyNumberFormat="1" applyFont="1" applyFill="1"/>
    <xf numFmtId="166" fontId="0" fillId="6" borderId="0" xfId="0" applyNumberFormat="1" applyFont="1" applyFill="1"/>
    <xf numFmtId="0" fontId="2" fillId="6" borderId="0" xfId="0" applyFont="1" applyFill="1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topLeftCell="A22" workbookViewId="0">
      <selection activeCell="A33" sqref="A3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90" t="s">
        <v>4</v>
      </c>
      <c r="C6" s="91"/>
      <c r="D6" s="92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3592.8079928760312</v>
      </c>
      <c r="D11" s="76">
        <f>C11/$C$42</f>
        <v>2.9311354200458252E-2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92412.720704599997</v>
      </c>
      <c r="D13" s="78">
        <f t="shared" ref="D13:D22" si="0">C13/$C$42</f>
        <v>0.7539345254663089</v>
      </c>
    </row>
    <row r="14" spans="1:36">
      <c r="A14" s="10" t="s">
        <v>13</v>
      </c>
      <c r="B14" s="70" t="s">
        <v>17</v>
      </c>
      <c r="C14" s="77">
        <v>253.31625</v>
      </c>
      <c r="D14" s="78">
        <f t="shared" si="0"/>
        <v>2.0666404503676553E-3</v>
      </c>
    </row>
    <row r="15" spans="1:36">
      <c r="A15" s="10" t="s">
        <v>13</v>
      </c>
      <c r="B15" s="70" t="s">
        <v>18</v>
      </c>
      <c r="C15" s="77">
        <v>20000.790061112926</v>
      </c>
      <c r="D15" s="78">
        <f t="shared" si="0"/>
        <v>0.16317327364354769</v>
      </c>
    </row>
    <row r="16" spans="1:36">
      <c r="A16" s="10" t="s">
        <v>13</v>
      </c>
      <c r="B16" s="70" t="s">
        <v>19</v>
      </c>
      <c r="C16" s="77">
        <v>9.3239999999999998</v>
      </c>
      <c r="D16" s="78">
        <f t="shared" si="0"/>
        <v>7.6068375239361939E-5</v>
      </c>
    </row>
    <row r="17" spans="1:4">
      <c r="A17" s="10" t="s">
        <v>13</v>
      </c>
      <c r="B17" s="70" t="s">
        <v>195</v>
      </c>
      <c r="C17" s="77">
        <v>0</v>
      </c>
      <c r="D17" s="78">
        <f t="shared" si="0"/>
        <v>0</v>
      </c>
    </row>
    <row r="18" spans="1:4">
      <c r="A18" s="10" t="s">
        <v>13</v>
      </c>
      <c r="B18" s="70" t="s">
        <v>20</v>
      </c>
      <c r="C18" s="77">
        <v>0</v>
      </c>
      <c r="D18" s="78">
        <f t="shared" si="0"/>
        <v>0</v>
      </c>
    </row>
    <row r="19" spans="1:4">
      <c r="A19" s="10" t="s">
        <v>13</v>
      </c>
      <c r="B19" s="70" t="s">
        <v>21</v>
      </c>
      <c r="C19" s="77">
        <v>0</v>
      </c>
      <c r="D19" s="78">
        <f t="shared" si="0"/>
        <v>0</v>
      </c>
    </row>
    <row r="20" spans="1:4">
      <c r="A20" s="10" t="s">
        <v>13</v>
      </c>
      <c r="B20" s="70" t="s">
        <v>22</v>
      </c>
      <c r="C20" s="77">
        <v>0</v>
      </c>
      <c r="D20" s="78">
        <f t="shared" si="0"/>
        <v>0</v>
      </c>
    </row>
    <row r="21" spans="1:4">
      <c r="A21" s="10" t="s">
        <v>13</v>
      </c>
      <c r="B21" s="70" t="s">
        <v>23</v>
      </c>
      <c r="C21" s="77">
        <v>0</v>
      </c>
      <c r="D21" s="78">
        <f t="shared" si="0"/>
        <v>0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1469.6338900000001</v>
      </c>
      <c r="D25" s="78">
        <f t="shared" si="1"/>
        <v>1.1989775011690601E-2</v>
      </c>
    </row>
    <row r="26" spans="1:4">
      <c r="A26" s="10" t="s">
        <v>13</v>
      </c>
      <c r="B26" s="70" t="s">
        <v>18</v>
      </c>
      <c r="C26" s="77">
        <v>3429.5351589530001</v>
      </c>
      <c r="D26" s="78">
        <f t="shared" si="1"/>
        <v>2.7979318679517546E-2</v>
      </c>
    </row>
    <row r="27" spans="1:4">
      <c r="A27" s="10" t="s">
        <v>13</v>
      </c>
      <c r="B27" s="70" t="s">
        <v>28</v>
      </c>
      <c r="C27" s="77">
        <v>0</v>
      </c>
      <c r="D27" s="78">
        <f t="shared" si="1"/>
        <v>0</v>
      </c>
    </row>
    <row r="28" spans="1:4">
      <c r="A28" s="10" t="s">
        <v>13</v>
      </c>
      <c r="B28" s="70" t="s">
        <v>29</v>
      </c>
      <c r="C28" s="77">
        <v>276</v>
      </c>
      <c r="D28" s="78">
        <f t="shared" si="1"/>
        <v>2.2517022271625799E-3</v>
      </c>
    </row>
    <row r="29" spans="1:4">
      <c r="A29" s="10" t="s">
        <v>13</v>
      </c>
      <c r="B29" s="70" t="s">
        <v>30</v>
      </c>
      <c r="C29" s="77">
        <v>17.872942572229999</v>
      </c>
      <c r="D29" s="78">
        <f t="shared" si="1"/>
        <v>1.4581356737622891E-4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0</v>
      </c>
      <c r="D31" s="78">
        <f t="shared" si="1"/>
        <v>0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1111.93292</v>
      </c>
      <c r="D33" s="78">
        <f t="shared" si="1"/>
        <v>9.0715283783311257E-3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0</v>
      </c>
      <c r="D37" s="78">
        <f t="shared" si="1"/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2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122573.93392011418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>
        <v>4.0185000000000004</v>
      </c>
    </row>
    <row r="48" spans="1:4">
      <c r="C48" t="s">
        <v>123</v>
      </c>
      <c r="D48">
        <v>2.7277</v>
      </c>
    </row>
    <row r="49" spans="3:4">
      <c r="C49" t="s">
        <v>106</v>
      </c>
      <c r="D49">
        <v>3.7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2:61" ht="26.25" customHeight="1">
      <c r="B7" s="103" t="s">
        <v>98</v>
      </c>
      <c r="C7" s="104"/>
      <c r="D7" s="104"/>
      <c r="E7" s="104"/>
      <c r="F7" s="104"/>
      <c r="G7" s="104"/>
      <c r="H7" s="104"/>
      <c r="I7" s="104"/>
      <c r="J7" s="104"/>
      <c r="K7" s="104"/>
      <c r="L7" s="105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200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632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215</v>
      </c>
      <c r="C14" t="s">
        <v>215</v>
      </c>
      <c r="D14" s="16"/>
      <c r="E14" t="s">
        <v>215</v>
      </c>
      <c r="F14" t="s">
        <v>215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633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215</v>
      </c>
      <c r="C16" t="s">
        <v>215</v>
      </c>
      <c r="D16" s="16"/>
      <c r="E16" t="s">
        <v>215</v>
      </c>
      <c r="F16" t="s">
        <v>215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634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215</v>
      </c>
      <c r="C18" t="s">
        <v>215</v>
      </c>
      <c r="D18" s="16"/>
      <c r="E18" t="s">
        <v>215</v>
      </c>
      <c r="F18" t="s">
        <v>215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568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215</v>
      </c>
      <c r="C20" t="s">
        <v>215</v>
      </c>
      <c r="D20" s="16"/>
      <c r="E20" t="s">
        <v>215</v>
      </c>
      <c r="F20" t="s">
        <v>215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220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632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215</v>
      </c>
      <c r="C23" t="s">
        <v>215</v>
      </c>
      <c r="D23" s="16"/>
      <c r="E23" t="s">
        <v>215</v>
      </c>
      <c r="F23" t="s">
        <v>215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635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215</v>
      </c>
      <c r="C25" t="s">
        <v>215</v>
      </c>
      <c r="D25" s="16"/>
      <c r="E25" t="s">
        <v>215</v>
      </c>
      <c r="F25" t="s">
        <v>215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634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215</v>
      </c>
      <c r="C27" t="s">
        <v>215</v>
      </c>
      <c r="D27" s="16"/>
      <c r="E27" t="s">
        <v>215</v>
      </c>
      <c r="F27" t="s">
        <v>215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636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215</v>
      </c>
      <c r="C29" t="s">
        <v>215</v>
      </c>
      <c r="D29" s="16"/>
      <c r="E29" t="s">
        <v>215</v>
      </c>
      <c r="F29" t="s">
        <v>215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568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215</v>
      </c>
      <c r="C31" t="s">
        <v>215</v>
      </c>
      <c r="D31" s="16"/>
      <c r="E31" t="s">
        <v>215</v>
      </c>
      <c r="F31" t="s">
        <v>215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222</v>
      </c>
      <c r="C32" s="16"/>
      <c r="D32" s="16"/>
      <c r="E32" s="16"/>
    </row>
    <row r="33" spans="2:5">
      <c r="B33" t="s">
        <v>270</v>
      </c>
      <c r="C33" s="16"/>
      <c r="D33" s="16"/>
      <c r="E33" s="16"/>
    </row>
    <row r="34" spans="2:5">
      <c r="B34" t="s">
        <v>271</v>
      </c>
      <c r="C34" s="16"/>
      <c r="D34" s="16"/>
      <c r="E34" s="16"/>
    </row>
    <row r="35" spans="2:5">
      <c r="B35" t="s">
        <v>272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5"/>
      <c r="BD6" s="16" t="s">
        <v>100</v>
      </c>
      <c r="BF6" s="16" t="s">
        <v>101</v>
      </c>
      <c r="BH6" s="19" t="s">
        <v>102</v>
      </c>
    </row>
    <row r="7" spans="1:60" ht="26.25" customHeight="1">
      <c r="B7" s="103" t="s">
        <v>103</v>
      </c>
      <c r="C7" s="104"/>
      <c r="D7" s="104"/>
      <c r="E7" s="104"/>
      <c r="F7" s="104"/>
      <c r="G7" s="104"/>
      <c r="H7" s="104"/>
      <c r="I7" s="104"/>
      <c r="J7" s="104"/>
      <c r="K7" s="105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200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215</v>
      </c>
      <c r="C13" t="s">
        <v>215</v>
      </c>
      <c r="D13" s="19"/>
      <c r="E13" t="s">
        <v>215</v>
      </c>
      <c r="F13" t="s">
        <v>215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220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215</v>
      </c>
      <c r="C15" t="s">
        <v>215</v>
      </c>
      <c r="D15" s="19"/>
      <c r="E15" t="s">
        <v>215</v>
      </c>
      <c r="F15" t="s">
        <v>215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222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270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271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272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2:81" ht="26.25" customHeight="1">
      <c r="B7" s="103" t="s">
        <v>133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200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637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215</v>
      </c>
      <c r="C14" t="s">
        <v>215</v>
      </c>
      <c r="E14" t="s">
        <v>215</v>
      </c>
      <c r="H14" s="77">
        <v>0</v>
      </c>
      <c r="I14" t="s">
        <v>215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638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215</v>
      </c>
      <c r="C16" t="s">
        <v>215</v>
      </c>
      <c r="E16" t="s">
        <v>215</v>
      </c>
      <c r="H16" s="77">
        <v>0</v>
      </c>
      <c r="I16" t="s">
        <v>215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639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640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215</v>
      </c>
      <c r="C19" t="s">
        <v>215</v>
      </c>
      <c r="E19" t="s">
        <v>215</v>
      </c>
      <c r="H19" s="77">
        <v>0</v>
      </c>
      <c r="I19" t="s">
        <v>215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641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215</v>
      </c>
      <c r="C21" t="s">
        <v>215</v>
      </c>
      <c r="E21" t="s">
        <v>215</v>
      </c>
      <c r="H21" s="77">
        <v>0</v>
      </c>
      <c r="I21" t="s">
        <v>215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642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215</v>
      </c>
      <c r="C23" t="s">
        <v>215</v>
      </c>
      <c r="E23" t="s">
        <v>215</v>
      </c>
      <c r="H23" s="77">
        <v>0</v>
      </c>
      <c r="I23" t="s">
        <v>215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643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215</v>
      </c>
      <c r="C25" t="s">
        <v>215</v>
      </c>
      <c r="E25" t="s">
        <v>215</v>
      </c>
      <c r="H25" s="77">
        <v>0</v>
      </c>
      <c r="I25" t="s">
        <v>215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220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637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215</v>
      </c>
      <c r="C28" t="s">
        <v>215</v>
      </c>
      <c r="E28" t="s">
        <v>215</v>
      </c>
      <c r="H28" s="77">
        <v>0</v>
      </c>
      <c r="I28" t="s">
        <v>215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638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215</v>
      </c>
      <c r="C30" t="s">
        <v>215</v>
      </c>
      <c r="E30" t="s">
        <v>215</v>
      </c>
      <c r="H30" s="77">
        <v>0</v>
      </c>
      <c r="I30" t="s">
        <v>215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639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640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215</v>
      </c>
      <c r="C33" t="s">
        <v>215</v>
      </c>
      <c r="E33" t="s">
        <v>215</v>
      </c>
      <c r="H33" s="77">
        <v>0</v>
      </c>
      <c r="I33" t="s">
        <v>215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641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215</v>
      </c>
      <c r="C35" t="s">
        <v>215</v>
      </c>
      <c r="E35" t="s">
        <v>215</v>
      </c>
      <c r="H35" s="77">
        <v>0</v>
      </c>
      <c r="I35" t="s">
        <v>215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642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215</v>
      </c>
      <c r="C37" t="s">
        <v>215</v>
      </c>
      <c r="E37" t="s">
        <v>215</v>
      </c>
      <c r="H37" s="77">
        <v>0</v>
      </c>
      <c r="I37" t="s">
        <v>215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643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215</v>
      </c>
      <c r="C39" t="s">
        <v>215</v>
      </c>
      <c r="E39" t="s">
        <v>215</v>
      </c>
      <c r="H39" s="77">
        <v>0</v>
      </c>
      <c r="I39" t="s">
        <v>215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222</v>
      </c>
    </row>
    <row r="41" spans="2:17">
      <c r="B41" t="s">
        <v>270</v>
      </c>
    </row>
    <row r="42" spans="2:17">
      <c r="B42" t="s">
        <v>271</v>
      </c>
    </row>
    <row r="43" spans="2:17">
      <c r="B43" t="s">
        <v>272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</row>
    <row r="7" spans="2:72" ht="26.25" customHeight="1">
      <c r="B7" s="103" t="s">
        <v>69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644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215</v>
      </c>
      <c r="C14" t="s">
        <v>215</v>
      </c>
      <c r="D14" t="s">
        <v>215</v>
      </c>
      <c r="G14" s="77">
        <v>0</v>
      </c>
      <c r="H14" t="s">
        <v>215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645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215</v>
      </c>
      <c r="C16" t="s">
        <v>215</v>
      </c>
      <c r="D16" t="s">
        <v>215</v>
      </c>
      <c r="G16" s="77">
        <v>0</v>
      </c>
      <c r="H16" t="s">
        <v>215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646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215</v>
      </c>
      <c r="C18" t="s">
        <v>215</v>
      </c>
      <c r="D18" t="s">
        <v>215</v>
      </c>
      <c r="G18" s="77">
        <v>0</v>
      </c>
      <c r="H18" t="s">
        <v>215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647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215</v>
      </c>
      <c r="C20" t="s">
        <v>215</v>
      </c>
      <c r="D20" t="s">
        <v>215</v>
      </c>
      <c r="G20" s="77">
        <v>0</v>
      </c>
      <c r="H20" t="s">
        <v>215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568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215</v>
      </c>
      <c r="C22" t="s">
        <v>215</v>
      </c>
      <c r="D22" t="s">
        <v>215</v>
      </c>
      <c r="G22" s="77">
        <v>0</v>
      </c>
      <c r="H22" t="s">
        <v>215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220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268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215</v>
      </c>
      <c r="C25" t="s">
        <v>215</v>
      </c>
      <c r="D25" t="s">
        <v>215</v>
      </c>
      <c r="G25" s="77">
        <v>0</v>
      </c>
      <c r="H25" t="s">
        <v>215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648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215</v>
      </c>
      <c r="C27" t="s">
        <v>215</v>
      </c>
      <c r="D27" t="s">
        <v>215</v>
      </c>
      <c r="G27" s="77">
        <v>0</v>
      </c>
      <c r="H27" t="s">
        <v>215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270</v>
      </c>
    </row>
    <row r="29" spans="2:16">
      <c r="B29" t="s">
        <v>271</v>
      </c>
    </row>
    <row r="30" spans="2:16">
      <c r="B30" t="s">
        <v>272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2:65" ht="26.25" customHeight="1">
      <c r="B7" s="103" t="s">
        <v>82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5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5">
        <v>0.26</v>
      </c>
      <c r="K11" s="7"/>
      <c r="L11" s="7"/>
      <c r="M11" s="76">
        <v>2.2000000000000001E-3</v>
      </c>
      <c r="N11" s="75">
        <v>1256000</v>
      </c>
      <c r="O11" s="7"/>
      <c r="P11" s="75">
        <v>1469.6338900000001</v>
      </c>
      <c r="Q11" s="7"/>
      <c r="R11" s="76">
        <v>1</v>
      </c>
      <c r="S11" s="76">
        <v>1.2E-2</v>
      </c>
      <c r="T11" s="35"/>
      <c r="BJ11" s="16"/>
      <c r="BM11" s="16"/>
    </row>
    <row r="12" spans="2:65">
      <c r="B12" s="79" t="s">
        <v>200</v>
      </c>
      <c r="D12" s="16"/>
      <c r="E12" s="16"/>
      <c r="F12" s="16"/>
      <c r="J12" s="81">
        <v>0.26</v>
      </c>
      <c r="M12" s="80">
        <v>2.2000000000000001E-3</v>
      </c>
      <c r="N12" s="81">
        <v>1256000</v>
      </c>
      <c r="P12" s="81">
        <v>1469.6338900000001</v>
      </c>
      <c r="R12" s="80">
        <v>1</v>
      </c>
      <c r="S12" s="80">
        <v>1.2E-2</v>
      </c>
    </row>
    <row r="13" spans="2:65">
      <c r="B13" s="79" t="s">
        <v>649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215</v>
      </c>
      <c r="C14" t="s">
        <v>215</v>
      </c>
      <c r="D14" s="16"/>
      <c r="E14" s="16"/>
      <c r="F14" t="s">
        <v>215</v>
      </c>
      <c r="G14" t="s">
        <v>215</v>
      </c>
      <c r="J14" s="77">
        <v>0</v>
      </c>
      <c r="K14" t="s">
        <v>215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650</v>
      </c>
      <c r="D15" s="16"/>
      <c r="E15" s="16"/>
      <c r="F15" s="16"/>
      <c r="J15" s="81">
        <v>0</v>
      </c>
      <c r="M15" s="80">
        <v>0</v>
      </c>
      <c r="N15" s="81">
        <v>1183000</v>
      </c>
      <c r="P15" s="81">
        <v>1197.9403</v>
      </c>
      <c r="R15" s="80">
        <v>0.81510000000000005</v>
      </c>
      <c r="S15" s="80">
        <v>9.7999999999999997E-3</v>
      </c>
    </row>
    <row r="16" spans="2:65">
      <c r="B16" t="s">
        <v>651</v>
      </c>
      <c r="C16" t="s">
        <v>652</v>
      </c>
      <c r="D16" t="s">
        <v>123</v>
      </c>
      <c r="E16" t="s">
        <v>653</v>
      </c>
      <c r="F16" t="s">
        <v>551</v>
      </c>
      <c r="G16" t="s">
        <v>654</v>
      </c>
      <c r="H16" t="s">
        <v>150</v>
      </c>
      <c r="I16" t="s">
        <v>655</v>
      </c>
      <c r="K16" t="s">
        <v>102</v>
      </c>
      <c r="L16" s="78">
        <v>5.6500000000000002E-2</v>
      </c>
      <c r="M16" s="78">
        <v>0</v>
      </c>
      <c r="N16" s="77">
        <v>1000000</v>
      </c>
      <c r="O16" s="77">
        <v>100.87</v>
      </c>
      <c r="P16" s="77">
        <v>1008.7</v>
      </c>
      <c r="Q16" s="78">
        <v>0</v>
      </c>
      <c r="R16" s="78">
        <v>0.68640000000000001</v>
      </c>
      <c r="S16" s="78">
        <v>8.2000000000000007E-3</v>
      </c>
    </row>
    <row r="17" spans="2:19">
      <c r="B17" t="s">
        <v>656</v>
      </c>
      <c r="C17" t="s">
        <v>657</v>
      </c>
      <c r="D17" t="s">
        <v>123</v>
      </c>
      <c r="E17" t="s">
        <v>658</v>
      </c>
      <c r="F17" t="s">
        <v>362</v>
      </c>
      <c r="G17" t="s">
        <v>387</v>
      </c>
      <c r="H17" t="s">
        <v>206</v>
      </c>
      <c r="I17" t="s">
        <v>455</v>
      </c>
      <c r="K17" t="s">
        <v>102</v>
      </c>
      <c r="L17" s="78">
        <v>7.4999999999999997E-2</v>
      </c>
      <c r="M17" s="78">
        <v>0</v>
      </c>
      <c r="N17" s="77">
        <v>183000</v>
      </c>
      <c r="O17" s="77">
        <v>103.41</v>
      </c>
      <c r="P17" s="77">
        <v>189.24029999999999</v>
      </c>
      <c r="Q17" s="78">
        <v>0</v>
      </c>
      <c r="R17" s="78">
        <v>0.1288</v>
      </c>
      <c r="S17" s="78">
        <v>1.5E-3</v>
      </c>
    </row>
    <row r="18" spans="2:19">
      <c r="B18" s="79" t="s">
        <v>281</v>
      </c>
      <c r="D18" s="16"/>
      <c r="E18" s="16"/>
      <c r="F18" s="16"/>
      <c r="J18" s="81">
        <v>1.38</v>
      </c>
      <c r="M18" s="80">
        <v>1.17E-2</v>
      </c>
      <c r="N18" s="81">
        <v>73000</v>
      </c>
      <c r="P18" s="81">
        <v>271.69358999999997</v>
      </c>
      <c r="R18" s="80">
        <v>0.18490000000000001</v>
      </c>
      <c r="S18" s="80">
        <v>2.2000000000000001E-3</v>
      </c>
    </row>
    <row r="19" spans="2:19">
      <c r="B19" t="s">
        <v>659</v>
      </c>
      <c r="C19" t="s">
        <v>660</v>
      </c>
      <c r="D19" t="s">
        <v>123</v>
      </c>
      <c r="E19" t="s">
        <v>334</v>
      </c>
      <c r="F19" t="s">
        <v>335</v>
      </c>
      <c r="G19" t="s">
        <v>336</v>
      </c>
      <c r="H19" t="s">
        <v>206</v>
      </c>
      <c r="I19" t="s">
        <v>661</v>
      </c>
      <c r="J19" s="77">
        <v>1.38</v>
      </c>
      <c r="K19" t="s">
        <v>106</v>
      </c>
      <c r="L19" s="78">
        <v>1.55E-2</v>
      </c>
      <c r="M19" s="78">
        <v>1.17E-2</v>
      </c>
      <c r="N19" s="77">
        <v>73000</v>
      </c>
      <c r="O19" s="77">
        <v>100.59</v>
      </c>
      <c r="P19" s="77">
        <v>271.69358999999997</v>
      </c>
      <c r="Q19" s="78">
        <v>0</v>
      </c>
      <c r="R19" s="78">
        <v>0.18490000000000001</v>
      </c>
      <c r="S19" s="78">
        <v>2.2000000000000001E-3</v>
      </c>
    </row>
    <row r="20" spans="2:19">
      <c r="B20" s="79" t="s">
        <v>568</v>
      </c>
      <c r="D20" s="16"/>
      <c r="E20" s="16"/>
      <c r="F20" s="16"/>
      <c r="J20" s="81">
        <v>0</v>
      </c>
      <c r="M20" s="80">
        <v>0</v>
      </c>
      <c r="N20" s="81">
        <v>0</v>
      </c>
      <c r="P20" s="81">
        <v>0</v>
      </c>
      <c r="R20" s="80">
        <v>0</v>
      </c>
      <c r="S20" s="80">
        <v>0</v>
      </c>
    </row>
    <row r="21" spans="2:19">
      <c r="B21" t="s">
        <v>215</v>
      </c>
      <c r="C21" t="s">
        <v>215</v>
      </c>
      <c r="D21" s="16"/>
      <c r="E21" s="16"/>
      <c r="F21" t="s">
        <v>215</v>
      </c>
      <c r="G21" t="s">
        <v>215</v>
      </c>
      <c r="J21" s="77">
        <v>0</v>
      </c>
      <c r="K21" t="s">
        <v>215</v>
      </c>
      <c r="L21" s="78">
        <v>0</v>
      </c>
      <c r="M21" s="78">
        <v>0</v>
      </c>
      <c r="N21" s="77">
        <v>0</v>
      </c>
      <c r="O21" s="77">
        <v>0</v>
      </c>
      <c r="P21" s="77">
        <v>0</v>
      </c>
      <c r="Q21" s="78">
        <v>0</v>
      </c>
      <c r="R21" s="78">
        <v>0</v>
      </c>
      <c r="S21" s="78">
        <v>0</v>
      </c>
    </row>
    <row r="22" spans="2:19">
      <c r="B22" s="79" t="s">
        <v>220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s="79" t="s">
        <v>662</v>
      </c>
      <c r="D23" s="16"/>
      <c r="E23" s="16"/>
      <c r="F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215</v>
      </c>
      <c r="C24" t="s">
        <v>215</v>
      </c>
      <c r="D24" s="16"/>
      <c r="E24" s="16"/>
      <c r="F24" t="s">
        <v>215</v>
      </c>
      <c r="G24" t="s">
        <v>215</v>
      </c>
      <c r="J24" s="77">
        <v>0</v>
      </c>
      <c r="K24" t="s">
        <v>215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663</v>
      </c>
      <c r="D25" s="16"/>
      <c r="E25" s="16"/>
      <c r="F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215</v>
      </c>
      <c r="C26" t="s">
        <v>215</v>
      </c>
      <c r="D26" s="16"/>
      <c r="E26" s="16"/>
      <c r="F26" t="s">
        <v>215</v>
      </c>
      <c r="G26" t="s">
        <v>215</v>
      </c>
      <c r="J26" s="77">
        <v>0</v>
      </c>
      <c r="K26" t="s">
        <v>215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t="s">
        <v>222</v>
      </c>
      <c r="D27" s="16"/>
      <c r="E27" s="16"/>
      <c r="F27" s="16"/>
    </row>
    <row r="28" spans="2:19">
      <c r="B28" t="s">
        <v>270</v>
      </c>
      <c r="D28" s="16"/>
      <c r="E28" s="16"/>
      <c r="F28" s="16"/>
    </row>
    <row r="29" spans="2:19">
      <c r="B29" t="s">
        <v>271</v>
      </c>
      <c r="D29" s="16"/>
      <c r="E29" s="16"/>
      <c r="F29" s="16"/>
    </row>
    <row r="30" spans="2:19">
      <c r="B30" t="s">
        <v>272</v>
      </c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2:81" ht="26.25" customHeight="1">
      <c r="B7" s="103" t="s">
        <v>89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5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4.17</v>
      </c>
      <c r="K11" s="7"/>
      <c r="L11" s="7"/>
      <c r="M11" s="76">
        <v>5.3100000000000001E-2</v>
      </c>
      <c r="N11" s="75">
        <v>3477719.51</v>
      </c>
      <c r="O11" s="7"/>
      <c r="P11" s="75">
        <v>3429.5351589530001</v>
      </c>
      <c r="Q11" s="7"/>
      <c r="R11" s="76">
        <v>1</v>
      </c>
      <c r="S11" s="76">
        <v>2.8000000000000001E-2</v>
      </c>
      <c r="T11" s="35"/>
      <c r="BZ11" s="16"/>
      <c r="CC11" s="16"/>
    </row>
    <row r="12" spans="2:81">
      <c r="B12" s="79" t="s">
        <v>200</v>
      </c>
      <c r="C12" s="16"/>
      <c r="D12" s="16"/>
      <c r="E12" s="16"/>
      <c r="J12" s="81">
        <v>4.17</v>
      </c>
      <c r="M12" s="80">
        <v>5.3100000000000001E-2</v>
      </c>
      <c r="N12" s="81">
        <v>3477719.51</v>
      </c>
      <c r="P12" s="81">
        <v>3429.5351589530001</v>
      </c>
      <c r="R12" s="80">
        <v>1</v>
      </c>
      <c r="S12" s="80">
        <v>2.8000000000000001E-2</v>
      </c>
    </row>
    <row r="13" spans="2:81">
      <c r="B13" s="79" t="s">
        <v>649</v>
      </c>
      <c r="C13" s="16"/>
      <c r="D13" s="16"/>
      <c r="E13" s="16"/>
      <c r="J13" s="81">
        <v>6.83</v>
      </c>
      <c r="M13" s="80">
        <v>2.12E-2</v>
      </c>
      <c r="N13" s="81">
        <v>823444.99</v>
      </c>
      <c r="P13" s="81">
        <v>864.79054377700004</v>
      </c>
      <c r="R13" s="80">
        <v>0.25219999999999998</v>
      </c>
      <c r="S13" s="80">
        <v>7.1000000000000004E-3</v>
      </c>
    </row>
    <row r="14" spans="2:81">
      <c r="B14" t="s">
        <v>664</v>
      </c>
      <c r="C14" t="s">
        <v>665</v>
      </c>
      <c r="D14" t="s">
        <v>123</v>
      </c>
      <c r="E14" t="s">
        <v>666</v>
      </c>
      <c r="F14" t="s">
        <v>667</v>
      </c>
      <c r="G14" t="s">
        <v>298</v>
      </c>
      <c r="H14" t="s">
        <v>150</v>
      </c>
      <c r="I14" t="s">
        <v>668</v>
      </c>
      <c r="J14" s="77">
        <v>5.29</v>
      </c>
      <c r="K14" t="s">
        <v>102</v>
      </c>
      <c r="L14" s="78">
        <v>2.1399999999999999E-2</v>
      </c>
      <c r="M14" s="78">
        <v>1.9599999999999999E-2</v>
      </c>
      <c r="N14" s="77">
        <v>364350.76</v>
      </c>
      <c r="O14" s="77">
        <v>113.83</v>
      </c>
      <c r="P14" s="77">
        <v>414.74047010800001</v>
      </c>
      <c r="Q14" s="78">
        <v>8.9999999999999998E-4</v>
      </c>
      <c r="R14" s="78">
        <v>0.12089999999999999</v>
      </c>
      <c r="S14" s="78">
        <v>3.3999999999999998E-3</v>
      </c>
    </row>
    <row r="15" spans="2:81">
      <c r="B15" t="s">
        <v>669</v>
      </c>
      <c r="C15" t="s">
        <v>670</v>
      </c>
      <c r="D15" t="s">
        <v>123</v>
      </c>
      <c r="E15" t="s">
        <v>671</v>
      </c>
      <c r="F15" t="s">
        <v>382</v>
      </c>
      <c r="G15" t="s">
        <v>298</v>
      </c>
      <c r="H15" t="s">
        <v>150</v>
      </c>
      <c r="I15" t="s">
        <v>672</v>
      </c>
      <c r="J15" s="77">
        <v>8.24</v>
      </c>
      <c r="K15" t="s">
        <v>102</v>
      </c>
      <c r="L15" s="78">
        <v>8.3000000000000001E-3</v>
      </c>
      <c r="M15" s="78">
        <v>2.2700000000000001E-2</v>
      </c>
      <c r="N15" s="77">
        <v>459094.23</v>
      </c>
      <c r="O15" s="77">
        <v>98.03</v>
      </c>
      <c r="P15" s="77">
        <v>450.05007366900003</v>
      </c>
      <c r="Q15" s="78">
        <v>1.2999999999999999E-3</v>
      </c>
      <c r="R15" s="78">
        <v>0.13120000000000001</v>
      </c>
      <c r="S15" s="78">
        <v>3.7000000000000002E-3</v>
      </c>
    </row>
    <row r="16" spans="2:81">
      <c r="B16" s="79" t="s">
        <v>650</v>
      </c>
      <c r="C16" s="16"/>
      <c r="D16" s="16"/>
      <c r="E16" s="16"/>
      <c r="J16" s="81">
        <v>3.28</v>
      </c>
      <c r="M16" s="80">
        <v>6.3899999999999998E-2</v>
      </c>
      <c r="N16" s="81">
        <v>2654274.52</v>
      </c>
      <c r="P16" s="81">
        <v>2564.744615176</v>
      </c>
      <c r="R16" s="80">
        <v>0.74780000000000002</v>
      </c>
      <c r="S16" s="80">
        <v>2.1000000000000001E-2</v>
      </c>
    </row>
    <row r="17" spans="2:19">
      <c r="B17" t="s">
        <v>673</v>
      </c>
      <c r="C17" t="s">
        <v>674</v>
      </c>
      <c r="D17" t="s">
        <v>123</v>
      </c>
      <c r="E17" t="s">
        <v>666</v>
      </c>
      <c r="F17" t="s">
        <v>667</v>
      </c>
      <c r="G17" t="s">
        <v>298</v>
      </c>
      <c r="H17" t="s">
        <v>150</v>
      </c>
      <c r="I17" t="s">
        <v>668</v>
      </c>
      <c r="J17" s="77">
        <v>4.83</v>
      </c>
      <c r="K17" t="s">
        <v>102</v>
      </c>
      <c r="L17" s="78">
        <v>3.7400000000000003E-2</v>
      </c>
      <c r="M17" s="78">
        <v>5.0500000000000003E-2</v>
      </c>
      <c r="N17" s="77">
        <v>771566.32</v>
      </c>
      <c r="O17" s="77">
        <v>95.21</v>
      </c>
      <c r="P17" s="77">
        <v>734.60829327199997</v>
      </c>
      <c r="Q17" s="78">
        <v>1.1000000000000001E-3</v>
      </c>
      <c r="R17" s="78">
        <v>0.2142</v>
      </c>
      <c r="S17" s="78">
        <v>6.0000000000000001E-3</v>
      </c>
    </row>
    <row r="18" spans="2:19">
      <c r="B18" t="s">
        <v>675</v>
      </c>
      <c r="C18" t="s">
        <v>676</v>
      </c>
      <c r="D18" t="s">
        <v>123</v>
      </c>
      <c r="E18" t="s">
        <v>666</v>
      </c>
      <c r="F18" t="s">
        <v>667</v>
      </c>
      <c r="G18" t="s">
        <v>298</v>
      </c>
      <c r="H18" t="s">
        <v>150</v>
      </c>
      <c r="I18" t="s">
        <v>668</v>
      </c>
      <c r="J18" s="77">
        <v>1.65</v>
      </c>
      <c r="K18" t="s">
        <v>102</v>
      </c>
      <c r="L18" s="78">
        <v>2.5000000000000001E-2</v>
      </c>
      <c r="M18" s="78">
        <v>5.0099999999999999E-2</v>
      </c>
      <c r="N18" s="77">
        <v>539848.78</v>
      </c>
      <c r="O18" s="77">
        <v>96.86</v>
      </c>
      <c r="P18" s="77">
        <v>522.89752830800001</v>
      </c>
      <c r="Q18" s="78">
        <v>1.2999999999999999E-3</v>
      </c>
      <c r="R18" s="78">
        <v>0.1525</v>
      </c>
      <c r="S18" s="78">
        <v>4.3E-3</v>
      </c>
    </row>
    <row r="19" spans="2:19">
      <c r="B19" t="s">
        <v>677</v>
      </c>
      <c r="C19" t="s">
        <v>678</v>
      </c>
      <c r="D19" t="s">
        <v>123</v>
      </c>
      <c r="E19" t="s">
        <v>679</v>
      </c>
      <c r="F19" t="s">
        <v>406</v>
      </c>
      <c r="G19" t="s">
        <v>336</v>
      </c>
      <c r="H19" t="s">
        <v>206</v>
      </c>
      <c r="I19" t="s">
        <v>680</v>
      </c>
      <c r="J19" s="77">
        <v>3.94</v>
      </c>
      <c r="K19" t="s">
        <v>102</v>
      </c>
      <c r="L19" s="78">
        <v>3.3500000000000002E-2</v>
      </c>
      <c r="M19" s="78">
        <v>6.6400000000000001E-2</v>
      </c>
      <c r="N19" s="77">
        <v>54789.599999999999</v>
      </c>
      <c r="O19" s="77">
        <v>88.33</v>
      </c>
      <c r="P19" s="77">
        <v>48.395653680000002</v>
      </c>
      <c r="Q19" s="78">
        <v>1E-4</v>
      </c>
      <c r="R19" s="78">
        <v>1.41E-2</v>
      </c>
      <c r="S19" s="78">
        <v>4.0000000000000002E-4</v>
      </c>
    </row>
    <row r="20" spans="2:19">
      <c r="B20" t="s">
        <v>681</v>
      </c>
      <c r="C20" t="s">
        <v>682</v>
      </c>
      <c r="D20" t="s">
        <v>123</v>
      </c>
      <c r="E20" t="s">
        <v>683</v>
      </c>
      <c r="F20" t="s">
        <v>551</v>
      </c>
      <c r="G20" t="s">
        <v>654</v>
      </c>
      <c r="H20" t="s">
        <v>150</v>
      </c>
      <c r="I20" t="s">
        <v>280</v>
      </c>
      <c r="J20" s="77">
        <v>1.42</v>
      </c>
      <c r="K20" t="s">
        <v>102</v>
      </c>
      <c r="L20" s="78">
        <v>6.7500000000000004E-2</v>
      </c>
      <c r="M20" s="78">
        <v>7.1099999999999997E-2</v>
      </c>
      <c r="N20" s="77">
        <v>146000</v>
      </c>
      <c r="O20" s="77">
        <v>100.31</v>
      </c>
      <c r="P20" s="77">
        <v>146.45259999999999</v>
      </c>
      <c r="Q20" s="78">
        <v>1.6999999999999999E-3</v>
      </c>
      <c r="R20" s="78">
        <v>4.2700000000000002E-2</v>
      </c>
      <c r="S20" s="78">
        <v>1.1999999999999999E-3</v>
      </c>
    </row>
    <row r="21" spans="2:19">
      <c r="B21" t="s">
        <v>684</v>
      </c>
      <c r="C21" t="s">
        <v>685</v>
      </c>
      <c r="D21" t="s">
        <v>123</v>
      </c>
      <c r="E21" t="s">
        <v>686</v>
      </c>
      <c r="F21" t="s">
        <v>341</v>
      </c>
      <c r="G21" t="s">
        <v>347</v>
      </c>
      <c r="H21" t="s">
        <v>150</v>
      </c>
      <c r="I21" t="s">
        <v>687</v>
      </c>
      <c r="J21" s="77">
        <v>2.46</v>
      </c>
      <c r="K21" t="s">
        <v>102</v>
      </c>
      <c r="L21" s="78">
        <v>2.1000000000000001E-2</v>
      </c>
      <c r="M21" s="78">
        <v>7.0199999999999999E-2</v>
      </c>
      <c r="N21" s="77">
        <v>357143</v>
      </c>
      <c r="O21" s="77">
        <v>89.56</v>
      </c>
      <c r="P21" s="77">
        <v>319.85727079999998</v>
      </c>
      <c r="Q21" s="78">
        <v>5.3E-3</v>
      </c>
      <c r="R21" s="78">
        <v>9.3299999999999994E-2</v>
      </c>
      <c r="S21" s="78">
        <v>2.5999999999999999E-3</v>
      </c>
    </row>
    <row r="22" spans="2:19">
      <c r="B22" t="s">
        <v>688</v>
      </c>
      <c r="C22" t="s">
        <v>689</v>
      </c>
      <c r="D22" t="s">
        <v>123</v>
      </c>
      <c r="E22" t="s">
        <v>690</v>
      </c>
      <c r="F22" t="s">
        <v>341</v>
      </c>
      <c r="G22" t="s">
        <v>363</v>
      </c>
      <c r="H22" t="s">
        <v>150</v>
      </c>
      <c r="I22" t="s">
        <v>691</v>
      </c>
      <c r="J22" s="77">
        <v>3.22</v>
      </c>
      <c r="K22" t="s">
        <v>102</v>
      </c>
      <c r="L22" s="78">
        <v>4.5999999999999999E-2</v>
      </c>
      <c r="M22" s="78">
        <v>5.8500000000000003E-2</v>
      </c>
      <c r="N22" s="77">
        <v>32926.82</v>
      </c>
      <c r="O22" s="77">
        <v>96.38</v>
      </c>
      <c r="P22" s="77">
        <v>31.734869115999999</v>
      </c>
      <c r="Q22" s="78">
        <v>1E-4</v>
      </c>
      <c r="R22" s="78">
        <v>9.2999999999999992E-3</v>
      </c>
      <c r="S22" s="78">
        <v>2.9999999999999997E-4</v>
      </c>
    </row>
    <row r="23" spans="2:19">
      <c r="B23" t="s">
        <v>692</v>
      </c>
      <c r="C23" t="s">
        <v>693</v>
      </c>
      <c r="D23" t="s">
        <v>123</v>
      </c>
      <c r="E23" t="s">
        <v>694</v>
      </c>
      <c r="F23" t="s">
        <v>382</v>
      </c>
      <c r="G23" t="s">
        <v>375</v>
      </c>
      <c r="H23" t="s">
        <v>150</v>
      </c>
      <c r="I23" t="s">
        <v>695</v>
      </c>
      <c r="J23" s="77">
        <v>3.56</v>
      </c>
      <c r="K23" t="s">
        <v>102</v>
      </c>
      <c r="L23" s="78">
        <v>7.4999999999999997E-2</v>
      </c>
      <c r="M23" s="78">
        <v>8.2400000000000001E-2</v>
      </c>
      <c r="N23" s="77">
        <v>752000</v>
      </c>
      <c r="O23" s="77">
        <v>101.17</v>
      </c>
      <c r="P23" s="77">
        <v>760.79840000000002</v>
      </c>
      <c r="Q23" s="78">
        <v>1.2999999999999999E-3</v>
      </c>
      <c r="R23" s="78">
        <v>0.2218</v>
      </c>
      <c r="S23" s="78">
        <v>6.1999999999999998E-3</v>
      </c>
    </row>
    <row r="24" spans="2:19">
      <c r="B24" s="79" t="s">
        <v>281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215</v>
      </c>
      <c r="C25" t="s">
        <v>215</v>
      </c>
      <c r="D25" s="16"/>
      <c r="E25" s="16"/>
      <c r="F25" t="s">
        <v>215</v>
      </c>
      <c r="G25" t="s">
        <v>215</v>
      </c>
      <c r="J25" s="77">
        <v>0</v>
      </c>
      <c r="K25" t="s">
        <v>215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s="79" t="s">
        <v>568</v>
      </c>
      <c r="C26" s="16"/>
      <c r="D26" s="16"/>
      <c r="E26" s="16"/>
      <c r="J26" s="81">
        <v>0</v>
      </c>
      <c r="M26" s="80">
        <v>0</v>
      </c>
      <c r="N26" s="81">
        <v>0</v>
      </c>
      <c r="P26" s="81">
        <v>0</v>
      </c>
      <c r="R26" s="80">
        <v>0</v>
      </c>
      <c r="S26" s="80">
        <v>0</v>
      </c>
    </row>
    <row r="27" spans="2:19">
      <c r="B27" t="s">
        <v>215</v>
      </c>
      <c r="C27" t="s">
        <v>215</v>
      </c>
      <c r="D27" s="16"/>
      <c r="E27" s="16"/>
      <c r="F27" t="s">
        <v>215</v>
      </c>
      <c r="G27" t="s">
        <v>215</v>
      </c>
      <c r="J27" s="77">
        <v>0</v>
      </c>
      <c r="K27" t="s">
        <v>215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  <c r="S27" s="78">
        <v>0</v>
      </c>
    </row>
    <row r="28" spans="2:19">
      <c r="B28" s="79" t="s">
        <v>220</v>
      </c>
      <c r="C28" s="16"/>
      <c r="D28" s="16"/>
      <c r="E28" s="16"/>
      <c r="J28" s="81">
        <v>0</v>
      </c>
      <c r="M28" s="80">
        <v>0</v>
      </c>
      <c r="N28" s="81">
        <v>0</v>
      </c>
      <c r="P28" s="81">
        <v>0</v>
      </c>
      <c r="R28" s="80">
        <v>0</v>
      </c>
      <c r="S28" s="80">
        <v>0</v>
      </c>
    </row>
    <row r="29" spans="2:19">
      <c r="B29" s="79" t="s">
        <v>282</v>
      </c>
      <c r="C29" s="16"/>
      <c r="D29" s="16"/>
      <c r="E29" s="16"/>
      <c r="J29" s="81">
        <v>0</v>
      </c>
      <c r="M29" s="80">
        <v>0</v>
      </c>
      <c r="N29" s="81">
        <v>0</v>
      </c>
      <c r="P29" s="81">
        <v>0</v>
      </c>
      <c r="R29" s="80">
        <v>0</v>
      </c>
      <c r="S29" s="80">
        <v>0</v>
      </c>
    </row>
    <row r="30" spans="2:19">
      <c r="B30" t="s">
        <v>215</v>
      </c>
      <c r="C30" t="s">
        <v>215</v>
      </c>
      <c r="D30" s="16"/>
      <c r="E30" s="16"/>
      <c r="F30" t="s">
        <v>215</v>
      </c>
      <c r="G30" t="s">
        <v>215</v>
      </c>
      <c r="J30" s="77">
        <v>0</v>
      </c>
      <c r="K30" t="s">
        <v>215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  <c r="S30" s="78">
        <v>0</v>
      </c>
    </row>
    <row r="31" spans="2:19">
      <c r="B31" s="79" t="s">
        <v>283</v>
      </c>
      <c r="C31" s="16"/>
      <c r="D31" s="16"/>
      <c r="E31" s="16"/>
      <c r="J31" s="81">
        <v>0</v>
      </c>
      <c r="M31" s="80">
        <v>0</v>
      </c>
      <c r="N31" s="81">
        <v>0</v>
      </c>
      <c r="P31" s="81">
        <v>0</v>
      </c>
      <c r="R31" s="80">
        <v>0</v>
      </c>
      <c r="S31" s="80">
        <v>0</v>
      </c>
    </row>
    <row r="32" spans="2:19">
      <c r="B32" t="s">
        <v>215</v>
      </c>
      <c r="C32" t="s">
        <v>215</v>
      </c>
      <c r="D32" s="16"/>
      <c r="E32" s="16"/>
      <c r="F32" t="s">
        <v>215</v>
      </c>
      <c r="G32" t="s">
        <v>215</v>
      </c>
      <c r="J32" s="77">
        <v>0</v>
      </c>
      <c r="K32" t="s">
        <v>215</v>
      </c>
      <c r="L32" s="78">
        <v>0</v>
      </c>
      <c r="M32" s="78">
        <v>0</v>
      </c>
      <c r="N32" s="77">
        <v>0</v>
      </c>
      <c r="O32" s="77">
        <v>0</v>
      </c>
      <c r="P32" s="77">
        <v>0</v>
      </c>
      <c r="Q32" s="78">
        <v>0</v>
      </c>
      <c r="R32" s="78">
        <v>0</v>
      </c>
      <c r="S32" s="78">
        <v>0</v>
      </c>
    </row>
    <row r="33" spans="2:5">
      <c r="B33" t="s">
        <v>222</v>
      </c>
      <c r="C33" s="16"/>
      <c r="D33" s="16"/>
      <c r="E33" s="16"/>
    </row>
    <row r="34" spans="2:5">
      <c r="B34" t="s">
        <v>270</v>
      </c>
      <c r="C34" s="16"/>
      <c r="D34" s="16"/>
      <c r="E34" s="16"/>
    </row>
    <row r="35" spans="2:5">
      <c r="B35" t="s">
        <v>271</v>
      </c>
      <c r="C35" s="16"/>
      <c r="D35" s="16"/>
      <c r="E35" s="16"/>
    </row>
    <row r="36" spans="2:5">
      <c r="B36" t="s">
        <v>272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5"/>
    </row>
    <row r="7" spans="2:98" ht="26.25" customHeight="1">
      <c r="B7" s="103" t="s">
        <v>91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5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200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215</v>
      </c>
      <c r="C13" t="s">
        <v>215</v>
      </c>
      <c r="D13" s="16"/>
      <c r="E13" s="16"/>
      <c r="F13" t="s">
        <v>215</v>
      </c>
      <c r="G13" t="s">
        <v>215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220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282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215</v>
      </c>
      <c r="C16" t="s">
        <v>215</v>
      </c>
      <c r="D16" s="16"/>
      <c r="E16" s="16"/>
      <c r="F16" t="s">
        <v>215</v>
      </c>
      <c r="G16" t="s">
        <v>215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283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215</v>
      </c>
      <c r="C18" t="s">
        <v>215</v>
      </c>
      <c r="D18" s="16"/>
      <c r="E18" s="16"/>
      <c r="F18" t="s">
        <v>215</v>
      </c>
      <c r="G18" t="s">
        <v>215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222</v>
      </c>
      <c r="C19" s="16"/>
      <c r="D19" s="16"/>
      <c r="E19" s="16"/>
    </row>
    <row r="20" spans="2:13">
      <c r="B20" t="s">
        <v>270</v>
      </c>
      <c r="C20" s="16"/>
      <c r="D20" s="16"/>
      <c r="E20" s="16"/>
    </row>
    <row r="21" spans="2:13">
      <c r="B21" t="s">
        <v>271</v>
      </c>
      <c r="C21" s="16"/>
      <c r="D21" s="16"/>
      <c r="E21" s="16"/>
    </row>
    <row r="22" spans="2:13">
      <c r="B22" t="s">
        <v>272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I21" sqref="I2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5"/>
    </row>
    <row r="7" spans="2:55" ht="26.25" customHeight="1">
      <c r="B7" s="103" t="s">
        <v>139</v>
      </c>
      <c r="C7" s="104"/>
      <c r="D7" s="104"/>
      <c r="E7" s="104"/>
      <c r="F7" s="104"/>
      <c r="G7" s="104"/>
      <c r="H7" s="104"/>
      <c r="I7" s="104"/>
      <c r="J7" s="104"/>
      <c r="K7" s="105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276000</v>
      </c>
      <c r="G11" s="7"/>
      <c r="H11" s="75">
        <v>276</v>
      </c>
      <c r="I11" s="7"/>
      <c r="J11" s="76">
        <v>1</v>
      </c>
      <c r="K11" s="76">
        <v>2.3E-3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200</v>
      </c>
      <c r="C12" s="16"/>
      <c r="F12" s="81">
        <v>276000</v>
      </c>
      <c r="H12" s="81">
        <v>276</v>
      </c>
      <c r="J12" s="80">
        <v>1</v>
      </c>
      <c r="K12" s="80">
        <v>2.3E-3</v>
      </c>
    </row>
    <row r="13" spans="2:55">
      <c r="B13" s="79" t="s">
        <v>696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215</v>
      </c>
      <c r="C14" t="s">
        <v>215</v>
      </c>
      <c r="D14" t="s">
        <v>215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697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215</v>
      </c>
      <c r="C16" t="s">
        <v>215</v>
      </c>
      <c r="D16" t="s">
        <v>215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698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215</v>
      </c>
      <c r="C18" t="s">
        <v>215</v>
      </c>
      <c r="D18" t="s">
        <v>215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699</v>
      </c>
      <c r="C19" s="16"/>
      <c r="F19" s="81">
        <v>276000</v>
      </c>
      <c r="H19" s="81">
        <v>276</v>
      </c>
      <c r="J19" s="80">
        <v>1</v>
      </c>
      <c r="K19" s="80">
        <v>2.3E-3</v>
      </c>
    </row>
    <row r="20" spans="2:11">
      <c r="B20" t="s">
        <v>700</v>
      </c>
      <c r="C20" t="s">
        <v>701</v>
      </c>
      <c r="D20" t="s">
        <v>102</v>
      </c>
      <c r="E20" t="s">
        <v>702</v>
      </c>
      <c r="F20" s="77">
        <v>276000</v>
      </c>
      <c r="G20" s="77">
        <v>100</v>
      </c>
      <c r="H20" s="77">
        <v>276</v>
      </c>
      <c r="I20" s="78">
        <v>2.07E-2</v>
      </c>
      <c r="J20" s="78">
        <v>1</v>
      </c>
      <c r="K20" s="78">
        <v>2.3E-3</v>
      </c>
    </row>
    <row r="21" spans="2:11">
      <c r="B21" s="79" t="s">
        <v>220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703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215</v>
      </c>
      <c r="C23" t="s">
        <v>215</v>
      </c>
      <c r="D23" t="s">
        <v>215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704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215</v>
      </c>
      <c r="C25" t="s">
        <v>215</v>
      </c>
      <c r="D25" t="s">
        <v>215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705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215</v>
      </c>
      <c r="C27" t="s">
        <v>215</v>
      </c>
      <c r="D27" t="s">
        <v>215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706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215</v>
      </c>
      <c r="C29" t="s">
        <v>215</v>
      </c>
      <c r="D29" t="s">
        <v>215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222</v>
      </c>
      <c r="C30" s="16"/>
    </row>
    <row r="31" spans="2:11">
      <c r="B31" t="s">
        <v>270</v>
      </c>
      <c r="C31" s="16"/>
    </row>
    <row r="32" spans="2:11">
      <c r="B32" t="s">
        <v>271</v>
      </c>
      <c r="C32" s="16"/>
    </row>
    <row r="33" spans="2:3">
      <c r="B33" t="s">
        <v>272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2:59" ht="26.25" customHeight="1">
      <c r="B7" s="103" t="s">
        <v>141</v>
      </c>
      <c r="C7" s="104"/>
      <c r="D7" s="104"/>
      <c r="E7" s="104"/>
      <c r="F7" s="104"/>
      <c r="G7" s="104"/>
      <c r="H7" s="104"/>
      <c r="I7" s="104"/>
      <c r="J7" s="104"/>
      <c r="K7" s="104"/>
      <c r="L7" s="105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28223</v>
      </c>
      <c r="H11" s="7"/>
      <c r="I11" s="75">
        <v>17.872942572229999</v>
      </c>
      <c r="J11" s="7"/>
      <c r="K11" s="76">
        <v>1</v>
      </c>
      <c r="L11" s="76">
        <v>1E-4</v>
      </c>
      <c r="M11" s="16"/>
      <c r="N11" s="16"/>
      <c r="O11" s="16"/>
      <c r="P11" s="16"/>
      <c r="BG11" s="16"/>
    </row>
    <row r="12" spans="2:59">
      <c r="B12" s="79" t="s">
        <v>707</v>
      </c>
      <c r="C12" s="16"/>
      <c r="D12" s="16"/>
      <c r="G12" s="81">
        <v>28223</v>
      </c>
      <c r="I12" s="81">
        <v>17.872942572229999</v>
      </c>
      <c r="K12" s="80">
        <v>1</v>
      </c>
      <c r="L12" s="80">
        <v>1E-4</v>
      </c>
    </row>
    <row r="13" spans="2:59">
      <c r="B13" t="s">
        <v>708</v>
      </c>
      <c r="C13" t="s">
        <v>709</v>
      </c>
      <c r="D13" t="s">
        <v>573</v>
      </c>
      <c r="E13" t="s">
        <v>106</v>
      </c>
      <c r="F13" t="s">
        <v>710</v>
      </c>
      <c r="G13" s="77">
        <v>21000</v>
      </c>
      <c r="H13" s="77">
        <v>23.002500000000001</v>
      </c>
      <c r="I13" s="77">
        <v>17.872942500000001</v>
      </c>
      <c r="J13" s="78">
        <v>0</v>
      </c>
      <c r="K13" s="78">
        <v>1</v>
      </c>
      <c r="L13" s="78">
        <v>1E-4</v>
      </c>
    </row>
    <row r="14" spans="2:59">
      <c r="B14" t="s">
        <v>711</v>
      </c>
      <c r="C14" t="s">
        <v>712</v>
      </c>
      <c r="D14" t="s">
        <v>713</v>
      </c>
      <c r="E14" t="s">
        <v>102</v>
      </c>
      <c r="F14" t="s">
        <v>714</v>
      </c>
      <c r="G14" s="77">
        <v>7223</v>
      </c>
      <c r="H14" s="77">
        <v>9.9999999999999995E-7</v>
      </c>
      <c r="I14" s="77">
        <v>7.2230000000000006E-8</v>
      </c>
      <c r="J14" s="78">
        <v>0</v>
      </c>
      <c r="K14" s="78">
        <v>0</v>
      </c>
      <c r="L14" s="78">
        <v>0</v>
      </c>
    </row>
    <row r="15" spans="2:59">
      <c r="B15" s="79" t="s">
        <v>631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9">
      <c r="B16" t="s">
        <v>215</v>
      </c>
      <c r="C16" t="s">
        <v>215</v>
      </c>
      <c r="D16" t="s">
        <v>215</v>
      </c>
      <c r="E16" t="s">
        <v>215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4">
      <c r="B17" t="s">
        <v>222</v>
      </c>
      <c r="C17" s="16"/>
      <c r="D17" s="16"/>
    </row>
    <row r="18" spans="2:4">
      <c r="B18" t="s">
        <v>270</v>
      </c>
      <c r="C18" s="16"/>
      <c r="D18" s="16"/>
    </row>
    <row r="19" spans="2:4">
      <c r="B19" t="s">
        <v>271</v>
      </c>
      <c r="C19" s="16"/>
      <c r="D19" s="16"/>
    </row>
    <row r="20" spans="2:4">
      <c r="B20" t="s">
        <v>272</v>
      </c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2:52" ht="26.25" customHeight="1">
      <c r="B7" s="103" t="s">
        <v>142</v>
      </c>
      <c r="C7" s="104"/>
      <c r="D7" s="104"/>
      <c r="E7" s="104"/>
      <c r="F7" s="104"/>
      <c r="G7" s="104"/>
      <c r="H7" s="104"/>
      <c r="I7" s="104"/>
      <c r="J7" s="104"/>
      <c r="K7" s="104"/>
      <c r="L7" s="105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632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215</v>
      </c>
      <c r="C14" t="s">
        <v>215</v>
      </c>
      <c r="D14" t="s">
        <v>215</v>
      </c>
      <c r="E14" t="s">
        <v>215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633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215</v>
      </c>
      <c r="C16" t="s">
        <v>215</v>
      </c>
      <c r="D16" t="s">
        <v>215</v>
      </c>
      <c r="E16" t="s">
        <v>215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715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215</v>
      </c>
      <c r="C18" t="s">
        <v>215</v>
      </c>
      <c r="D18" t="s">
        <v>215</v>
      </c>
      <c r="E18" t="s">
        <v>215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634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215</v>
      </c>
      <c r="C20" t="s">
        <v>215</v>
      </c>
      <c r="D20" t="s">
        <v>215</v>
      </c>
      <c r="E20" t="s">
        <v>215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568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215</v>
      </c>
      <c r="C22" t="s">
        <v>215</v>
      </c>
      <c r="D22" t="s">
        <v>215</v>
      </c>
      <c r="E22" t="s">
        <v>215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220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632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215</v>
      </c>
      <c r="C25" t="s">
        <v>215</v>
      </c>
      <c r="D25" t="s">
        <v>215</v>
      </c>
      <c r="E25" t="s">
        <v>215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635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215</v>
      </c>
      <c r="C27" t="s">
        <v>215</v>
      </c>
      <c r="D27" t="s">
        <v>215</v>
      </c>
      <c r="E27" t="s">
        <v>215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634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215</v>
      </c>
      <c r="C29" t="s">
        <v>215</v>
      </c>
      <c r="D29" t="s">
        <v>215</v>
      </c>
      <c r="E29" t="s">
        <v>215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636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215</v>
      </c>
      <c r="C31" t="s">
        <v>215</v>
      </c>
      <c r="D31" t="s">
        <v>215</v>
      </c>
      <c r="E31" t="s">
        <v>215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568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215</v>
      </c>
      <c r="C33" t="s">
        <v>215</v>
      </c>
      <c r="D33" t="s">
        <v>215</v>
      </c>
      <c r="E33" t="s">
        <v>215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222</v>
      </c>
      <c r="C34" s="16"/>
      <c r="D34" s="16"/>
    </row>
    <row r="35" spans="2:12">
      <c r="B35" t="s">
        <v>270</v>
      </c>
      <c r="C35" s="16"/>
      <c r="D35" s="16"/>
    </row>
    <row r="36" spans="2:12">
      <c r="B36" t="s">
        <v>271</v>
      </c>
      <c r="C36" s="16"/>
      <c r="D36" s="16"/>
    </row>
    <row r="37" spans="2:12">
      <c r="B37" t="s">
        <v>272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9" workbookViewId="0">
      <selection activeCell="L12" sqref="K12:L33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93" t="s">
        <v>47</v>
      </c>
      <c r="C7" s="94"/>
      <c r="D7" s="94"/>
      <c r="E7" s="94"/>
      <c r="F7" s="94"/>
      <c r="G7" s="94"/>
      <c r="H7" s="94"/>
      <c r="I7" s="94"/>
      <c r="J7" s="94"/>
      <c r="K7" s="94"/>
      <c r="L7" s="94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3592.8079928760312</v>
      </c>
      <c r="K11" s="76">
        <f>J11/$J$11</f>
        <v>1</v>
      </c>
      <c r="L11" s="76">
        <f>J11/'סכום נכסי הקרן'!$C$42</f>
        <v>2.9311354200458252E-2</v>
      </c>
    </row>
    <row r="12" spans="2:13">
      <c r="B12" s="79" t="s">
        <v>200</v>
      </c>
      <c r="C12" s="26"/>
      <c r="D12" s="27"/>
      <c r="E12" s="27"/>
      <c r="F12" s="27"/>
      <c r="G12" s="27"/>
      <c r="H12" s="27"/>
      <c r="I12" s="80">
        <v>0</v>
      </c>
      <c r="J12" s="81">
        <f>J13+J15</f>
        <v>3592.8079928760312</v>
      </c>
      <c r="K12" s="80">
        <f t="shared" ref="K12:K33" si="0">J12/$J$11</f>
        <v>1</v>
      </c>
      <c r="L12" s="80">
        <f>J12/'סכום נכסי הקרן'!$C$42</f>
        <v>2.9311354200458252E-2</v>
      </c>
    </row>
    <row r="13" spans="2:13">
      <c r="B13" s="79" t="s">
        <v>201</v>
      </c>
      <c r="C13" s="26"/>
      <c r="D13" s="27"/>
      <c r="E13" s="27"/>
      <c r="F13" s="27"/>
      <c r="G13" s="27"/>
      <c r="H13" s="27"/>
      <c r="I13" s="80">
        <v>0</v>
      </c>
      <c r="J13" s="81">
        <f>J14</f>
        <v>2710.3310500000312</v>
      </c>
      <c r="K13" s="80">
        <f t="shared" si="0"/>
        <v>0.75437681484070063</v>
      </c>
      <c r="L13" s="80">
        <f>J13/'סכום נכסי הקרן'!$C$42</f>
        <v>2.211180602040929E-2</v>
      </c>
    </row>
    <row r="14" spans="2:13">
      <c r="B14" t="s">
        <v>202</v>
      </c>
      <c r="C14" t="s">
        <v>203</v>
      </c>
      <c r="D14" t="s">
        <v>204</v>
      </c>
      <c r="E14" t="s">
        <v>205</v>
      </c>
      <c r="F14" t="s">
        <v>206</v>
      </c>
      <c r="G14" t="s">
        <v>102</v>
      </c>
      <c r="H14" s="78">
        <v>0</v>
      </c>
      <c r="I14" s="78">
        <v>0</v>
      </c>
      <c r="J14" s="77">
        <f>2412.35086+297.980190000031</f>
        <v>2710.3310500000312</v>
      </c>
      <c r="K14" s="78">
        <f t="shared" si="0"/>
        <v>0.75437681484070063</v>
      </c>
      <c r="L14" s="78">
        <f>J14/'סכום נכסי הקרן'!$C$42</f>
        <v>2.211180602040929E-2</v>
      </c>
    </row>
    <row r="15" spans="2:13">
      <c r="B15" s="79" t="s">
        <v>207</v>
      </c>
      <c r="C15" s="26"/>
      <c r="D15" s="27"/>
      <c r="E15" s="27"/>
      <c r="F15" s="27"/>
      <c r="G15" s="27"/>
      <c r="H15" s="27"/>
      <c r="I15" s="80">
        <v>0</v>
      </c>
      <c r="J15" s="81">
        <v>882.47694287599995</v>
      </c>
      <c r="K15" s="80">
        <f t="shared" si="0"/>
        <v>0.24562318515929932</v>
      </c>
      <c r="L15" s="80">
        <f>J15/'סכום נכסי הקרן'!$C$42</f>
        <v>7.1995481800489628E-3</v>
      </c>
    </row>
    <row r="16" spans="2:13">
      <c r="B16" t="s">
        <v>208</v>
      </c>
      <c r="C16" t="s">
        <v>209</v>
      </c>
      <c r="D16" t="s">
        <v>204</v>
      </c>
      <c r="E16" t="s">
        <v>205</v>
      </c>
      <c r="F16" t="s">
        <v>206</v>
      </c>
      <c r="G16" t="s">
        <v>110</v>
      </c>
      <c r="H16" s="78">
        <v>0</v>
      </c>
      <c r="I16" s="78">
        <v>0</v>
      </c>
      <c r="J16" s="77">
        <v>280.998715995</v>
      </c>
      <c r="K16" s="78">
        <f t="shared" si="0"/>
        <v>7.8211448135323658E-2</v>
      </c>
      <c r="L16" s="78">
        <f>J16/'סכום נכסי הקרן'!$C$42</f>
        <v>2.2924834588252418E-3</v>
      </c>
    </row>
    <row r="17" spans="2:12">
      <c r="B17" t="s">
        <v>210</v>
      </c>
      <c r="C17" t="s">
        <v>211</v>
      </c>
      <c r="D17" t="s">
        <v>204</v>
      </c>
      <c r="E17" t="s">
        <v>205</v>
      </c>
      <c r="F17" t="s">
        <v>206</v>
      </c>
      <c r="G17" t="s">
        <v>106</v>
      </c>
      <c r="H17" s="78">
        <v>0</v>
      </c>
      <c r="I17" s="78">
        <v>0</v>
      </c>
      <c r="J17" s="77">
        <v>592.89543700000002</v>
      </c>
      <c r="K17" s="78">
        <f t="shared" si="0"/>
        <v>0.16502285626607871</v>
      </c>
      <c r="L17" s="78">
        <f>J17/'סכום נכסי הקרן'!$C$42</f>
        <v>4.8370433911863447E-3</v>
      </c>
    </row>
    <row r="18" spans="2:12">
      <c r="B18" t="s">
        <v>212</v>
      </c>
      <c r="C18" t="s">
        <v>213</v>
      </c>
      <c r="D18" t="s">
        <v>204</v>
      </c>
      <c r="E18" t="s">
        <v>205</v>
      </c>
      <c r="F18" t="s">
        <v>206</v>
      </c>
      <c r="G18" t="s">
        <v>123</v>
      </c>
      <c r="H18" s="78">
        <v>0</v>
      </c>
      <c r="I18" s="78">
        <v>0</v>
      </c>
      <c r="J18" s="77">
        <v>8.5827898810000001</v>
      </c>
      <c r="K18" s="78">
        <f t="shared" si="0"/>
        <v>2.3888807578969743E-3</v>
      </c>
      <c r="L18" s="78">
        <f>J18/'סכום נכסי הקרן'!$C$42</f>
        <v>7.0021330037377364E-5</v>
      </c>
    </row>
    <row r="19" spans="2:12">
      <c r="B19" s="79" t="s">
        <v>214</v>
      </c>
      <c r="D19" s="16"/>
      <c r="I19" s="80">
        <v>0</v>
      </c>
      <c r="J19" s="81">
        <v>0</v>
      </c>
      <c r="K19" s="80">
        <f t="shared" si="0"/>
        <v>0</v>
      </c>
      <c r="L19" s="80">
        <f>J19/'סכום נכסי הקרן'!$C$42</f>
        <v>0</v>
      </c>
    </row>
    <row r="20" spans="2:12">
      <c r="B20" t="s">
        <v>215</v>
      </c>
      <c r="C20" t="s">
        <v>215</v>
      </c>
      <c r="D20" s="16"/>
      <c r="E20" t="s">
        <v>215</v>
      </c>
      <c r="G20" t="s">
        <v>215</v>
      </c>
      <c r="H20" s="78">
        <v>0</v>
      </c>
      <c r="I20" s="78">
        <v>0</v>
      </c>
      <c r="J20" s="77">
        <v>0</v>
      </c>
      <c r="K20" s="78">
        <f t="shared" si="0"/>
        <v>0</v>
      </c>
      <c r="L20" s="78">
        <f>J20/'סכום נכסי הקרן'!$C$42</f>
        <v>0</v>
      </c>
    </row>
    <row r="21" spans="2:12">
      <c r="B21" s="79" t="s">
        <v>216</v>
      </c>
      <c r="D21" s="16"/>
      <c r="I21" s="80">
        <v>0</v>
      </c>
      <c r="J21" s="81">
        <v>0</v>
      </c>
      <c r="K21" s="80">
        <f t="shared" si="0"/>
        <v>0</v>
      </c>
      <c r="L21" s="80">
        <f>J21/'סכום נכסי הקרן'!$C$42</f>
        <v>0</v>
      </c>
    </row>
    <row r="22" spans="2:12">
      <c r="B22" t="s">
        <v>215</v>
      </c>
      <c r="C22" t="s">
        <v>215</v>
      </c>
      <c r="D22" s="16"/>
      <c r="E22" t="s">
        <v>215</v>
      </c>
      <c r="G22" t="s">
        <v>215</v>
      </c>
      <c r="H22" s="78">
        <v>0</v>
      </c>
      <c r="I22" s="78">
        <v>0</v>
      </c>
      <c r="J22" s="77">
        <v>0</v>
      </c>
      <c r="K22" s="78">
        <f t="shared" si="0"/>
        <v>0</v>
      </c>
      <c r="L22" s="78">
        <f>J22/'סכום נכסי הקרן'!$C$42</f>
        <v>0</v>
      </c>
    </row>
    <row r="23" spans="2:12">
      <c r="B23" s="79" t="s">
        <v>217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215</v>
      </c>
      <c r="C24" t="s">
        <v>215</v>
      </c>
      <c r="D24" s="16"/>
      <c r="E24" t="s">
        <v>215</v>
      </c>
      <c r="G24" t="s">
        <v>215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f>J24/'סכום נכסי הקרן'!$C$42</f>
        <v>0</v>
      </c>
    </row>
    <row r="25" spans="2:12">
      <c r="B25" s="79" t="s">
        <v>218</v>
      </c>
      <c r="D25" s="16"/>
      <c r="I25" s="80">
        <v>0</v>
      </c>
      <c r="J25" s="81">
        <v>0</v>
      </c>
      <c r="K25" s="80">
        <f t="shared" si="0"/>
        <v>0</v>
      </c>
      <c r="L25" s="80">
        <f>J25/'סכום נכסי הקרן'!$C$42</f>
        <v>0</v>
      </c>
    </row>
    <row r="26" spans="2:12">
      <c r="B26" t="s">
        <v>215</v>
      </c>
      <c r="C26" t="s">
        <v>215</v>
      </c>
      <c r="D26" s="16"/>
      <c r="E26" t="s">
        <v>215</v>
      </c>
      <c r="G26" t="s">
        <v>215</v>
      </c>
      <c r="H26" s="78">
        <v>0</v>
      </c>
      <c r="I26" s="78">
        <v>0</v>
      </c>
      <c r="J26" s="77">
        <v>0</v>
      </c>
      <c r="K26" s="78">
        <f t="shared" si="0"/>
        <v>0</v>
      </c>
      <c r="L26" s="78">
        <f>J26/'סכום נכסי הקרן'!$C$42</f>
        <v>0</v>
      </c>
    </row>
    <row r="27" spans="2:12">
      <c r="B27" s="79" t="s">
        <v>219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t="s">
        <v>215</v>
      </c>
      <c r="C28" t="s">
        <v>215</v>
      </c>
      <c r="D28" s="16"/>
      <c r="E28" t="s">
        <v>215</v>
      </c>
      <c r="G28" t="s">
        <v>215</v>
      </c>
      <c r="H28" s="78">
        <v>0</v>
      </c>
      <c r="I28" s="78">
        <v>0</v>
      </c>
      <c r="J28" s="77">
        <v>0</v>
      </c>
      <c r="K28" s="78">
        <f t="shared" si="0"/>
        <v>0</v>
      </c>
      <c r="L28" s="78">
        <f>J28/'סכום נכסי הקרן'!$C$42</f>
        <v>0</v>
      </c>
    </row>
    <row r="29" spans="2:12">
      <c r="B29" s="79" t="s">
        <v>220</v>
      </c>
      <c r="D29" s="16"/>
      <c r="I29" s="80">
        <v>0</v>
      </c>
      <c r="J29" s="81">
        <v>0</v>
      </c>
      <c r="K29" s="80">
        <f t="shared" si="0"/>
        <v>0</v>
      </c>
      <c r="L29" s="80">
        <f>J29/'סכום נכסי הקרן'!$C$42</f>
        <v>0</v>
      </c>
    </row>
    <row r="30" spans="2:12">
      <c r="B30" s="79" t="s">
        <v>221</v>
      </c>
      <c r="D30" s="16"/>
      <c r="I30" s="80">
        <v>0</v>
      </c>
      <c r="J30" s="81">
        <v>0</v>
      </c>
      <c r="K30" s="80">
        <f t="shared" si="0"/>
        <v>0</v>
      </c>
      <c r="L30" s="80">
        <f>J30/'סכום נכסי הקרן'!$C$42</f>
        <v>0</v>
      </c>
    </row>
    <row r="31" spans="2:12">
      <c r="B31" t="s">
        <v>215</v>
      </c>
      <c r="C31" t="s">
        <v>215</v>
      </c>
      <c r="D31" s="16"/>
      <c r="E31" t="s">
        <v>215</v>
      </c>
      <c r="G31" t="s">
        <v>215</v>
      </c>
      <c r="H31" s="78">
        <v>0</v>
      </c>
      <c r="I31" s="78">
        <v>0</v>
      </c>
      <c r="J31" s="77">
        <v>0</v>
      </c>
      <c r="K31" s="78">
        <f t="shared" si="0"/>
        <v>0</v>
      </c>
      <c r="L31" s="78">
        <f>J31/'סכום נכסי הקרן'!$C$42</f>
        <v>0</v>
      </c>
    </row>
    <row r="32" spans="2:12">
      <c r="B32" s="79" t="s">
        <v>219</v>
      </c>
      <c r="D32" s="16"/>
      <c r="I32" s="80">
        <v>0</v>
      </c>
      <c r="J32" s="81">
        <v>0</v>
      </c>
      <c r="K32" s="80">
        <f t="shared" si="0"/>
        <v>0</v>
      </c>
      <c r="L32" s="80">
        <f>J32/'סכום נכסי הקרן'!$C$42</f>
        <v>0</v>
      </c>
    </row>
    <row r="33" spans="2:12">
      <c r="B33" t="s">
        <v>215</v>
      </c>
      <c r="C33" t="s">
        <v>215</v>
      </c>
      <c r="D33" s="16"/>
      <c r="E33" t="s">
        <v>215</v>
      </c>
      <c r="G33" t="s">
        <v>215</v>
      </c>
      <c r="H33" s="78">
        <v>0</v>
      </c>
      <c r="I33" s="78">
        <v>0</v>
      </c>
      <c r="J33" s="77">
        <v>0</v>
      </c>
      <c r="K33" s="78">
        <f t="shared" si="0"/>
        <v>0</v>
      </c>
      <c r="L33" s="78">
        <f>J33/'סכום נכסי הקרן'!$C$42</f>
        <v>0</v>
      </c>
    </row>
    <row r="34" spans="2:12">
      <c r="B34" t="s">
        <v>222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5"/>
    </row>
    <row r="7" spans="2:49" ht="26.25" customHeight="1">
      <c r="B7" s="103" t="s">
        <v>143</v>
      </c>
      <c r="C7" s="104"/>
      <c r="D7" s="104"/>
      <c r="E7" s="104"/>
      <c r="F7" s="104"/>
      <c r="G7" s="104"/>
      <c r="H7" s="104"/>
      <c r="I7" s="104"/>
      <c r="J7" s="104"/>
      <c r="K7" s="105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200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632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215</v>
      </c>
      <c r="C14" t="s">
        <v>215</v>
      </c>
      <c r="D14" t="s">
        <v>215</v>
      </c>
      <c r="E14" t="s">
        <v>215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633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215</v>
      </c>
      <c r="C16" t="s">
        <v>215</v>
      </c>
      <c r="D16" t="s">
        <v>215</v>
      </c>
      <c r="E16" t="s">
        <v>215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715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215</v>
      </c>
      <c r="C18" t="s">
        <v>215</v>
      </c>
      <c r="D18" t="s">
        <v>215</v>
      </c>
      <c r="E18" t="s">
        <v>215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634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215</v>
      </c>
      <c r="C20" t="s">
        <v>215</v>
      </c>
      <c r="D20" t="s">
        <v>215</v>
      </c>
      <c r="E20" t="s">
        <v>215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568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215</v>
      </c>
      <c r="C22" t="s">
        <v>215</v>
      </c>
      <c r="D22" t="s">
        <v>215</v>
      </c>
      <c r="E22" t="s">
        <v>215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220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632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215</v>
      </c>
      <c r="C25" t="s">
        <v>215</v>
      </c>
      <c r="D25" t="s">
        <v>215</v>
      </c>
      <c r="E25" t="s">
        <v>215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635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215</v>
      </c>
      <c r="C27" t="s">
        <v>215</v>
      </c>
      <c r="D27" t="s">
        <v>215</v>
      </c>
      <c r="E27" t="s">
        <v>215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634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215</v>
      </c>
      <c r="C29" t="s">
        <v>215</v>
      </c>
      <c r="D29" t="s">
        <v>215</v>
      </c>
      <c r="E29" t="s">
        <v>215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568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215</v>
      </c>
      <c r="C31" t="s">
        <v>215</v>
      </c>
      <c r="D31" t="s">
        <v>215</v>
      </c>
      <c r="E31" t="s">
        <v>215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222</v>
      </c>
      <c r="C32" s="16"/>
      <c r="D32" s="16"/>
    </row>
    <row r="33" spans="2:4">
      <c r="B33" t="s">
        <v>270</v>
      </c>
      <c r="C33" s="16"/>
      <c r="D33" s="16"/>
    </row>
    <row r="34" spans="2:4">
      <c r="B34" t="s">
        <v>271</v>
      </c>
      <c r="C34" s="16"/>
      <c r="D34" s="16"/>
    </row>
    <row r="35" spans="2:4">
      <c r="B35" t="s">
        <v>272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2:78" ht="26.25" customHeight="1">
      <c r="B7" s="103" t="s">
        <v>145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200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637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215</v>
      </c>
      <c r="C14" t="s">
        <v>215</v>
      </c>
      <c r="D14" s="16"/>
      <c r="E14" t="s">
        <v>215</v>
      </c>
      <c r="H14" s="77">
        <v>0</v>
      </c>
      <c r="I14" t="s">
        <v>215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638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215</v>
      </c>
      <c r="C16" t="s">
        <v>215</v>
      </c>
      <c r="D16" s="16"/>
      <c r="E16" t="s">
        <v>215</v>
      </c>
      <c r="H16" s="77">
        <v>0</v>
      </c>
      <c r="I16" t="s">
        <v>215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639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640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215</v>
      </c>
      <c r="C19" t="s">
        <v>215</v>
      </c>
      <c r="D19" s="16"/>
      <c r="E19" t="s">
        <v>215</v>
      </c>
      <c r="H19" s="77">
        <v>0</v>
      </c>
      <c r="I19" t="s">
        <v>215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641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215</v>
      </c>
      <c r="C21" t="s">
        <v>215</v>
      </c>
      <c r="D21" s="16"/>
      <c r="E21" t="s">
        <v>215</v>
      </c>
      <c r="H21" s="77">
        <v>0</v>
      </c>
      <c r="I21" t="s">
        <v>215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642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215</v>
      </c>
      <c r="C23" t="s">
        <v>215</v>
      </c>
      <c r="D23" s="16"/>
      <c r="E23" t="s">
        <v>215</v>
      </c>
      <c r="H23" s="77">
        <v>0</v>
      </c>
      <c r="I23" t="s">
        <v>215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643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215</v>
      </c>
      <c r="C25" t="s">
        <v>215</v>
      </c>
      <c r="D25" s="16"/>
      <c r="E25" t="s">
        <v>215</v>
      </c>
      <c r="H25" s="77">
        <v>0</v>
      </c>
      <c r="I25" t="s">
        <v>215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220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637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215</v>
      </c>
      <c r="C28" t="s">
        <v>215</v>
      </c>
      <c r="D28" s="16"/>
      <c r="E28" t="s">
        <v>215</v>
      </c>
      <c r="H28" s="77">
        <v>0</v>
      </c>
      <c r="I28" t="s">
        <v>215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638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215</v>
      </c>
      <c r="C30" t="s">
        <v>215</v>
      </c>
      <c r="D30" s="16"/>
      <c r="E30" t="s">
        <v>215</v>
      </c>
      <c r="H30" s="77">
        <v>0</v>
      </c>
      <c r="I30" t="s">
        <v>215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639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640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215</v>
      </c>
      <c r="C33" t="s">
        <v>215</v>
      </c>
      <c r="D33" s="16"/>
      <c r="E33" t="s">
        <v>215</v>
      </c>
      <c r="H33" s="77">
        <v>0</v>
      </c>
      <c r="I33" t="s">
        <v>215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641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215</v>
      </c>
      <c r="C35" t="s">
        <v>215</v>
      </c>
      <c r="D35" s="16"/>
      <c r="E35" t="s">
        <v>215</v>
      </c>
      <c r="H35" s="77">
        <v>0</v>
      </c>
      <c r="I35" t="s">
        <v>215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642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215</v>
      </c>
      <c r="C37" t="s">
        <v>215</v>
      </c>
      <c r="D37" s="16"/>
      <c r="E37" t="s">
        <v>215</v>
      </c>
      <c r="H37" s="77">
        <v>0</v>
      </c>
      <c r="I37" t="s">
        <v>215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643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215</v>
      </c>
      <c r="C39" t="s">
        <v>215</v>
      </c>
      <c r="D39" s="16"/>
      <c r="E39" t="s">
        <v>215</v>
      </c>
      <c r="H39" s="77">
        <v>0</v>
      </c>
      <c r="I39" t="s">
        <v>215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222</v>
      </c>
      <c r="D40" s="16"/>
    </row>
    <row r="41" spans="2:17">
      <c r="B41" t="s">
        <v>270</v>
      </c>
      <c r="D41" s="16"/>
    </row>
    <row r="42" spans="2:17">
      <c r="B42" t="s">
        <v>271</v>
      </c>
      <c r="D42" s="16"/>
    </row>
    <row r="43" spans="2:17">
      <c r="B43" t="s">
        <v>272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tabSelected="1" workbookViewId="0">
      <selection activeCell="B15" sqref="B15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103" t="s">
        <v>146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5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3.68</v>
      </c>
      <c r="J11" s="18"/>
      <c r="K11" s="18"/>
      <c r="L11" s="18"/>
      <c r="M11" s="76">
        <v>0</v>
      </c>
      <c r="N11" s="75">
        <v>808438.11199999996</v>
      </c>
      <c r="O11" s="7"/>
      <c r="P11" s="75">
        <v>1111.93292</v>
      </c>
      <c r="Q11" s="76">
        <v>1</v>
      </c>
      <c r="R11" s="76">
        <v>9.1000000000000004E-3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200</v>
      </c>
      <c r="I12" s="81">
        <v>3.68</v>
      </c>
      <c r="M12" s="80">
        <v>0</v>
      </c>
      <c r="N12" s="81">
        <v>808438.11199999996</v>
      </c>
      <c r="P12" s="81">
        <v>1111.93292</v>
      </c>
      <c r="Q12" s="80">
        <v>1</v>
      </c>
      <c r="R12" s="80">
        <v>9.1000000000000004E-3</v>
      </c>
    </row>
    <row r="13" spans="2:60">
      <c r="B13" s="79" t="s">
        <v>716</v>
      </c>
      <c r="I13" s="81">
        <v>3.68</v>
      </c>
      <c r="M13" s="80">
        <v>0</v>
      </c>
      <c r="N13" s="81">
        <v>808438.11199999996</v>
      </c>
      <c r="P13" s="81">
        <v>1111.93292</v>
      </c>
      <c r="Q13" s="80">
        <v>1</v>
      </c>
      <c r="R13" s="80">
        <v>9.1000000000000004E-3</v>
      </c>
    </row>
    <row r="14" spans="2:60">
      <c r="B14" t="s">
        <v>737</v>
      </c>
      <c r="C14" t="s">
        <v>717</v>
      </c>
      <c r="D14" t="s">
        <v>718</v>
      </c>
      <c r="F14" t="s">
        <v>719</v>
      </c>
      <c r="G14" t="s">
        <v>720</v>
      </c>
      <c r="H14" t="s">
        <v>721</v>
      </c>
      <c r="I14" s="77">
        <v>3.68</v>
      </c>
      <c r="J14" t="s">
        <v>722</v>
      </c>
      <c r="K14" t="s">
        <v>102</v>
      </c>
      <c r="L14" s="78">
        <v>0</v>
      </c>
      <c r="M14" s="78">
        <v>0</v>
      </c>
      <c r="N14" s="77">
        <v>808438.11199999996</v>
      </c>
      <c r="O14" s="77">
        <v>137.54088327790265</v>
      </c>
      <c r="P14" s="77">
        <v>1111.93292</v>
      </c>
      <c r="Q14" s="78">
        <v>1</v>
      </c>
      <c r="R14" s="78">
        <v>9.1000000000000004E-3</v>
      </c>
    </row>
    <row r="15" spans="2:60">
      <c r="B15" s="79" t="s">
        <v>723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215</v>
      </c>
      <c r="D16" t="s">
        <v>215</v>
      </c>
      <c r="F16" t="s">
        <v>215</v>
      </c>
      <c r="I16" s="77">
        <v>0</v>
      </c>
      <c r="J16" t="s">
        <v>215</v>
      </c>
      <c r="K16" t="s">
        <v>215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724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215</v>
      </c>
      <c r="D18" t="s">
        <v>215</v>
      </c>
      <c r="F18" t="s">
        <v>215</v>
      </c>
      <c r="I18" s="77">
        <v>0</v>
      </c>
      <c r="J18" t="s">
        <v>215</v>
      </c>
      <c r="K18" t="s">
        <v>215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725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215</v>
      </c>
      <c r="D20" t="s">
        <v>215</v>
      </c>
      <c r="F20" t="s">
        <v>215</v>
      </c>
      <c r="I20" s="77">
        <v>0</v>
      </c>
      <c r="J20" t="s">
        <v>215</v>
      </c>
      <c r="K20" t="s">
        <v>215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726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215</v>
      </c>
      <c r="D22" t="s">
        <v>215</v>
      </c>
      <c r="F22" t="s">
        <v>215</v>
      </c>
      <c r="I22" s="77">
        <v>0</v>
      </c>
      <c r="J22" t="s">
        <v>215</v>
      </c>
      <c r="K22" t="s">
        <v>215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727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728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215</v>
      </c>
      <c r="D25" t="s">
        <v>215</v>
      </c>
      <c r="F25" t="s">
        <v>215</v>
      </c>
      <c r="I25" s="77">
        <v>0</v>
      </c>
      <c r="J25" t="s">
        <v>215</v>
      </c>
      <c r="K25" t="s">
        <v>215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729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215</v>
      </c>
      <c r="D27" t="s">
        <v>215</v>
      </c>
      <c r="F27" t="s">
        <v>215</v>
      </c>
      <c r="I27" s="77">
        <v>0</v>
      </c>
      <c r="J27" t="s">
        <v>215</v>
      </c>
      <c r="K27" t="s">
        <v>215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730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215</v>
      </c>
      <c r="D29" t="s">
        <v>215</v>
      </c>
      <c r="F29" t="s">
        <v>215</v>
      </c>
      <c r="I29" s="77">
        <v>0</v>
      </c>
      <c r="J29" t="s">
        <v>215</v>
      </c>
      <c r="K29" t="s">
        <v>215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731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215</v>
      </c>
      <c r="D31" t="s">
        <v>215</v>
      </c>
      <c r="F31" t="s">
        <v>215</v>
      </c>
      <c r="I31" s="77">
        <v>0</v>
      </c>
      <c r="J31" t="s">
        <v>215</v>
      </c>
      <c r="K31" t="s">
        <v>215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220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732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215</v>
      </c>
      <c r="D34" t="s">
        <v>215</v>
      </c>
      <c r="F34" t="s">
        <v>215</v>
      </c>
      <c r="I34" s="77">
        <v>0</v>
      </c>
      <c r="J34" t="s">
        <v>215</v>
      </c>
      <c r="K34" t="s">
        <v>215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724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215</v>
      </c>
      <c r="D36" t="s">
        <v>215</v>
      </c>
      <c r="F36" t="s">
        <v>215</v>
      </c>
      <c r="I36" s="77">
        <v>0</v>
      </c>
      <c r="J36" t="s">
        <v>215</v>
      </c>
      <c r="K36" t="s">
        <v>215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725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215</v>
      </c>
      <c r="D38" t="s">
        <v>215</v>
      </c>
      <c r="F38" t="s">
        <v>215</v>
      </c>
      <c r="I38" s="77">
        <v>0</v>
      </c>
      <c r="J38" t="s">
        <v>215</v>
      </c>
      <c r="K38" t="s">
        <v>215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731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215</v>
      </c>
      <c r="D40" t="s">
        <v>215</v>
      </c>
      <c r="F40" t="s">
        <v>215</v>
      </c>
      <c r="I40" s="77">
        <v>0</v>
      </c>
      <c r="J40" t="s">
        <v>215</v>
      </c>
      <c r="K40" t="s">
        <v>215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222</v>
      </c>
    </row>
    <row r="42" spans="2:18">
      <c r="B42" t="s">
        <v>270</v>
      </c>
    </row>
    <row r="43" spans="2:18">
      <c r="B43" t="s">
        <v>271</v>
      </c>
    </row>
    <row r="44" spans="2:18">
      <c r="B44" t="s">
        <v>272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103" t="s">
        <v>153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649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215</v>
      </c>
      <c r="C14" t="s">
        <v>215</v>
      </c>
      <c r="E14" t="s">
        <v>215</v>
      </c>
      <c r="G14" s="77">
        <v>0</v>
      </c>
      <c r="H14" t="s">
        <v>215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650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215</v>
      </c>
      <c r="C16" t="s">
        <v>215</v>
      </c>
      <c r="E16" t="s">
        <v>215</v>
      </c>
      <c r="G16" s="77">
        <v>0</v>
      </c>
      <c r="H16" t="s">
        <v>215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733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215</v>
      </c>
      <c r="C18" t="s">
        <v>215</v>
      </c>
      <c r="E18" t="s">
        <v>215</v>
      </c>
      <c r="G18" s="77">
        <v>0</v>
      </c>
      <c r="H18" t="s">
        <v>215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734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215</v>
      </c>
      <c r="C20" t="s">
        <v>215</v>
      </c>
      <c r="E20" t="s">
        <v>215</v>
      </c>
      <c r="G20" s="77">
        <v>0</v>
      </c>
      <c r="H20" t="s">
        <v>215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568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215</v>
      </c>
      <c r="C22" t="s">
        <v>215</v>
      </c>
      <c r="E22" t="s">
        <v>215</v>
      </c>
      <c r="G22" s="77">
        <v>0</v>
      </c>
      <c r="H22" t="s">
        <v>215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220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215</v>
      </c>
      <c r="C24" t="s">
        <v>215</v>
      </c>
      <c r="E24" t="s">
        <v>215</v>
      </c>
      <c r="G24" s="77">
        <v>0</v>
      </c>
      <c r="H24" t="s">
        <v>215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222</v>
      </c>
    </row>
    <row r="26" spans="2:15">
      <c r="B26" t="s">
        <v>270</v>
      </c>
    </row>
    <row r="27" spans="2:15">
      <c r="B27" t="s">
        <v>271</v>
      </c>
    </row>
    <row r="28" spans="2:15">
      <c r="B28" t="s">
        <v>272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103" t="s">
        <v>156</v>
      </c>
      <c r="C7" s="104"/>
      <c r="D7" s="104"/>
      <c r="E7" s="104"/>
      <c r="F7" s="104"/>
      <c r="G7" s="104"/>
      <c r="H7" s="104"/>
      <c r="I7" s="104"/>
      <c r="J7" s="105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200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735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215</v>
      </c>
      <c r="E14" s="78">
        <v>0</v>
      </c>
      <c r="F14" t="s">
        <v>215</v>
      </c>
      <c r="G14" s="77">
        <v>0</v>
      </c>
      <c r="H14" s="78">
        <v>0</v>
      </c>
      <c r="I14" s="78">
        <v>0</v>
      </c>
    </row>
    <row r="15" spans="2:55">
      <c r="B15" s="79" t="s">
        <v>736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215</v>
      </c>
      <c r="E16" s="78">
        <v>0</v>
      </c>
      <c r="F16" t="s">
        <v>215</v>
      </c>
      <c r="G16" s="77">
        <v>0</v>
      </c>
      <c r="H16" s="78">
        <v>0</v>
      </c>
      <c r="I16" s="78">
        <v>0</v>
      </c>
    </row>
    <row r="17" spans="2:9">
      <c r="B17" s="79" t="s">
        <v>220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735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215</v>
      </c>
      <c r="E19" s="78">
        <v>0</v>
      </c>
      <c r="F19" t="s">
        <v>215</v>
      </c>
      <c r="G19" s="77">
        <v>0</v>
      </c>
      <c r="H19" s="78">
        <v>0</v>
      </c>
      <c r="I19" s="78">
        <v>0</v>
      </c>
    </row>
    <row r="20" spans="2:9">
      <c r="B20" s="79" t="s">
        <v>736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215</v>
      </c>
      <c r="E21" s="78">
        <v>0</v>
      </c>
      <c r="F21" t="s">
        <v>215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103" t="s">
        <v>162</v>
      </c>
      <c r="C7" s="104"/>
      <c r="D7" s="104"/>
      <c r="E7" s="104"/>
      <c r="F7" s="104"/>
      <c r="G7" s="104"/>
      <c r="H7" s="104"/>
      <c r="I7" s="104"/>
      <c r="J7" s="104"/>
      <c r="K7" s="105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215</v>
      </c>
      <c r="D13" t="s">
        <v>215</v>
      </c>
      <c r="E13" s="19"/>
      <c r="F13" s="78">
        <v>0</v>
      </c>
      <c r="G13" t="s">
        <v>215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220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215</v>
      </c>
      <c r="D15" t="s">
        <v>215</v>
      </c>
      <c r="E15" s="19"/>
      <c r="F15" s="78">
        <v>0</v>
      </c>
      <c r="G15" t="s">
        <v>215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103" t="s">
        <v>167</v>
      </c>
      <c r="C7" s="104"/>
      <c r="D7" s="104"/>
      <c r="E7" s="104"/>
      <c r="F7" s="104"/>
      <c r="G7" s="104"/>
      <c r="H7" s="104"/>
      <c r="I7" s="104"/>
      <c r="J7" s="104"/>
      <c r="K7" s="105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215</v>
      </c>
      <c r="C13" t="s">
        <v>215</v>
      </c>
      <c r="D13" t="s">
        <v>215</v>
      </c>
      <c r="E13" s="19"/>
      <c r="F13" s="78">
        <v>0</v>
      </c>
      <c r="G13" t="s">
        <v>215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220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215</v>
      </c>
      <c r="C15" t="s">
        <v>215</v>
      </c>
      <c r="D15" t="s">
        <v>215</v>
      </c>
      <c r="E15" s="19"/>
      <c r="F15" s="78">
        <v>0</v>
      </c>
      <c r="G15" t="s">
        <v>215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103" t="s">
        <v>169</v>
      </c>
      <c r="C7" s="104"/>
      <c r="D7" s="104"/>
    </row>
    <row r="8" spans="2:17" s="19" customFormat="1" ht="63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200</v>
      </c>
      <c r="C12" s="81">
        <v>0</v>
      </c>
    </row>
    <row r="13" spans="2:17">
      <c r="B13" t="s">
        <v>215</v>
      </c>
      <c r="C13" s="77">
        <v>0</v>
      </c>
    </row>
    <row r="14" spans="2:17">
      <c r="B14" s="79" t="s">
        <v>220</v>
      </c>
      <c r="C14" s="81">
        <v>0</v>
      </c>
    </row>
    <row r="15" spans="2:17">
      <c r="B15" t="s">
        <v>215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103" t="s">
        <v>173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274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215</v>
      </c>
      <c r="C14" t="s">
        <v>215</v>
      </c>
      <c r="D14" t="s">
        <v>215</v>
      </c>
      <c r="E14" t="s">
        <v>215</v>
      </c>
      <c r="H14" s="77">
        <v>0</v>
      </c>
      <c r="I14" t="s">
        <v>215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241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215</v>
      </c>
      <c r="C16" t="s">
        <v>215</v>
      </c>
      <c r="D16" t="s">
        <v>215</v>
      </c>
      <c r="E16" t="s">
        <v>215</v>
      </c>
      <c r="H16" s="77">
        <v>0</v>
      </c>
      <c r="I16" t="s">
        <v>215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215</v>
      </c>
      <c r="C18" t="s">
        <v>215</v>
      </c>
      <c r="D18" t="s">
        <v>215</v>
      </c>
      <c r="E18" t="s">
        <v>215</v>
      </c>
      <c r="H18" s="77">
        <v>0</v>
      </c>
      <c r="I18" t="s">
        <v>215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568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215</v>
      </c>
      <c r="C20" t="s">
        <v>215</v>
      </c>
      <c r="D20" t="s">
        <v>215</v>
      </c>
      <c r="E20" t="s">
        <v>215</v>
      </c>
      <c r="H20" s="77">
        <v>0</v>
      </c>
      <c r="I20" t="s">
        <v>215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215</v>
      </c>
      <c r="C23" t="s">
        <v>215</v>
      </c>
      <c r="D23" t="s">
        <v>215</v>
      </c>
      <c r="E23" t="s">
        <v>215</v>
      </c>
      <c r="H23" s="77">
        <v>0</v>
      </c>
      <c r="I23" t="s">
        <v>215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215</v>
      </c>
      <c r="C25" t="s">
        <v>215</v>
      </c>
      <c r="D25" t="s">
        <v>215</v>
      </c>
      <c r="E25" t="s">
        <v>215</v>
      </c>
      <c r="H25" s="77">
        <v>0</v>
      </c>
      <c r="I25" t="s">
        <v>215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222</v>
      </c>
      <c r="D26" s="16"/>
    </row>
    <row r="27" spans="2:16">
      <c r="B27" t="s">
        <v>270</v>
      </c>
      <c r="D27" s="16"/>
    </row>
    <row r="28" spans="2:16">
      <c r="B28" t="s">
        <v>272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103" t="s">
        <v>177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649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215</v>
      </c>
      <c r="C14" t="s">
        <v>215</v>
      </c>
      <c r="D14" t="s">
        <v>215</v>
      </c>
      <c r="E14" t="s">
        <v>215</v>
      </c>
      <c r="H14" s="77">
        <v>0</v>
      </c>
      <c r="I14" t="s">
        <v>215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650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215</v>
      </c>
      <c r="C16" t="s">
        <v>215</v>
      </c>
      <c r="D16" t="s">
        <v>215</v>
      </c>
      <c r="E16" t="s">
        <v>215</v>
      </c>
      <c r="H16" s="77">
        <v>0</v>
      </c>
      <c r="I16" t="s">
        <v>215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215</v>
      </c>
      <c r="C18" t="s">
        <v>215</v>
      </c>
      <c r="D18" t="s">
        <v>215</v>
      </c>
      <c r="E18" t="s">
        <v>215</v>
      </c>
      <c r="H18" s="77">
        <v>0</v>
      </c>
      <c r="I18" t="s">
        <v>215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568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215</v>
      </c>
      <c r="C20" t="s">
        <v>215</v>
      </c>
      <c r="D20" t="s">
        <v>215</v>
      </c>
      <c r="E20" t="s">
        <v>215</v>
      </c>
      <c r="H20" s="77">
        <v>0</v>
      </c>
      <c r="I20" t="s">
        <v>215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215</v>
      </c>
      <c r="C23" t="s">
        <v>215</v>
      </c>
      <c r="D23" t="s">
        <v>215</v>
      </c>
      <c r="E23" t="s">
        <v>215</v>
      </c>
      <c r="H23" s="77">
        <v>0</v>
      </c>
      <c r="I23" t="s">
        <v>215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215</v>
      </c>
      <c r="C25" t="s">
        <v>215</v>
      </c>
      <c r="D25" t="s">
        <v>215</v>
      </c>
      <c r="E25" t="s">
        <v>215</v>
      </c>
      <c r="H25" s="77">
        <v>0</v>
      </c>
      <c r="I25" t="s">
        <v>215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222</v>
      </c>
      <c r="D26" s="16"/>
    </row>
    <row r="27" spans="2:16">
      <c r="B27" t="s">
        <v>270</v>
      </c>
      <c r="D27" s="16"/>
    </row>
    <row r="28" spans="2:16">
      <c r="B28" t="s">
        <v>272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7"/>
    </row>
    <row r="7" spans="2:53" ht="27.75" customHeight="1">
      <c r="B7" s="98" t="s">
        <v>69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100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2.93</v>
      </c>
      <c r="I11" s="7"/>
      <c r="J11" s="7"/>
      <c r="K11" s="76">
        <v>2.9100000000000001E-2</v>
      </c>
      <c r="L11" s="75">
        <v>84335186</v>
      </c>
      <c r="M11" s="7"/>
      <c r="N11" s="75">
        <v>0</v>
      </c>
      <c r="O11" s="75">
        <v>92412.720704599997</v>
      </c>
      <c r="P11" s="7"/>
      <c r="Q11" s="76">
        <v>1</v>
      </c>
      <c r="R11" s="76">
        <v>0.75580000000000003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200</v>
      </c>
      <c r="C12" s="16"/>
      <c r="D12" s="16"/>
      <c r="H12" s="81">
        <v>2.93</v>
      </c>
      <c r="K12" s="80">
        <v>2.9100000000000001E-2</v>
      </c>
      <c r="L12" s="81">
        <v>84335186</v>
      </c>
      <c r="N12" s="81">
        <v>0</v>
      </c>
      <c r="O12" s="81">
        <v>92412.720704599997</v>
      </c>
      <c r="Q12" s="80">
        <v>1</v>
      </c>
      <c r="R12" s="80">
        <v>0.75580000000000003</v>
      </c>
    </row>
    <row r="13" spans="2:53">
      <c r="B13" s="79" t="s">
        <v>223</v>
      </c>
      <c r="C13" s="16"/>
      <c r="D13" s="16"/>
      <c r="H13" s="81">
        <v>2.2000000000000002</v>
      </c>
      <c r="K13" s="80">
        <v>1.49E-2</v>
      </c>
      <c r="L13" s="81">
        <v>37015366</v>
      </c>
      <c r="N13" s="81">
        <v>0</v>
      </c>
      <c r="O13" s="81">
        <v>46150.4607158</v>
      </c>
      <c r="Q13" s="80">
        <v>0.49940000000000001</v>
      </c>
      <c r="R13" s="80">
        <v>0.37740000000000001</v>
      </c>
    </row>
    <row r="14" spans="2:53">
      <c r="B14" s="79" t="s">
        <v>224</v>
      </c>
      <c r="C14" s="16"/>
      <c r="D14" s="16"/>
      <c r="H14" s="81">
        <v>2.2000000000000002</v>
      </c>
      <c r="K14" s="80">
        <v>1.49E-2</v>
      </c>
      <c r="L14" s="81">
        <v>37015366</v>
      </c>
      <c r="N14" s="81">
        <v>0</v>
      </c>
      <c r="O14" s="81">
        <v>46150.4607158</v>
      </c>
      <c r="Q14" s="80">
        <v>0.49940000000000001</v>
      </c>
      <c r="R14" s="80">
        <v>0.37740000000000001</v>
      </c>
    </row>
    <row r="15" spans="2:53">
      <c r="B15" t="s">
        <v>225</v>
      </c>
      <c r="C15" t="s">
        <v>226</v>
      </c>
      <c r="D15" t="s">
        <v>100</v>
      </c>
      <c r="E15" t="s">
        <v>227</v>
      </c>
      <c r="G15" t="s">
        <v>228</v>
      </c>
      <c r="H15" s="77">
        <v>1.05</v>
      </c>
      <c r="I15" t="s">
        <v>102</v>
      </c>
      <c r="J15" s="78">
        <v>0.04</v>
      </c>
      <c r="K15" s="78">
        <v>1.72E-2</v>
      </c>
      <c r="L15" s="77">
        <v>14530247</v>
      </c>
      <c r="M15" s="77">
        <v>144.80000000000001</v>
      </c>
      <c r="N15" s="77">
        <v>0</v>
      </c>
      <c r="O15" s="77">
        <v>21039.797655999999</v>
      </c>
      <c r="P15" s="78">
        <v>1E-3</v>
      </c>
      <c r="Q15" s="78">
        <v>0.22770000000000001</v>
      </c>
      <c r="R15" s="78">
        <v>0.1721</v>
      </c>
    </row>
    <row r="16" spans="2:53">
      <c r="B16" t="s">
        <v>229</v>
      </c>
      <c r="C16" t="s">
        <v>230</v>
      </c>
      <c r="D16" t="s">
        <v>100</v>
      </c>
      <c r="E16" t="s">
        <v>227</v>
      </c>
      <c r="G16" t="s">
        <v>231</v>
      </c>
      <c r="H16" s="77">
        <v>10.74</v>
      </c>
      <c r="I16" t="s">
        <v>102</v>
      </c>
      <c r="J16" s="78">
        <v>0.04</v>
      </c>
      <c r="K16" s="78">
        <v>1.03E-2</v>
      </c>
      <c r="L16" s="77">
        <v>695849</v>
      </c>
      <c r="M16" s="77">
        <v>178.82</v>
      </c>
      <c r="N16" s="77">
        <v>0</v>
      </c>
      <c r="O16" s="77">
        <v>1244.3171818000001</v>
      </c>
      <c r="P16" s="78">
        <v>0</v>
      </c>
      <c r="Q16" s="78">
        <v>1.35E-2</v>
      </c>
      <c r="R16" s="78">
        <v>1.0200000000000001E-2</v>
      </c>
    </row>
    <row r="17" spans="2:18">
      <c r="B17" t="s">
        <v>232</v>
      </c>
      <c r="C17" t="s">
        <v>233</v>
      </c>
      <c r="D17" t="s">
        <v>100</v>
      </c>
      <c r="E17" t="s">
        <v>227</v>
      </c>
      <c r="G17" t="s">
        <v>234</v>
      </c>
      <c r="H17" s="77">
        <v>5.85</v>
      </c>
      <c r="I17" t="s">
        <v>102</v>
      </c>
      <c r="J17" s="78">
        <v>5.0000000000000001E-3</v>
      </c>
      <c r="K17" s="78">
        <v>1.0500000000000001E-2</v>
      </c>
      <c r="L17" s="77">
        <v>969270</v>
      </c>
      <c r="M17" s="77">
        <v>107.14</v>
      </c>
      <c r="N17" s="77">
        <v>0</v>
      </c>
      <c r="O17" s="77">
        <v>1038.475878</v>
      </c>
      <c r="P17" s="78">
        <v>0</v>
      </c>
      <c r="Q17" s="78">
        <v>1.12E-2</v>
      </c>
      <c r="R17" s="78">
        <v>8.5000000000000006E-3</v>
      </c>
    </row>
    <row r="18" spans="2:18">
      <c r="B18" t="s">
        <v>235</v>
      </c>
      <c r="C18" t="s">
        <v>236</v>
      </c>
      <c r="D18" t="s">
        <v>100</v>
      </c>
      <c r="E18" t="s">
        <v>227</v>
      </c>
      <c r="G18" t="s">
        <v>237</v>
      </c>
      <c r="H18" s="77">
        <v>2.3199999999999998</v>
      </c>
      <c r="I18" t="s">
        <v>102</v>
      </c>
      <c r="J18" s="78">
        <v>7.4999999999999997E-3</v>
      </c>
      <c r="K18" s="78">
        <v>1.3299999999999999E-2</v>
      </c>
      <c r="L18" s="77">
        <v>19700000</v>
      </c>
      <c r="M18" s="77">
        <v>110.07</v>
      </c>
      <c r="N18" s="77">
        <v>0</v>
      </c>
      <c r="O18" s="77">
        <v>21683.79</v>
      </c>
      <c r="P18" s="78">
        <v>8.9999999999999998E-4</v>
      </c>
      <c r="Q18" s="78">
        <v>0.2346</v>
      </c>
      <c r="R18" s="78">
        <v>0.17730000000000001</v>
      </c>
    </row>
    <row r="19" spans="2:18">
      <c r="B19" t="s">
        <v>238</v>
      </c>
      <c r="C19" t="s">
        <v>239</v>
      </c>
      <c r="D19" t="s">
        <v>100</v>
      </c>
      <c r="E19" t="s">
        <v>227</v>
      </c>
      <c r="G19" t="s">
        <v>240</v>
      </c>
      <c r="H19" s="77">
        <v>8.39</v>
      </c>
      <c r="I19" t="s">
        <v>102</v>
      </c>
      <c r="J19" s="78">
        <v>1E-3</v>
      </c>
      <c r="K19" s="78">
        <v>1.06E-2</v>
      </c>
      <c r="L19" s="77">
        <v>1120000</v>
      </c>
      <c r="M19" s="77">
        <v>102.15</v>
      </c>
      <c r="N19" s="77">
        <v>0</v>
      </c>
      <c r="O19" s="77">
        <v>1144.08</v>
      </c>
      <c r="P19" s="78">
        <v>1E-4</v>
      </c>
      <c r="Q19" s="78">
        <v>1.24E-2</v>
      </c>
      <c r="R19" s="78">
        <v>9.4000000000000004E-3</v>
      </c>
    </row>
    <row r="20" spans="2:18">
      <c r="B20" s="79" t="s">
        <v>241</v>
      </c>
      <c r="C20" s="16"/>
      <c r="D20" s="16"/>
      <c r="H20" s="81">
        <v>3.65</v>
      </c>
      <c r="K20" s="80">
        <v>4.3200000000000002E-2</v>
      </c>
      <c r="L20" s="81">
        <v>47319820</v>
      </c>
      <c r="N20" s="81">
        <v>0</v>
      </c>
      <c r="O20" s="81">
        <v>46262.259988799997</v>
      </c>
      <c r="Q20" s="80">
        <v>0.50060000000000004</v>
      </c>
      <c r="R20" s="80">
        <v>0.37830000000000003</v>
      </c>
    </row>
    <row r="21" spans="2:18">
      <c r="B21" s="79" t="s">
        <v>242</v>
      </c>
      <c r="C21" s="16"/>
      <c r="D21" s="16"/>
      <c r="H21" s="81">
        <v>0.71</v>
      </c>
      <c r="K21" s="80">
        <v>4.8399999999999999E-2</v>
      </c>
      <c r="L21" s="81">
        <v>7150000</v>
      </c>
      <c r="N21" s="81">
        <v>0</v>
      </c>
      <c r="O21" s="81">
        <v>6913.665</v>
      </c>
      <c r="Q21" s="80">
        <v>7.4800000000000005E-2</v>
      </c>
      <c r="R21" s="80">
        <v>5.6500000000000002E-2</v>
      </c>
    </row>
    <row r="22" spans="2:18">
      <c r="B22" t="s">
        <v>243</v>
      </c>
      <c r="C22" t="s">
        <v>244</v>
      </c>
      <c r="D22" t="s">
        <v>100</v>
      </c>
      <c r="E22" t="s">
        <v>227</v>
      </c>
      <c r="G22" t="s">
        <v>245</v>
      </c>
      <c r="H22" s="77">
        <v>0.68</v>
      </c>
      <c r="I22" t="s">
        <v>102</v>
      </c>
      <c r="J22" s="78">
        <v>0</v>
      </c>
      <c r="K22" s="78">
        <v>4.8500000000000001E-2</v>
      </c>
      <c r="L22" s="77">
        <v>4650000</v>
      </c>
      <c r="M22" s="77">
        <v>96.81</v>
      </c>
      <c r="N22" s="77">
        <v>0</v>
      </c>
      <c r="O22" s="77">
        <v>4501.665</v>
      </c>
      <c r="P22" s="78">
        <v>2.0000000000000001E-4</v>
      </c>
      <c r="Q22" s="78">
        <v>4.87E-2</v>
      </c>
      <c r="R22" s="78">
        <v>3.6799999999999999E-2</v>
      </c>
    </row>
    <row r="23" spans="2:18">
      <c r="B23" t="s">
        <v>246</v>
      </c>
      <c r="C23" t="s">
        <v>247</v>
      </c>
      <c r="D23" t="s">
        <v>100</v>
      </c>
      <c r="E23" t="s">
        <v>227</v>
      </c>
      <c r="G23" t="s">
        <v>248</v>
      </c>
      <c r="H23" s="77">
        <v>0.76</v>
      </c>
      <c r="I23" t="s">
        <v>102</v>
      </c>
      <c r="J23" s="78">
        <v>0</v>
      </c>
      <c r="K23" s="78">
        <v>4.82E-2</v>
      </c>
      <c r="L23" s="77">
        <v>2500000</v>
      </c>
      <c r="M23" s="77">
        <v>96.48</v>
      </c>
      <c r="N23" s="77">
        <v>0</v>
      </c>
      <c r="O23" s="77">
        <v>2412</v>
      </c>
      <c r="P23" s="78">
        <v>1E-4</v>
      </c>
      <c r="Q23" s="78">
        <v>2.6100000000000002E-2</v>
      </c>
      <c r="R23" s="78">
        <v>1.9699999999999999E-2</v>
      </c>
    </row>
    <row r="24" spans="2:18">
      <c r="B24" s="79" t="s">
        <v>249</v>
      </c>
      <c r="C24" s="16"/>
      <c r="D24" s="16"/>
      <c r="H24" s="81">
        <v>4.17</v>
      </c>
      <c r="K24" s="80">
        <v>4.2299999999999997E-2</v>
      </c>
      <c r="L24" s="81">
        <v>40169820</v>
      </c>
      <c r="N24" s="81">
        <v>0</v>
      </c>
      <c r="O24" s="81">
        <v>39348.594988800003</v>
      </c>
      <c r="Q24" s="80">
        <v>0.42580000000000001</v>
      </c>
      <c r="R24" s="80">
        <v>0.32179999999999997</v>
      </c>
    </row>
    <row r="25" spans="2:18">
      <c r="B25" t="s">
        <v>250</v>
      </c>
      <c r="C25" t="s">
        <v>251</v>
      </c>
      <c r="D25" t="s">
        <v>100</v>
      </c>
      <c r="E25" t="s">
        <v>227</v>
      </c>
      <c r="G25" t="s">
        <v>228</v>
      </c>
      <c r="H25" s="77">
        <v>1.34</v>
      </c>
      <c r="I25" t="s">
        <v>102</v>
      </c>
      <c r="J25" s="78">
        <v>4.0000000000000001E-3</v>
      </c>
      <c r="K25" s="78">
        <v>4.3900000000000002E-2</v>
      </c>
      <c r="L25" s="77">
        <v>16747901</v>
      </c>
      <c r="M25" s="77">
        <v>95.18</v>
      </c>
      <c r="N25" s="77">
        <v>0</v>
      </c>
      <c r="O25" s="77">
        <v>15940.6521718</v>
      </c>
      <c r="P25" s="78">
        <v>1E-3</v>
      </c>
      <c r="Q25" s="78">
        <v>0.17249999999999999</v>
      </c>
      <c r="R25" s="78">
        <v>0.13039999999999999</v>
      </c>
    </row>
    <row r="26" spans="2:18">
      <c r="B26" t="s">
        <v>252</v>
      </c>
      <c r="C26" t="s">
        <v>253</v>
      </c>
      <c r="D26" t="s">
        <v>100</v>
      </c>
      <c r="E26" t="s">
        <v>227</v>
      </c>
      <c r="G26" t="s">
        <v>254</v>
      </c>
      <c r="H26" s="77">
        <v>6.53</v>
      </c>
      <c r="I26" t="s">
        <v>102</v>
      </c>
      <c r="J26" s="78">
        <v>0.01</v>
      </c>
      <c r="K26" s="78">
        <v>3.7600000000000001E-2</v>
      </c>
      <c r="L26" s="77">
        <v>3050000</v>
      </c>
      <c r="M26" s="77">
        <v>84.11</v>
      </c>
      <c r="N26" s="77">
        <v>0</v>
      </c>
      <c r="O26" s="77">
        <v>2565.355</v>
      </c>
      <c r="P26" s="78">
        <v>1E-4</v>
      </c>
      <c r="Q26" s="78">
        <v>2.7799999999999998E-2</v>
      </c>
      <c r="R26" s="78">
        <v>2.1000000000000001E-2</v>
      </c>
    </row>
    <row r="27" spans="2:18">
      <c r="B27" t="s">
        <v>255</v>
      </c>
      <c r="C27" t="s">
        <v>256</v>
      </c>
      <c r="D27" t="s">
        <v>100</v>
      </c>
      <c r="E27" t="s">
        <v>227</v>
      </c>
      <c r="G27" t="s">
        <v>257</v>
      </c>
      <c r="H27" s="77">
        <v>15.79</v>
      </c>
      <c r="I27" t="s">
        <v>102</v>
      </c>
      <c r="J27" s="78">
        <v>3.7499999999999999E-2</v>
      </c>
      <c r="K27" s="78">
        <v>4.0500000000000001E-2</v>
      </c>
      <c r="L27" s="77">
        <v>650000</v>
      </c>
      <c r="M27" s="77">
        <v>96.3</v>
      </c>
      <c r="N27" s="77">
        <v>0</v>
      </c>
      <c r="O27" s="77">
        <v>625.95000000000005</v>
      </c>
      <c r="P27" s="78">
        <v>0</v>
      </c>
      <c r="Q27" s="78">
        <v>6.7999999999999996E-3</v>
      </c>
      <c r="R27" s="78">
        <v>5.1000000000000004E-3</v>
      </c>
    </row>
    <row r="28" spans="2:18">
      <c r="B28" t="s">
        <v>258</v>
      </c>
      <c r="C28" t="s">
        <v>259</v>
      </c>
      <c r="D28" t="s">
        <v>100</v>
      </c>
      <c r="E28" t="s">
        <v>227</v>
      </c>
      <c r="G28" t="s">
        <v>260</v>
      </c>
      <c r="H28" s="77">
        <v>2.12</v>
      </c>
      <c r="I28" t="s">
        <v>102</v>
      </c>
      <c r="J28" s="78">
        <v>1.7500000000000002E-2</v>
      </c>
      <c r="K28" s="78">
        <v>4.19E-2</v>
      </c>
      <c r="L28" s="77">
        <v>1958268</v>
      </c>
      <c r="M28" s="77">
        <v>96.45</v>
      </c>
      <c r="N28" s="77">
        <v>0</v>
      </c>
      <c r="O28" s="77">
        <v>1888.7494859999999</v>
      </c>
      <c r="P28" s="78">
        <v>1E-4</v>
      </c>
      <c r="Q28" s="78">
        <v>2.0400000000000001E-2</v>
      </c>
      <c r="R28" s="78">
        <v>1.54E-2</v>
      </c>
    </row>
    <row r="29" spans="2:18">
      <c r="B29" t="s">
        <v>261</v>
      </c>
      <c r="C29" t="s">
        <v>262</v>
      </c>
      <c r="D29" t="s">
        <v>100</v>
      </c>
      <c r="E29" t="s">
        <v>227</v>
      </c>
      <c r="G29" t="s">
        <v>263</v>
      </c>
      <c r="H29" s="77">
        <v>1.83</v>
      </c>
      <c r="I29" t="s">
        <v>102</v>
      </c>
      <c r="J29" s="78">
        <v>5.0000000000000001E-3</v>
      </c>
      <c r="K29" s="78">
        <v>4.3099999999999999E-2</v>
      </c>
      <c r="L29" s="77">
        <v>11689889</v>
      </c>
      <c r="M29" s="77">
        <v>93.5</v>
      </c>
      <c r="N29" s="77">
        <v>0</v>
      </c>
      <c r="O29" s="77">
        <v>10930.046215</v>
      </c>
      <c r="P29" s="78">
        <v>5.0000000000000001E-4</v>
      </c>
      <c r="Q29" s="78">
        <v>0.1183</v>
      </c>
      <c r="R29" s="78">
        <v>8.9399999999999993E-2</v>
      </c>
    </row>
    <row r="30" spans="2:18">
      <c r="B30" t="s">
        <v>264</v>
      </c>
      <c r="C30" t="s">
        <v>265</v>
      </c>
      <c r="D30" t="s">
        <v>100</v>
      </c>
      <c r="E30" t="s">
        <v>227</v>
      </c>
      <c r="G30" t="s">
        <v>248</v>
      </c>
      <c r="H30" s="77">
        <v>12.47</v>
      </c>
      <c r="I30" t="s">
        <v>102</v>
      </c>
      <c r="J30" s="78">
        <v>5.5E-2</v>
      </c>
      <c r="K30" s="78">
        <v>3.9899999999999998E-2</v>
      </c>
      <c r="L30" s="77">
        <v>6073762</v>
      </c>
      <c r="M30" s="77">
        <v>121.8</v>
      </c>
      <c r="N30" s="77">
        <v>0</v>
      </c>
      <c r="O30" s="77">
        <v>7397.8421159999998</v>
      </c>
      <c r="P30" s="78">
        <v>2.9999999999999997E-4</v>
      </c>
      <c r="Q30" s="78">
        <v>8.0100000000000005E-2</v>
      </c>
      <c r="R30" s="78">
        <v>6.0499999999999998E-2</v>
      </c>
    </row>
    <row r="31" spans="2:18">
      <c r="B31" s="79" t="s">
        <v>266</v>
      </c>
      <c r="C31" s="16"/>
      <c r="D31" s="16"/>
      <c r="H31" s="81">
        <v>0</v>
      </c>
      <c r="K31" s="80">
        <v>0</v>
      </c>
      <c r="L31" s="81">
        <v>0</v>
      </c>
      <c r="N31" s="81">
        <v>0</v>
      </c>
      <c r="O31" s="81">
        <v>0</v>
      </c>
      <c r="Q31" s="80">
        <v>0</v>
      </c>
      <c r="R31" s="80">
        <v>0</v>
      </c>
    </row>
    <row r="32" spans="2:18">
      <c r="B32" t="s">
        <v>215</v>
      </c>
      <c r="C32" t="s">
        <v>215</v>
      </c>
      <c r="D32" s="16"/>
      <c r="E32" t="s">
        <v>215</v>
      </c>
      <c r="H32" s="77">
        <v>0</v>
      </c>
      <c r="I32" t="s">
        <v>215</v>
      </c>
      <c r="J32" s="78">
        <v>0</v>
      </c>
      <c r="K32" s="78">
        <v>0</v>
      </c>
      <c r="L32" s="77">
        <v>0</v>
      </c>
      <c r="M32" s="77">
        <v>0</v>
      </c>
      <c r="O32" s="77">
        <v>0</v>
      </c>
      <c r="P32" s="78">
        <v>0</v>
      </c>
      <c r="Q32" s="78">
        <v>0</v>
      </c>
      <c r="R32" s="78">
        <v>0</v>
      </c>
    </row>
    <row r="33" spans="2:18">
      <c r="B33" s="79" t="s">
        <v>267</v>
      </c>
      <c r="C33" s="16"/>
      <c r="D33" s="16"/>
      <c r="H33" s="81">
        <v>0</v>
      </c>
      <c r="K33" s="80">
        <v>0</v>
      </c>
      <c r="L33" s="81">
        <v>0</v>
      </c>
      <c r="N33" s="81">
        <v>0</v>
      </c>
      <c r="O33" s="81">
        <v>0</v>
      </c>
      <c r="Q33" s="80">
        <v>0</v>
      </c>
      <c r="R33" s="80">
        <v>0</v>
      </c>
    </row>
    <row r="34" spans="2:18">
      <c r="B34" t="s">
        <v>215</v>
      </c>
      <c r="C34" t="s">
        <v>215</v>
      </c>
      <c r="D34" s="16"/>
      <c r="E34" t="s">
        <v>215</v>
      </c>
      <c r="H34" s="77">
        <v>0</v>
      </c>
      <c r="I34" t="s">
        <v>215</v>
      </c>
      <c r="J34" s="78">
        <v>0</v>
      </c>
      <c r="K34" s="78">
        <v>0</v>
      </c>
      <c r="L34" s="77">
        <v>0</v>
      </c>
      <c r="M34" s="77">
        <v>0</v>
      </c>
      <c r="O34" s="77">
        <v>0</v>
      </c>
      <c r="P34" s="78">
        <v>0</v>
      </c>
      <c r="Q34" s="78">
        <v>0</v>
      </c>
      <c r="R34" s="78">
        <v>0</v>
      </c>
    </row>
    <row r="35" spans="2:18">
      <c r="B35" s="79" t="s">
        <v>220</v>
      </c>
      <c r="C35" s="16"/>
      <c r="D35" s="16"/>
      <c r="H35" s="81">
        <v>0</v>
      </c>
      <c r="K35" s="80">
        <v>0</v>
      </c>
      <c r="L35" s="81">
        <v>0</v>
      </c>
      <c r="N35" s="81">
        <v>0</v>
      </c>
      <c r="O35" s="81">
        <v>0</v>
      </c>
      <c r="Q35" s="80">
        <v>0</v>
      </c>
      <c r="R35" s="80">
        <v>0</v>
      </c>
    </row>
    <row r="36" spans="2:18">
      <c r="B36" s="79" t="s">
        <v>268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t="s">
        <v>215</v>
      </c>
      <c r="C37" t="s">
        <v>215</v>
      </c>
      <c r="D37" s="16"/>
      <c r="E37" t="s">
        <v>215</v>
      </c>
      <c r="H37" s="77">
        <v>0</v>
      </c>
      <c r="I37" t="s">
        <v>215</v>
      </c>
      <c r="J37" s="78">
        <v>0</v>
      </c>
      <c r="K37" s="78">
        <v>0</v>
      </c>
      <c r="L37" s="77">
        <v>0</v>
      </c>
      <c r="M37" s="77">
        <v>0</v>
      </c>
      <c r="O37" s="77">
        <v>0</v>
      </c>
      <c r="P37" s="78">
        <v>0</v>
      </c>
      <c r="Q37" s="78">
        <v>0</v>
      </c>
      <c r="R37" s="78">
        <v>0</v>
      </c>
    </row>
    <row r="38" spans="2:18">
      <c r="B38" s="79" t="s">
        <v>269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t="s">
        <v>215</v>
      </c>
      <c r="C39" t="s">
        <v>215</v>
      </c>
      <c r="D39" s="16"/>
      <c r="E39" t="s">
        <v>215</v>
      </c>
      <c r="H39" s="77">
        <v>0</v>
      </c>
      <c r="I39" t="s">
        <v>215</v>
      </c>
      <c r="J39" s="78">
        <v>0</v>
      </c>
      <c r="K39" s="78">
        <v>0</v>
      </c>
      <c r="L39" s="77">
        <v>0</v>
      </c>
      <c r="M39" s="77">
        <v>0</v>
      </c>
      <c r="O39" s="77">
        <v>0</v>
      </c>
      <c r="P39" s="78">
        <v>0</v>
      </c>
      <c r="Q39" s="78">
        <v>0</v>
      </c>
      <c r="R39" s="78">
        <v>0</v>
      </c>
    </row>
    <row r="40" spans="2:18">
      <c r="B40" t="s">
        <v>270</v>
      </c>
      <c r="C40" s="16"/>
      <c r="D40" s="16"/>
    </row>
    <row r="41" spans="2:18">
      <c r="B41" t="s">
        <v>271</v>
      </c>
      <c r="C41" s="16"/>
      <c r="D41" s="16"/>
    </row>
    <row r="42" spans="2:18">
      <c r="B42" t="s">
        <v>272</v>
      </c>
      <c r="C42" s="16"/>
      <c r="D42" s="16"/>
    </row>
    <row r="43" spans="2:18">
      <c r="B43" t="s">
        <v>273</v>
      </c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103" t="s">
        <v>179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200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649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215</v>
      </c>
      <c r="C14" t="s">
        <v>215</v>
      </c>
      <c r="D14" t="s">
        <v>215</v>
      </c>
      <c r="E14" t="s">
        <v>215</v>
      </c>
      <c r="F14" s="15"/>
      <c r="G14" s="15"/>
      <c r="H14" s="77">
        <v>0</v>
      </c>
      <c r="I14" t="s">
        <v>215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650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215</v>
      </c>
      <c r="C16" t="s">
        <v>215</v>
      </c>
      <c r="D16" t="s">
        <v>215</v>
      </c>
      <c r="E16" t="s">
        <v>215</v>
      </c>
      <c r="F16" s="15"/>
      <c r="G16" s="15"/>
      <c r="H16" s="77">
        <v>0</v>
      </c>
      <c r="I16" t="s">
        <v>215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281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215</v>
      </c>
      <c r="C18" t="s">
        <v>215</v>
      </c>
      <c r="D18" t="s">
        <v>215</v>
      </c>
      <c r="E18" t="s">
        <v>215</v>
      </c>
      <c r="F18" s="15"/>
      <c r="G18" s="15"/>
      <c r="H18" s="77">
        <v>0</v>
      </c>
      <c r="I18" t="s">
        <v>215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568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215</v>
      </c>
      <c r="C20" t="s">
        <v>215</v>
      </c>
      <c r="D20" t="s">
        <v>215</v>
      </c>
      <c r="E20" t="s">
        <v>215</v>
      </c>
      <c r="F20" s="15"/>
      <c r="G20" s="15"/>
      <c r="H20" s="77">
        <v>0</v>
      </c>
      <c r="I20" t="s">
        <v>215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282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215</v>
      </c>
      <c r="C23" t="s">
        <v>215</v>
      </c>
      <c r="D23" t="s">
        <v>215</v>
      </c>
      <c r="E23" t="s">
        <v>215</v>
      </c>
      <c r="H23" s="77">
        <v>0</v>
      </c>
      <c r="I23" t="s">
        <v>215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283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215</v>
      </c>
      <c r="C25" t="s">
        <v>215</v>
      </c>
      <c r="D25" t="s">
        <v>215</v>
      </c>
      <c r="E25" t="s">
        <v>215</v>
      </c>
      <c r="H25" s="77">
        <v>0</v>
      </c>
      <c r="I25" t="s">
        <v>215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222</v>
      </c>
      <c r="D26" s="16"/>
    </row>
    <row r="27" spans="2:23">
      <c r="B27" t="s">
        <v>270</v>
      </c>
      <c r="D27" s="16"/>
    </row>
    <row r="28" spans="2:23">
      <c r="B28" t="s">
        <v>271</v>
      </c>
      <c r="D28" s="16"/>
    </row>
    <row r="29" spans="2:23">
      <c r="B29" t="s">
        <v>272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8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  <c r="BP6" s="19"/>
    </row>
    <row r="7" spans="2:68" ht="26.25" customHeight="1">
      <c r="B7" s="98" t="s">
        <v>82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5">
        <v>0.97</v>
      </c>
      <c r="L11" s="7"/>
      <c r="M11" s="7"/>
      <c r="N11" s="76">
        <v>-0.90129999999999999</v>
      </c>
      <c r="O11" s="75">
        <v>25300</v>
      </c>
      <c r="P11" s="33"/>
      <c r="Q11" s="75">
        <v>0</v>
      </c>
      <c r="R11" s="75">
        <v>253.31625</v>
      </c>
      <c r="S11" s="7"/>
      <c r="T11" s="76">
        <v>1</v>
      </c>
      <c r="U11" s="76">
        <v>2.0999999999999999E-3</v>
      </c>
      <c r="V11" s="35"/>
      <c r="BK11" s="16"/>
      <c r="BL11" s="19"/>
      <c r="BM11" s="16"/>
      <c r="BP11" s="16"/>
    </row>
    <row r="12" spans="2:68">
      <c r="B12" s="79" t="s">
        <v>200</v>
      </c>
      <c r="C12" s="16"/>
      <c r="D12" s="16"/>
      <c r="E12" s="16"/>
      <c r="F12" s="16"/>
      <c r="G12" s="16"/>
      <c r="K12" s="81">
        <v>0.97</v>
      </c>
      <c r="N12" s="80">
        <v>-0.90129999999999999</v>
      </c>
      <c r="O12" s="81">
        <v>25300</v>
      </c>
      <c r="Q12" s="81">
        <v>0</v>
      </c>
      <c r="R12" s="81">
        <v>253.31625</v>
      </c>
      <c r="T12" s="80">
        <v>1</v>
      </c>
      <c r="U12" s="80">
        <v>2.0999999999999999E-3</v>
      </c>
    </row>
    <row r="13" spans="2:68">
      <c r="B13" s="79" t="s">
        <v>274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215</v>
      </c>
      <c r="C14" t="s">
        <v>215</v>
      </c>
      <c r="D14" s="16"/>
      <c r="E14" s="16"/>
      <c r="F14" s="16"/>
      <c r="G14" t="s">
        <v>215</v>
      </c>
      <c r="H14" t="s">
        <v>215</v>
      </c>
      <c r="K14" s="77">
        <v>0</v>
      </c>
      <c r="L14" t="s">
        <v>215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241</v>
      </c>
      <c r="C15" s="16"/>
      <c r="D15" s="16"/>
      <c r="E15" s="16"/>
      <c r="F15" s="16"/>
      <c r="G15" s="16"/>
      <c r="K15" s="81">
        <v>0.97</v>
      </c>
      <c r="N15" s="80">
        <v>-0.90129999999999999</v>
      </c>
      <c r="O15" s="81">
        <v>25300</v>
      </c>
      <c r="Q15" s="81">
        <v>0</v>
      </c>
      <c r="R15" s="81">
        <v>253.31625</v>
      </c>
      <c r="T15" s="80">
        <v>1</v>
      </c>
      <c r="U15" s="80">
        <v>2.0999999999999999E-3</v>
      </c>
    </row>
    <row r="16" spans="2:68">
      <c r="B16" t="s">
        <v>275</v>
      </c>
      <c r="C16" t="s">
        <v>276</v>
      </c>
      <c r="D16" t="s">
        <v>100</v>
      </c>
      <c r="E16" t="s">
        <v>123</v>
      </c>
      <c r="F16" t="s">
        <v>277</v>
      </c>
      <c r="G16" t="s">
        <v>278</v>
      </c>
      <c r="H16" t="s">
        <v>279</v>
      </c>
      <c r="I16" t="s">
        <v>206</v>
      </c>
      <c r="J16" t="s">
        <v>280</v>
      </c>
      <c r="K16" s="77">
        <v>0.97</v>
      </c>
      <c r="L16" t="s">
        <v>102</v>
      </c>
      <c r="M16" s="78">
        <v>5.9499999999999997E-2</v>
      </c>
      <c r="N16" s="78">
        <v>-0.90129999999999999</v>
      </c>
      <c r="O16" s="77">
        <v>25300</v>
      </c>
      <c r="P16" s="77">
        <v>1001.25</v>
      </c>
      <c r="Q16" s="77">
        <v>0</v>
      </c>
      <c r="R16" s="77">
        <v>253.31625</v>
      </c>
      <c r="S16" s="78">
        <v>2.0000000000000001E-4</v>
      </c>
      <c r="T16" s="78">
        <v>1</v>
      </c>
      <c r="U16" s="78">
        <v>2.0999999999999999E-3</v>
      </c>
    </row>
    <row r="17" spans="2:21">
      <c r="B17" s="79" t="s">
        <v>281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215</v>
      </c>
      <c r="C18" t="s">
        <v>215</v>
      </c>
      <c r="D18" s="16"/>
      <c r="E18" s="16"/>
      <c r="F18" s="16"/>
      <c r="G18" t="s">
        <v>215</v>
      </c>
      <c r="H18" t="s">
        <v>215</v>
      </c>
      <c r="K18" s="77">
        <v>0</v>
      </c>
      <c r="L18" t="s">
        <v>215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220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282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215</v>
      </c>
      <c r="C21" t="s">
        <v>215</v>
      </c>
      <c r="D21" s="16"/>
      <c r="E21" s="16"/>
      <c r="F21" s="16"/>
      <c r="G21" t="s">
        <v>215</v>
      </c>
      <c r="H21" t="s">
        <v>215</v>
      </c>
      <c r="K21" s="77">
        <v>0</v>
      </c>
      <c r="L21" t="s">
        <v>215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283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215</v>
      </c>
      <c r="C23" t="s">
        <v>215</v>
      </c>
      <c r="D23" s="16"/>
      <c r="E23" s="16"/>
      <c r="F23" s="16"/>
      <c r="G23" t="s">
        <v>215</v>
      </c>
      <c r="H23" t="s">
        <v>215</v>
      </c>
      <c r="K23" s="77">
        <v>0</v>
      </c>
      <c r="L23" t="s">
        <v>215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222</v>
      </c>
      <c r="C24" s="16"/>
      <c r="D24" s="16"/>
      <c r="E24" s="16"/>
      <c r="F24" s="16"/>
      <c r="G24" s="16"/>
    </row>
    <row r="25" spans="2:21">
      <c r="B25" t="s">
        <v>270</v>
      </c>
      <c r="C25" s="16"/>
      <c r="D25" s="16"/>
      <c r="E25" s="16"/>
      <c r="F25" s="16"/>
      <c r="G25" s="16"/>
    </row>
    <row r="26" spans="2:21">
      <c r="B26" t="s">
        <v>271</v>
      </c>
      <c r="C26" s="16"/>
      <c r="D26" s="16"/>
      <c r="E26" s="16"/>
      <c r="F26" s="16"/>
      <c r="G26" s="16"/>
    </row>
    <row r="27" spans="2:21">
      <c r="B27" t="s">
        <v>272</v>
      </c>
      <c r="C27" s="16"/>
      <c r="D27" s="16"/>
      <c r="E27" s="16"/>
      <c r="F27" s="16"/>
      <c r="G27" s="16"/>
    </row>
    <row r="28" spans="2:21">
      <c r="B28" t="s">
        <v>273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4"/>
  <sheetViews>
    <sheetView rightToLeft="1" topLeftCell="B77" workbookViewId="0">
      <selection activeCell="C33" sqref="C3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5"/>
    </row>
    <row r="7" spans="2:66" ht="26.25" customHeight="1">
      <c r="B7" s="103" t="s">
        <v>89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5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3.22</v>
      </c>
      <c r="L11" s="7"/>
      <c r="M11" s="7"/>
      <c r="N11" s="76">
        <v>5.96E-2</v>
      </c>
      <c r="O11" s="75">
        <v>17626847.68</v>
      </c>
      <c r="P11" s="33"/>
      <c r="Q11" s="75">
        <v>79.547110000000004</v>
      </c>
      <c r="R11" s="75">
        <v>20000.790061112926</v>
      </c>
      <c r="S11" s="7"/>
      <c r="T11" s="76">
        <f>R11/$R$11</f>
        <v>1</v>
      </c>
      <c r="U11" s="76">
        <f>R11/'סכום נכסי הקרן'!$C$42</f>
        <v>0.16317327364354769</v>
      </c>
      <c r="V11" s="35"/>
      <c r="BI11" s="16"/>
      <c r="BJ11" s="19"/>
      <c r="BK11" s="16"/>
      <c r="BN11" s="16"/>
    </row>
    <row r="12" spans="2:66">
      <c r="B12" s="79" t="s">
        <v>200</v>
      </c>
      <c r="C12" s="16"/>
      <c r="D12" s="16"/>
      <c r="E12" s="16"/>
      <c r="F12" s="16"/>
      <c r="K12" s="81">
        <v>3.09</v>
      </c>
      <c r="N12" s="80">
        <v>5.9400000000000001E-2</v>
      </c>
      <c r="O12" s="81">
        <v>17151847.68</v>
      </c>
      <c r="Q12" s="81">
        <v>79.547110000000004</v>
      </c>
      <c r="R12" s="81">
        <v>18354.628004629376</v>
      </c>
      <c r="T12" s="80">
        <f t="shared" ref="T12:T75" si="0">R12/$R$11</f>
        <v>0.9176951484689525</v>
      </c>
      <c r="U12" s="80">
        <f>R12/'סכום נכסי הקרן'!$C$42</f>
        <v>0.14974332158248052</v>
      </c>
    </row>
    <row r="13" spans="2:66">
      <c r="B13" s="79" t="s">
        <v>274</v>
      </c>
      <c r="C13" s="16"/>
      <c r="D13" s="16"/>
      <c r="E13" s="16"/>
      <c r="F13" s="16"/>
      <c r="K13" s="81">
        <v>3.55</v>
      </c>
      <c r="N13" s="80">
        <v>3.6600000000000001E-2</v>
      </c>
      <c r="O13" s="81">
        <v>7942386.3399999999</v>
      </c>
      <c r="Q13" s="81">
        <v>5.4347500000000002</v>
      </c>
      <c r="R13" s="81">
        <v>9661.4945399132521</v>
      </c>
      <c r="T13" s="80">
        <f t="shared" si="0"/>
        <v>0.48305564482164493</v>
      </c>
      <c r="U13" s="80">
        <f>R13/'סכום נכסי הקרן'!$C$42</f>
        <v>7.8821770917542666E-2</v>
      </c>
    </row>
    <row r="14" spans="2:66">
      <c r="B14" t="s">
        <v>284</v>
      </c>
      <c r="C14" t="s">
        <v>285</v>
      </c>
      <c r="D14" t="s">
        <v>100</v>
      </c>
      <c r="E14" t="s">
        <v>123</v>
      </c>
      <c r="F14" t="s">
        <v>286</v>
      </c>
      <c r="G14" t="s">
        <v>287</v>
      </c>
      <c r="H14" t="s">
        <v>205</v>
      </c>
      <c r="I14" t="s">
        <v>206</v>
      </c>
      <c r="J14" t="s">
        <v>288</v>
      </c>
      <c r="K14" s="77">
        <v>4.47</v>
      </c>
      <c r="L14" t="s">
        <v>102</v>
      </c>
      <c r="M14" s="78">
        <v>2E-3</v>
      </c>
      <c r="N14" s="78">
        <v>2.01E-2</v>
      </c>
      <c r="O14" s="77">
        <v>153379.5</v>
      </c>
      <c r="P14" s="77">
        <v>99.45</v>
      </c>
      <c r="Q14" s="77">
        <v>0</v>
      </c>
      <c r="R14" s="77">
        <v>152.53591274999999</v>
      </c>
      <c r="S14" s="78">
        <v>0</v>
      </c>
      <c r="T14" s="78">
        <f t="shared" si="0"/>
        <v>7.6264943676686075E-3</v>
      </c>
      <c r="U14" s="78">
        <f>R14/'סכום נכסי הקרן'!$C$42</f>
        <v>1.244440052396565E-3</v>
      </c>
    </row>
    <row r="15" spans="2:66">
      <c r="B15" t="s">
        <v>289</v>
      </c>
      <c r="C15" t="s">
        <v>290</v>
      </c>
      <c r="D15" t="s">
        <v>100</v>
      </c>
      <c r="E15" t="s">
        <v>123</v>
      </c>
      <c r="F15" t="s">
        <v>291</v>
      </c>
      <c r="G15" t="s">
        <v>287</v>
      </c>
      <c r="H15" t="s">
        <v>205</v>
      </c>
      <c r="I15" t="s">
        <v>206</v>
      </c>
      <c r="J15" t="s">
        <v>292</v>
      </c>
      <c r="K15" s="77">
        <v>5.3</v>
      </c>
      <c r="L15" t="s">
        <v>102</v>
      </c>
      <c r="M15" s="78">
        <v>1E-3</v>
      </c>
      <c r="N15" s="78">
        <v>1.9800000000000002E-2</v>
      </c>
      <c r="O15" s="77">
        <v>800000</v>
      </c>
      <c r="P15" s="77">
        <v>97.8</v>
      </c>
      <c r="Q15" s="77">
        <v>0</v>
      </c>
      <c r="R15" s="77">
        <v>782.4</v>
      </c>
      <c r="S15" s="78">
        <v>2.0000000000000001E-4</v>
      </c>
      <c r="T15" s="78">
        <f t="shared" si="0"/>
        <v>3.9118454701507127E-2</v>
      </c>
      <c r="U15" s="78">
        <f>R15/'סכום נכסי הקרן'!$C$42</f>
        <v>6.3830863135217481E-3</v>
      </c>
    </row>
    <row r="16" spans="2:66">
      <c r="B16" t="s">
        <v>293</v>
      </c>
      <c r="C16" t="s">
        <v>294</v>
      </c>
      <c r="D16" t="s">
        <v>100</v>
      </c>
      <c r="E16" t="s">
        <v>123</v>
      </c>
      <c r="F16" t="s">
        <v>291</v>
      </c>
      <c r="G16" t="s">
        <v>287</v>
      </c>
      <c r="H16" t="s">
        <v>205</v>
      </c>
      <c r="I16" t="s">
        <v>206</v>
      </c>
      <c r="J16" t="s">
        <v>295</v>
      </c>
      <c r="K16" s="77">
        <v>4.18</v>
      </c>
      <c r="L16" t="s">
        <v>102</v>
      </c>
      <c r="M16" s="78">
        <v>1E-3</v>
      </c>
      <c r="N16" s="78">
        <v>2.0199999999999999E-2</v>
      </c>
      <c r="O16" s="77">
        <v>433340</v>
      </c>
      <c r="P16" s="77">
        <v>98.39</v>
      </c>
      <c r="Q16" s="77">
        <v>0</v>
      </c>
      <c r="R16" s="77">
        <v>426.363226</v>
      </c>
      <c r="S16" s="78">
        <v>4.0000000000000002E-4</v>
      </c>
      <c r="T16" s="78">
        <f t="shared" si="0"/>
        <v>2.1317319200753384E-2</v>
      </c>
      <c r="U16" s="78">
        <f>R16/'סכום נכסי הקרן'!$C$42</f>
        <v>3.4784167592913852E-3</v>
      </c>
    </row>
    <row r="17" spans="2:21">
      <c r="B17" t="s">
        <v>296</v>
      </c>
      <c r="C17" t="s">
        <v>297</v>
      </c>
      <c r="D17" t="s">
        <v>100</v>
      </c>
      <c r="E17" t="s">
        <v>123</v>
      </c>
      <c r="F17" t="s">
        <v>291</v>
      </c>
      <c r="G17" t="s">
        <v>287</v>
      </c>
      <c r="H17" t="s">
        <v>298</v>
      </c>
      <c r="I17" t="s">
        <v>150</v>
      </c>
      <c r="J17" t="s">
        <v>299</v>
      </c>
      <c r="K17" s="77">
        <v>0.33</v>
      </c>
      <c r="L17" t="s">
        <v>102</v>
      </c>
      <c r="M17" s="78">
        <v>1E-3</v>
      </c>
      <c r="N17" s="78">
        <v>3.0499999999999999E-2</v>
      </c>
      <c r="O17" s="77">
        <v>300000</v>
      </c>
      <c r="P17" s="77">
        <v>108.82</v>
      </c>
      <c r="Q17" s="77">
        <v>0</v>
      </c>
      <c r="R17" s="77">
        <v>326.45999999999998</v>
      </c>
      <c r="S17" s="78">
        <v>1E-4</v>
      </c>
      <c r="T17" s="78">
        <f t="shared" si="0"/>
        <v>1.6322355217093579E-2</v>
      </c>
      <c r="U17" s="78">
        <f>R17/'סכום נכסי הקרן'!$C$42</f>
        <v>2.663372134345999E-3</v>
      </c>
    </row>
    <row r="18" spans="2:21">
      <c r="B18" t="s">
        <v>300</v>
      </c>
      <c r="C18" t="s">
        <v>301</v>
      </c>
      <c r="D18" t="s">
        <v>100</v>
      </c>
      <c r="E18" t="s">
        <v>123</v>
      </c>
      <c r="F18" t="s">
        <v>302</v>
      </c>
      <c r="G18" t="s">
        <v>278</v>
      </c>
      <c r="H18" t="s">
        <v>303</v>
      </c>
      <c r="I18" t="s">
        <v>206</v>
      </c>
      <c r="J18" t="s">
        <v>292</v>
      </c>
      <c r="K18" s="77">
        <v>6.76</v>
      </c>
      <c r="L18" t="s">
        <v>102</v>
      </c>
      <c r="M18" s="78">
        <v>9.1999999999999998E-3</v>
      </c>
      <c r="N18" s="78">
        <v>2.93E-2</v>
      </c>
      <c r="O18" s="77">
        <v>337500</v>
      </c>
      <c r="P18" s="77">
        <v>97.25</v>
      </c>
      <c r="Q18" s="77">
        <v>0</v>
      </c>
      <c r="R18" s="77">
        <v>328.21875</v>
      </c>
      <c r="S18" s="78">
        <v>2.0000000000000001E-4</v>
      </c>
      <c r="T18" s="78">
        <f t="shared" si="0"/>
        <v>1.6410289243430846E-2</v>
      </c>
      <c r="U18" s="78">
        <f>R18/'סכום נכסי הקרן'!$C$42</f>
        <v>2.6777206172881088E-3</v>
      </c>
    </row>
    <row r="19" spans="2:21">
      <c r="B19" t="s">
        <v>304</v>
      </c>
      <c r="C19" t="s">
        <v>305</v>
      </c>
      <c r="D19" t="s">
        <v>100</v>
      </c>
      <c r="E19" t="s">
        <v>123</v>
      </c>
      <c r="F19" t="s">
        <v>306</v>
      </c>
      <c r="G19" t="s">
        <v>278</v>
      </c>
      <c r="H19" t="s">
        <v>303</v>
      </c>
      <c r="I19" t="s">
        <v>206</v>
      </c>
      <c r="J19" t="s">
        <v>307</v>
      </c>
      <c r="K19" s="77">
        <v>4.3499999999999996</v>
      </c>
      <c r="L19" t="s">
        <v>102</v>
      </c>
      <c r="M19" s="78">
        <v>6.8999999999999999E-3</v>
      </c>
      <c r="N19" s="78">
        <v>2.7099999999999999E-2</v>
      </c>
      <c r="O19" s="77">
        <v>192848.17</v>
      </c>
      <c r="P19" s="77">
        <v>101.49</v>
      </c>
      <c r="Q19" s="77">
        <v>0</v>
      </c>
      <c r="R19" s="77">
        <v>195.72160773300001</v>
      </c>
      <c r="S19" s="78">
        <v>1E-3</v>
      </c>
      <c r="T19" s="78">
        <f t="shared" si="0"/>
        <v>9.7856938218424186E-3</v>
      </c>
      <c r="U19" s="78">
        <f>R19/'סכום נכסי הקרן'!$C$42</f>
        <v>1.5967636957834673E-3</v>
      </c>
    </row>
    <row r="20" spans="2:21">
      <c r="B20" t="s">
        <v>308</v>
      </c>
      <c r="C20" t="s">
        <v>309</v>
      </c>
      <c r="D20" t="s">
        <v>100</v>
      </c>
      <c r="E20" t="s">
        <v>123</v>
      </c>
      <c r="F20" t="s">
        <v>310</v>
      </c>
      <c r="G20" t="s">
        <v>287</v>
      </c>
      <c r="H20" t="s">
        <v>303</v>
      </c>
      <c r="I20" t="s">
        <v>206</v>
      </c>
      <c r="J20" t="s">
        <v>311</v>
      </c>
      <c r="K20" s="77">
        <v>1.64</v>
      </c>
      <c r="L20" t="s">
        <v>102</v>
      </c>
      <c r="M20" s="78">
        <v>2.4199999999999999E-2</v>
      </c>
      <c r="N20" s="78">
        <v>4.24E-2</v>
      </c>
      <c r="O20" s="77">
        <v>7</v>
      </c>
      <c r="P20" s="77">
        <v>5473005</v>
      </c>
      <c r="Q20" s="77">
        <v>0</v>
      </c>
      <c r="R20" s="77">
        <v>383.11034999999998</v>
      </c>
      <c r="S20" s="78">
        <v>0</v>
      </c>
      <c r="T20" s="78">
        <f t="shared" si="0"/>
        <v>1.9154760828417102E-2</v>
      </c>
      <c r="U20" s="78">
        <f>R20/'סכום נכסי הקרן'!$C$42</f>
        <v>3.1255450302320126E-3</v>
      </c>
    </row>
    <row r="21" spans="2:21">
      <c r="B21" t="s">
        <v>312</v>
      </c>
      <c r="C21" t="s">
        <v>313</v>
      </c>
      <c r="D21" t="s">
        <v>100</v>
      </c>
      <c r="E21" t="s">
        <v>123</v>
      </c>
      <c r="F21" t="s">
        <v>314</v>
      </c>
      <c r="G21" t="s">
        <v>278</v>
      </c>
      <c r="H21" t="s">
        <v>303</v>
      </c>
      <c r="I21" t="s">
        <v>206</v>
      </c>
      <c r="J21" t="s">
        <v>315</v>
      </c>
      <c r="K21" s="77">
        <v>2.66</v>
      </c>
      <c r="L21" t="s">
        <v>102</v>
      </c>
      <c r="M21" s="78">
        <v>2.1499999999999998E-2</v>
      </c>
      <c r="N21" s="78">
        <v>2.4899999999999999E-2</v>
      </c>
      <c r="O21" s="77">
        <v>64964.7</v>
      </c>
      <c r="P21" s="77">
        <v>111.92</v>
      </c>
      <c r="Q21" s="77">
        <v>0</v>
      </c>
      <c r="R21" s="77">
        <v>72.708492239999998</v>
      </c>
      <c r="S21" s="78">
        <v>1E-4</v>
      </c>
      <c r="T21" s="78">
        <f t="shared" si="0"/>
        <v>3.635281007292079E-3</v>
      </c>
      <c r="U21" s="78">
        <f>R21/'סכום נכסי הקרן'!$C$42</f>
        <v>5.9318070257406209E-4</v>
      </c>
    </row>
    <row r="22" spans="2:21">
      <c r="B22" t="s">
        <v>316</v>
      </c>
      <c r="C22" t="s">
        <v>317</v>
      </c>
      <c r="D22" t="s">
        <v>100</v>
      </c>
      <c r="E22" t="s">
        <v>123</v>
      </c>
      <c r="F22" t="s">
        <v>314</v>
      </c>
      <c r="G22" t="s">
        <v>278</v>
      </c>
      <c r="H22" t="s">
        <v>303</v>
      </c>
      <c r="I22" t="s">
        <v>206</v>
      </c>
      <c r="J22" t="s">
        <v>318</v>
      </c>
      <c r="K22" s="77">
        <v>5.42</v>
      </c>
      <c r="L22" t="s">
        <v>102</v>
      </c>
      <c r="M22" s="78">
        <v>1.43E-2</v>
      </c>
      <c r="N22" s="78">
        <v>2.81E-2</v>
      </c>
      <c r="O22" s="77">
        <v>275420</v>
      </c>
      <c r="P22" s="77">
        <v>102.63</v>
      </c>
      <c r="Q22" s="77">
        <v>5.4347500000000002</v>
      </c>
      <c r="R22" s="77">
        <v>288.098296</v>
      </c>
      <c r="S22" s="78">
        <v>6.9999999999999999E-4</v>
      </c>
      <c r="T22" s="78">
        <f t="shared" si="0"/>
        <v>1.4404345784326934E-2</v>
      </c>
      <c r="U22" s="78">
        <f>R22/'סכום נכסי הקרן'!$C$42</f>
        <v>2.3504042563222615E-3</v>
      </c>
    </row>
    <row r="23" spans="2:21">
      <c r="B23" t="s">
        <v>319</v>
      </c>
      <c r="C23" t="s">
        <v>320</v>
      </c>
      <c r="D23" t="s">
        <v>100</v>
      </c>
      <c r="E23" t="s">
        <v>123</v>
      </c>
      <c r="F23" t="s">
        <v>321</v>
      </c>
      <c r="G23" t="s">
        <v>287</v>
      </c>
      <c r="H23" t="s">
        <v>303</v>
      </c>
      <c r="I23" t="s">
        <v>206</v>
      </c>
      <c r="J23" t="s">
        <v>322</v>
      </c>
      <c r="K23" s="77">
        <v>2.81</v>
      </c>
      <c r="L23" t="s">
        <v>102</v>
      </c>
      <c r="M23" s="78">
        <v>2.5899999999999999E-2</v>
      </c>
      <c r="N23" s="78">
        <v>3.2899999999999999E-2</v>
      </c>
      <c r="O23" s="77">
        <v>3</v>
      </c>
      <c r="P23" s="77">
        <v>5445000</v>
      </c>
      <c r="Q23" s="77">
        <v>0</v>
      </c>
      <c r="R23" s="77">
        <v>163.35</v>
      </c>
      <c r="S23" s="78">
        <v>0</v>
      </c>
      <c r="T23" s="78">
        <f t="shared" si="0"/>
        <v>8.167177371537819E-3</v>
      </c>
      <c r="U23" s="78">
        <f>R23/'סכום נכסי הקרן'!$C$42</f>
        <v>1.3326650681413311E-3</v>
      </c>
    </row>
    <row r="24" spans="2:21">
      <c r="B24" t="s">
        <v>323</v>
      </c>
      <c r="C24" t="s">
        <v>324</v>
      </c>
      <c r="D24" t="s">
        <v>100</v>
      </c>
      <c r="E24" t="s">
        <v>123</v>
      </c>
      <c r="F24" t="s">
        <v>321</v>
      </c>
      <c r="G24" t="s">
        <v>287</v>
      </c>
      <c r="H24" t="s">
        <v>303</v>
      </c>
      <c r="I24" t="s">
        <v>206</v>
      </c>
      <c r="J24" t="s">
        <v>311</v>
      </c>
      <c r="K24" s="77">
        <v>0.5</v>
      </c>
      <c r="L24" t="s">
        <v>102</v>
      </c>
      <c r="M24" s="78">
        <v>1.5900000000000001E-2</v>
      </c>
      <c r="N24" s="78">
        <v>5.6800000000000003E-2</v>
      </c>
      <c r="O24" s="77">
        <v>11</v>
      </c>
      <c r="P24" s="77">
        <v>5522400</v>
      </c>
      <c r="Q24" s="77">
        <v>0</v>
      </c>
      <c r="R24" s="77">
        <v>607.46400000000006</v>
      </c>
      <c r="S24" s="78">
        <v>0</v>
      </c>
      <c r="T24" s="78">
        <f t="shared" si="0"/>
        <v>3.0372000213185493E-2</v>
      </c>
      <c r="U24" s="78">
        <f>R24/'סכום נכסי הקרן'!$C$42</f>
        <v>4.9558987018880054E-3</v>
      </c>
    </row>
    <row r="25" spans="2:21">
      <c r="B25" t="s">
        <v>325</v>
      </c>
      <c r="C25" t="s">
        <v>326</v>
      </c>
      <c r="D25" t="s">
        <v>100</v>
      </c>
      <c r="E25" t="s">
        <v>123</v>
      </c>
      <c r="F25" t="s">
        <v>321</v>
      </c>
      <c r="G25" t="s">
        <v>287</v>
      </c>
      <c r="H25" t="s">
        <v>303</v>
      </c>
      <c r="I25" t="s">
        <v>206</v>
      </c>
      <c r="J25" t="s">
        <v>327</v>
      </c>
      <c r="K25" s="77">
        <v>1.74</v>
      </c>
      <c r="L25" t="s">
        <v>102</v>
      </c>
      <c r="M25" s="78">
        <v>2.0199999999999999E-2</v>
      </c>
      <c r="N25" s="78">
        <v>3.95E-2</v>
      </c>
      <c r="O25" s="77">
        <v>6</v>
      </c>
      <c r="P25" s="77">
        <v>5436000</v>
      </c>
      <c r="Q25" s="77">
        <v>0</v>
      </c>
      <c r="R25" s="77">
        <v>326.16000000000003</v>
      </c>
      <c r="S25" s="78">
        <v>0</v>
      </c>
      <c r="T25" s="78">
        <f t="shared" si="0"/>
        <v>1.6307355809616009E-2</v>
      </c>
      <c r="U25" s="78">
        <f>R25/'סכום נכסי הקרן'!$C$42</f>
        <v>2.6609246319251705E-3</v>
      </c>
    </row>
    <row r="26" spans="2:21">
      <c r="B26" t="s">
        <v>328</v>
      </c>
      <c r="C26" t="s">
        <v>329</v>
      </c>
      <c r="D26" t="s">
        <v>100</v>
      </c>
      <c r="E26" t="s">
        <v>123</v>
      </c>
      <c r="F26" t="s">
        <v>330</v>
      </c>
      <c r="G26" t="s">
        <v>278</v>
      </c>
      <c r="H26" t="s">
        <v>303</v>
      </c>
      <c r="I26" t="s">
        <v>206</v>
      </c>
      <c r="J26" t="s">
        <v>331</v>
      </c>
      <c r="K26" s="77">
        <v>0.71</v>
      </c>
      <c r="L26" t="s">
        <v>102</v>
      </c>
      <c r="M26" s="78">
        <v>0.04</v>
      </c>
      <c r="N26" s="78">
        <v>2.8400000000000002E-2</v>
      </c>
      <c r="O26" s="77">
        <v>102606.42</v>
      </c>
      <c r="P26" s="77">
        <v>112.36</v>
      </c>
      <c r="Q26" s="77">
        <v>0</v>
      </c>
      <c r="R26" s="77">
        <v>115.288573512</v>
      </c>
      <c r="S26" s="78">
        <v>5.9999999999999995E-4</v>
      </c>
      <c r="T26" s="78">
        <f t="shared" si="0"/>
        <v>5.7642009720482446E-3</v>
      </c>
      <c r="U26" s="78">
        <f>R26/'סכום נכסי הקרן'!$C$42</f>
        <v>9.4056354254843191E-4</v>
      </c>
    </row>
    <row r="27" spans="2:21">
      <c r="B27" t="s">
        <v>332</v>
      </c>
      <c r="C27" t="s">
        <v>333</v>
      </c>
      <c r="D27" t="s">
        <v>100</v>
      </c>
      <c r="E27" t="s">
        <v>123</v>
      </c>
      <c r="F27" t="s">
        <v>334</v>
      </c>
      <c r="G27" t="s">
        <v>335</v>
      </c>
      <c r="H27" t="s">
        <v>336</v>
      </c>
      <c r="I27" t="s">
        <v>206</v>
      </c>
      <c r="J27" t="s">
        <v>337</v>
      </c>
      <c r="K27" s="77">
        <v>5.92</v>
      </c>
      <c r="L27" t="s">
        <v>102</v>
      </c>
      <c r="M27" s="78">
        <v>5.1499999999999997E-2</v>
      </c>
      <c r="N27" s="78">
        <v>2.92E-2</v>
      </c>
      <c r="O27" s="77">
        <v>252000.01</v>
      </c>
      <c r="P27" s="77">
        <v>151.80000000000001</v>
      </c>
      <c r="Q27" s="77">
        <v>0</v>
      </c>
      <c r="R27" s="77">
        <v>382.53601517999999</v>
      </c>
      <c r="S27" s="78">
        <v>1E-4</v>
      </c>
      <c r="T27" s="78">
        <f t="shared" si="0"/>
        <v>1.9126045221771311E-2</v>
      </c>
      <c r="U27" s="78">
        <f>R27/'סכום נכסי הקרן'!$C$42</f>
        <v>3.1208594106909579E-3</v>
      </c>
    </row>
    <row r="28" spans="2:21">
      <c r="B28" t="s">
        <v>338</v>
      </c>
      <c r="C28" t="s">
        <v>339</v>
      </c>
      <c r="D28" t="s">
        <v>100</v>
      </c>
      <c r="E28" t="s">
        <v>123</v>
      </c>
      <c r="F28" t="s">
        <v>340</v>
      </c>
      <c r="G28" t="s">
        <v>341</v>
      </c>
      <c r="H28" t="s">
        <v>279</v>
      </c>
      <c r="I28" t="s">
        <v>206</v>
      </c>
      <c r="J28" t="s">
        <v>342</v>
      </c>
      <c r="K28" s="77">
        <v>5.32</v>
      </c>
      <c r="L28" t="s">
        <v>102</v>
      </c>
      <c r="M28" s="78">
        <v>7.4999999999999997E-3</v>
      </c>
      <c r="N28" s="78">
        <v>4.3099999999999999E-2</v>
      </c>
      <c r="O28" s="77">
        <v>300000</v>
      </c>
      <c r="P28" s="77">
        <v>88.98</v>
      </c>
      <c r="Q28" s="77">
        <v>0</v>
      </c>
      <c r="R28" s="77">
        <v>266.94</v>
      </c>
      <c r="S28" s="78">
        <v>2.9999999999999997E-4</v>
      </c>
      <c r="T28" s="78">
        <f t="shared" si="0"/>
        <v>1.3346472773543344E-2</v>
      </c>
      <c r="U28" s="78">
        <f>R28/'סכום נכסי הקרן'!$C$42</f>
        <v>2.1777876540535475E-3</v>
      </c>
    </row>
    <row r="29" spans="2:21">
      <c r="B29" t="s">
        <v>343</v>
      </c>
      <c r="C29" t="s">
        <v>344</v>
      </c>
      <c r="D29" t="s">
        <v>100</v>
      </c>
      <c r="E29" t="s">
        <v>123</v>
      </c>
      <c r="F29" t="s">
        <v>345</v>
      </c>
      <c r="G29" t="s">
        <v>346</v>
      </c>
      <c r="H29" t="s">
        <v>347</v>
      </c>
      <c r="I29" t="s">
        <v>150</v>
      </c>
      <c r="J29" t="s">
        <v>348</v>
      </c>
      <c r="K29" s="77">
        <v>1.1299999999999999</v>
      </c>
      <c r="L29" t="s">
        <v>102</v>
      </c>
      <c r="M29" s="78">
        <v>0.01</v>
      </c>
      <c r="N29" s="78">
        <v>4.0099999999999997E-2</v>
      </c>
      <c r="O29" s="77">
        <v>168000</v>
      </c>
      <c r="P29" s="77">
        <v>106.2</v>
      </c>
      <c r="Q29" s="77">
        <v>0</v>
      </c>
      <c r="R29" s="77">
        <v>178.416</v>
      </c>
      <c r="S29" s="78">
        <v>2.0000000000000001E-4</v>
      </c>
      <c r="T29" s="78">
        <f t="shared" si="0"/>
        <v>8.920447615061472E-3</v>
      </c>
      <c r="U29" s="78">
        <f>R29/'סכום נכסי הקרן'!$C$42</f>
        <v>1.4555786397153581E-3</v>
      </c>
    </row>
    <row r="30" spans="2:21">
      <c r="B30" t="s">
        <v>349</v>
      </c>
      <c r="C30" t="s">
        <v>350</v>
      </c>
      <c r="D30" t="s">
        <v>100</v>
      </c>
      <c r="E30" t="s">
        <v>123</v>
      </c>
      <c r="F30" t="s">
        <v>345</v>
      </c>
      <c r="G30" t="s">
        <v>346</v>
      </c>
      <c r="H30" t="s">
        <v>347</v>
      </c>
      <c r="I30" t="s">
        <v>150</v>
      </c>
      <c r="J30" t="s">
        <v>299</v>
      </c>
      <c r="K30" s="77">
        <v>4.1399999999999997</v>
      </c>
      <c r="L30" t="s">
        <v>102</v>
      </c>
      <c r="M30" s="78">
        <v>0.01</v>
      </c>
      <c r="N30" s="78">
        <v>4.6800000000000001E-2</v>
      </c>
      <c r="O30" s="77">
        <v>300000</v>
      </c>
      <c r="P30" s="77">
        <v>93.07</v>
      </c>
      <c r="Q30" s="77">
        <v>0</v>
      </c>
      <c r="R30" s="77">
        <v>279.20999999999998</v>
      </c>
      <c r="S30" s="78">
        <v>2.9999999999999997E-4</v>
      </c>
      <c r="T30" s="78">
        <f t="shared" si="0"/>
        <v>1.3959948539376028E-2</v>
      </c>
      <c r="U30" s="78">
        <f>R30/'סכום נכסי הקרן'!$C$42</f>
        <v>2.277890503065449E-3</v>
      </c>
    </row>
    <row r="31" spans="2:21" s="85" customFormat="1">
      <c r="B31" s="82" t="s">
        <v>351</v>
      </c>
      <c r="C31" s="82">
        <v>11916590</v>
      </c>
      <c r="D31" s="82" t="s">
        <v>100</v>
      </c>
      <c r="E31" s="82" t="s">
        <v>123</v>
      </c>
      <c r="F31" s="82" t="s">
        <v>345</v>
      </c>
      <c r="G31" s="82" t="s">
        <v>346</v>
      </c>
      <c r="H31" s="82" t="s">
        <v>347</v>
      </c>
      <c r="I31" s="82" t="s">
        <v>150</v>
      </c>
      <c r="J31" s="82" t="s">
        <v>352</v>
      </c>
      <c r="K31" s="83">
        <v>2.8</v>
      </c>
      <c r="L31" s="82" t="s">
        <v>102</v>
      </c>
      <c r="M31" s="84">
        <v>3.5400000000000001E-2</v>
      </c>
      <c r="N31" s="84">
        <v>4.41E-2</v>
      </c>
      <c r="O31" s="83">
        <v>300000</v>
      </c>
      <c r="P31" s="83">
        <f>R31*1000/O31*100</f>
        <v>100.90699453551902</v>
      </c>
      <c r="Q31" s="83">
        <v>0</v>
      </c>
      <c r="R31" s="83">
        <f>302720.983606557/1000</f>
        <v>302.72098360655701</v>
      </c>
      <c r="S31" s="84">
        <v>1.1000000000000001E-3</v>
      </c>
      <c r="T31" s="84">
        <f t="shared" si="0"/>
        <v>1.5135451283753557E-2</v>
      </c>
      <c r="U31" s="84">
        <f>R31/'סכום נכסי הקרן'!$C$42</f>
        <v>2.4697011340425045E-3</v>
      </c>
    </row>
    <row r="32" spans="2:21" s="85" customFormat="1">
      <c r="B32" s="82" t="s">
        <v>351</v>
      </c>
      <c r="C32" s="82">
        <v>1191659</v>
      </c>
      <c r="D32" s="82" t="s">
        <v>100</v>
      </c>
      <c r="E32" s="82" t="s">
        <v>123</v>
      </c>
      <c r="F32" s="82" t="s">
        <v>345</v>
      </c>
      <c r="G32" s="82" t="s">
        <v>346</v>
      </c>
      <c r="H32" s="82" t="s">
        <v>347</v>
      </c>
      <c r="I32" s="82" t="s">
        <v>150</v>
      </c>
      <c r="J32" s="82" t="s">
        <v>352</v>
      </c>
      <c r="K32" s="83">
        <v>0</v>
      </c>
      <c r="L32" s="82" t="s">
        <v>102</v>
      </c>
      <c r="M32" s="84">
        <v>0</v>
      </c>
      <c r="N32" s="84">
        <v>0</v>
      </c>
      <c r="O32" s="83">
        <v>450000</v>
      </c>
      <c r="P32" s="83">
        <f>R32*1000/O32*100</f>
        <v>101.14000000000001</v>
      </c>
      <c r="Q32" s="83">
        <v>0</v>
      </c>
      <c r="R32" s="83">
        <f>455130/1000</f>
        <v>455.13</v>
      </c>
      <c r="S32" s="84">
        <v>0</v>
      </c>
      <c r="T32" s="84">
        <f t="shared" si="0"/>
        <v>2.2755601084224104E-2</v>
      </c>
      <c r="U32" s="84">
        <f>R32/'סכום נכסי הקרן'!$C$42</f>
        <v>3.7131059226395108E-3</v>
      </c>
    </row>
    <row r="33" spans="2:21">
      <c r="B33" t="s">
        <v>353</v>
      </c>
      <c r="C33" t="s">
        <v>354</v>
      </c>
      <c r="D33" t="s">
        <v>100</v>
      </c>
      <c r="E33" t="s">
        <v>123</v>
      </c>
      <c r="F33" t="s">
        <v>345</v>
      </c>
      <c r="G33" t="s">
        <v>346</v>
      </c>
      <c r="H33" t="s">
        <v>347</v>
      </c>
      <c r="I33" t="s">
        <v>150</v>
      </c>
      <c r="J33" t="s">
        <v>348</v>
      </c>
      <c r="K33" s="77">
        <v>1.54</v>
      </c>
      <c r="L33" t="s">
        <v>102</v>
      </c>
      <c r="M33" s="78">
        <v>1.8499999999999999E-2</v>
      </c>
      <c r="N33" s="78">
        <v>3.5099999999999999E-2</v>
      </c>
      <c r="O33" s="77">
        <v>109090.91</v>
      </c>
      <c r="P33" s="77">
        <v>107.74</v>
      </c>
      <c r="Q33" s="77">
        <v>0</v>
      </c>
      <c r="R33" s="77">
        <v>117.53454643400001</v>
      </c>
      <c r="S33" s="78">
        <v>2.0000000000000001E-4</v>
      </c>
      <c r="T33" s="78">
        <f t="shared" si="0"/>
        <v>5.876495182183813E-3</v>
      </c>
      <c r="U33" s="78">
        <f>R33/'סכום נכסי הקרן'!$C$42</f>
        <v>9.5888695642746906E-4</v>
      </c>
    </row>
    <row r="34" spans="2:21">
      <c r="B34" t="s">
        <v>355</v>
      </c>
      <c r="C34" t="s">
        <v>356</v>
      </c>
      <c r="D34" t="s">
        <v>100</v>
      </c>
      <c r="E34" t="s">
        <v>123</v>
      </c>
      <c r="F34" t="s">
        <v>357</v>
      </c>
      <c r="G34" t="s">
        <v>278</v>
      </c>
      <c r="H34" t="s">
        <v>358</v>
      </c>
      <c r="I34" t="s">
        <v>206</v>
      </c>
      <c r="J34" t="s">
        <v>228</v>
      </c>
      <c r="K34" s="77">
        <v>3.56</v>
      </c>
      <c r="L34" t="s">
        <v>102</v>
      </c>
      <c r="M34" s="78">
        <v>2.4899999999999999E-2</v>
      </c>
      <c r="N34" s="78">
        <v>3.6999999999999998E-2</v>
      </c>
      <c r="O34" s="77">
        <v>304000</v>
      </c>
      <c r="P34" s="77">
        <v>99.11</v>
      </c>
      <c r="Q34" s="77">
        <v>0</v>
      </c>
      <c r="R34" s="77">
        <v>301.2944</v>
      </c>
      <c r="S34" s="78">
        <v>1.6000000000000001E-3</v>
      </c>
      <c r="T34" s="78">
        <f t="shared" si="0"/>
        <v>1.5064124921034981E-2</v>
      </c>
      <c r="U34" s="78">
        <f>R34/'סכום נכסי הקרן'!$C$42</f>
        <v>2.4580625779406277E-3</v>
      </c>
    </row>
    <row r="35" spans="2:21">
      <c r="B35" t="s">
        <v>359</v>
      </c>
      <c r="C35" t="s">
        <v>360</v>
      </c>
      <c r="D35" t="s">
        <v>100</v>
      </c>
      <c r="E35" t="s">
        <v>123</v>
      </c>
      <c r="F35" t="s">
        <v>361</v>
      </c>
      <c r="G35" t="s">
        <v>362</v>
      </c>
      <c r="H35" t="s">
        <v>363</v>
      </c>
      <c r="I35" t="s">
        <v>150</v>
      </c>
      <c r="J35" t="s">
        <v>342</v>
      </c>
      <c r="K35" s="77">
        <v>6.26</v>
      </c>
      <c r="L35" t="s">
        <v>102</v>
      </c>
      <c r="M35" s="78">
        <v>1.54E-2</v>
      </c>
      <c r="N35" s="78">
        <v>4.1799999999999997E-2</v>
      </c>
      <c r="O35" s="77">
        <v>298000</v>
      </c>
      <c r="P35" s="77">
        <v>91.75</v>
      </c>
      <c r="Q35" s="77">
        <v>0</v>
      </c>
      <c r="R35" s="77">
        <v>273.41500000000002</v>
      </c>
      <c r="S35" s="78">
        <v>8.9999999999999998E-4</v>
      </c>
      <c r="T35" s="78">
        <f t="shared" si="0"/>
        <v>1.3670209984934269E-2</v>
      </c>
      <c r="U35" s="78">
        <f>R35/'סכום נכסי הקרן'!$C$42</f>
        <v>2.2306129146364376E-3</v>
      </c>
    </row>
    <row r="36" spans="2:21">
      <c r="B36" t="s">
        <v>364</v>
      </c>
      <c r="C36" t="s">
        <v>365</v>
      </c>
      <c r="D36" t="s">
        <v>100</v>
      </c>
      <c r="E36" t="s">
        <v>123</v>
      </c>
      <c r="F36" t="s">
        <v>361</v>
      </c>
      <c r="G36" t="s">
        <v>362</v>
      </c>
      <c r="H36" t="s">
        <v>363</v>
      </c>
      <c r="I36" t="s">
        <v>150</v>
      </c>
      <c r="J36" t="s">
        <v>366</v>
      </c>
      <c r="K36" s="77">
        <v>2.66</v>
      </c>
      <c r="L36" t="s">
        <v>102</v>
      </c>
      <c r="M36" s="78">
        <v>2.5700000000000001E-2</v>
      </c>
      <c r="N36" s="78">
        <v>3.9399999999999998E-2</v>
      </c>
      <c r="O36" s="77">
        <v>350000</v>
      </c>
      <c r="P36" s="77">
        <v>108.2</v>
      </c>
      <c r="Q36" s="77">
        <v>0</v>
      </c>
      <c r="R36" s="77">
        <v>378.7</v>
      </c>
      <c r="S36" s="78">
        <v>2.9999999999999997E-4</v>
      </c>
      <c r="T36" s="78">
        <f t="shared" si="0"/>
        <v>1.8934252039188075E-2</v>
      </c>
      <c r="U36" s="78">
        <f>R36/'סכום נכסי הקרן'!$C$42</f>
        <v>3.0895638892263367E-3</v>
      </c>
    </row>
    <row r="37" spans="2:21">
      <c r="B37" t="s">
        <v>367</v>
      </c>
      <c r="C37" t="s">
        <v>368</v>
      </c>
      <c r="D37" t="s">
        <v>100</v>
      </c>
      <c r="E37" t="s">
        <v>123</v>
      </c>
      <c r="F37" t="s">
        <v>369</v>
      </c>
      <c r="G37" t="s">
        <v>278</v>
      </c>
      <c r="H37" t="s">
        <v>358</v>
      </c>
      <c r="I37" t="s">
        <v>206</v>
      </c>
      <c r="J37" t="s">
        <v>370</v>
      </c>
      <c r="K37" s="77">
        <v>5</v>
      </c>
      <c r="L37" t="s">
        <v>102</v>
      </c>
      <c r="M37" s="78">
        <v>3.6200000000000003E-2</v>
      </c>
      <c r="N37" s="78">
        <v>4.1300000000000003E-2</v>
      </c>
      <c r="O37" s="77">
        <v>141840</v>
      </c>
      <c r="P37" s="77">
        <v>99.51</v>
      </c>
      <c r="Q37" s="77">
        <v>0</v>
      </c>
      <c r="R37" s="77">
        <v>141.14498399999999</v>
      </c>
      <c r="S37" s="78">
        <v>1E-4</v>
      </c>
      <c r="T37" s="78">
        <f t="shared" si="0"/>
        <v>7.0569704281044842E-3</v>
      </c>
      <c r="U37" s="78">
        <f>R37/'סכום נכסי הקרן'!$C$42</f>
        <v>1.1515089667595169E-3</v>
      </c>
    </row>
    <row r="38" spans="2:21">
      <c r="B38" t="s">
        <v>371</v>
      </c>
      <c r="C38" t="s">
        <v>372</v>
      </c>
      <c r="D38" t="s">
        <v>100</v>
      </c>
      <c r="E38" t="s">
        <v>123</v>
      </c>
      <c r="F38" t="s">
        <v>373</v>
      </c>
      <c r="G38" t="s">
        <v>374</v>
      </c>
      <c r="H38" t="s">
        <v>375</v>
      </c>
      <c r="I38" t="s">
        <v>150</v>
      </c>
      <c r="J38" t="s">
        <v>370</v>
      </c>
      <c r="K38" s="77">
        <v>3.87</v>
      </c>
      <c r="L38" t="s">
        <v>102</v>
      </c>
      <c r="M38" s="78">
        <v>3.85E-2</v>
      </c>
      <c r="N38" s="78">
        <v>4.6300000000000001E-2</v>
      </c>
      <c r="O38" s="77">
        <v>110000</v>
      </c>
      <c r="P38" s="77">
        <v>100.42</v>
      </c>
      <c r="Q38" s="77">
        <v>0</v>
      </c>
      <c r="R38" s="77">
        <v>110.462</v>
      </c>
      <c r="S38" s="78">
        <v>1.4E-3</v>
      </c>
      <c r="T38" s="78">
        <f t="shared" si="0"/>
        <v>5.5228818292917693E-3</v>
      </c>
      <c r="U38" s="78">
        <f>R38/'סכום נכסי הקרן'!$C$42</f>
        <v>9.0118670803200325E-4</v>
      </c>
    </row>
    <row r="39" spans="2:21" s="89" customFormat="1">
      <c r="B39" s="86" t="s">
        <v>376</v>
      </c>
      <c r="C39" s="86">
        <v>42203720</v>
      </c>
      <c r="D39" s="86" t="s">
        <v>100</v>
      </c>
      <c r="E39" s="86" t="s">
        <v>123</v>
      </c>
      <c r="F39" s="86" t="s">
        <v>377</v>
      </c>
      <c r="G39" s="86" t="s">
        <v>346</v>
      </c>
      <c r="H39" s="86" t="s">
        <v>375</v>
      </c>
      <c r="I39" s="86" t="s">
        <v>150</v>
      </c>
      <c r="J39" s="86" t="s">
        <v>378</v>
      </c>
      <c r="K39" s="87">
        <v>2.17</v>
      </c>
      <c r="L39" s="86" t="s">
        <v>102</v>
      </c>
      <c r="M39" s="88">
        <v>1.2500000000000001E-2</v>
      </c>
      <c r="N39" s="88">
        <v>5.4600000000000003E-2</v>
      </c>
      <c r="O39" s="87">
        <v>143111.10999999999</v>
      </c>
      <c r="P39" s="87">
        <f>R39*1000/O39*100</f>
        <v>95.301598357873146</v>
      </c>
      <c r="Q39" s="87">
        <v>0</v>
      </c>
      <c r="R39" s="87">
        <f>136.900087826-0.512912568306017</f>
        <v>136.387175257694</v>
      </c>
      <c r="S39" s="88">
        <v>1E-3</v>
      </c>
      <c r="T39" s="88">
        <f t="shared" si="0"/>
        <v>6.8190893880171475E-3</v>
      </c>
      <c r="U39" s="88">
        <f>R39/'סכום נכסי הקרן'!$C$42</f>
        <v>1.1126931387107344E-3</v>
      </c>
    </row>
    <row r="40" spans="2:21">
      <c r="B40" t="s">
        <v>379</v>
      </c>
      <c r="C40" t="s">
        <v>380</v>
      </c>
      <c r="D40" t="s">
        <v>100</v>
      </c>
      <c r="E40" t="s">
        <v>123</v>
      </c>
      <c r="F40" t="s">
        <v>381</v>
      </c>
      <c r="G40" t="s">
        <v>382</v>
      </c>
      <c r="H40" t="s">
        <v>375</v>
      </c>
      <c r="I40" t="s">
        <v>150</v>
      </c>
      <c r="J40" t="s">
        <v>383</v>
      </c>
      <c r="K40" s="77">
        <v>4.1900000000000004</v>
      </c>
      <c r="L40" t="s">
        <v>102</v>
      </c>
      <c r="M40" s="78">
        <v>1.7999999999999999E-2</v>
      </c>
      <c r="N40" s="78">
        <v>3.9100000000000003E-2</v>
      </c>
      <c r="O40" s="77">
        <v>260064.52</v>
      </c>
      <c r="P40" s="77">
        <v>102</v>
      </c>
      <c r="Q40" s="77">
        <v>0</v>
      </c>
      <c r="R40" s="77">
        <v>265.26581040000002</v>
      </c>
      <c r="S40" s="78">
        <v>2.0000000000000001E-4</v>
      </c>
      <c r="T40" s="78">
        <f t="shared" si="0"/>
        <v>1.326276660019297E-2</v>
      </c>
      <c r="U40" s="78">
        <f>R40/'סכום נכסי הקרן'!$C$42</f>
        <v>2.1641290437237923E-3</v>
      </c>
    </row>
    <row r="41" spans="2:21">
      <c r="B41" t="s">
        <v>384</v>
      </c>
      <c r="C41" t="s">
        <v>385</v>
      </c>
      <c r="D41" t="s">
        <v>100</v>
      </c>
      <c r="E41" t="s">
        <v>123</v>
      </c>
      <c r="F41" t="s">
        <v>386</v>
      </c>
      <c r="G41" t="s">
        <v>287</v>
      </c>
      <c r="H41" t="s">
        <v>387</v>
      </c>
      <c r="I41" t="s">
        <v>206</v>
      </c>
      <c r="J41" t="s">
        <v>348</v>
      </c>
      <c r="K41" s="77">
        <v>3.84</v>
      </c>
      <c r="L41" t="s">
        <v>102</v>
      </c>
      <c r="M41" s="78">
        <v>1.2200000000000001E-2</v>
      </c>
      <c r="N41" s="78">
        <v>4.1700000000000001E-2</v>
      </c>
      <c r="O41" s="77">
        <v>3</v>
      </c>
      <c r="P41" s="77">
        <v>4944450</v>
      </c>
      <c r="Q41" s="77">
        <v>0</v>
      </c>
      <c r="R41" s="77">
        <v>148.33349999999999</v>
      </c>
      <c r="S41" s="78">
        <v>0</v>
      </c>
      <c r="T41" s="78">
        <f t="shared" si="0"/>
        <v>7.4163820302479639E-3</v>
      </c>
      <c r="U41" s="78">
        <f>R41/'סכום נכסי הקרן'!$C$42</f>
        <v>1.2101553344667411E-3</v>
      </c>
    </row>
    <row r="42" spans="2:21">
      <c r="B42" t="s">
        <v>388</v>
      </c>
      <c r="C42" t="s">
        <v>389</v>
      </c>
      <c r="D42" t="s">
        <v>100</v>
      </c>
      <c r="E42" t="s">
        <v>123</v>
      </c>
      <c r="F42" t="s">
        <v>390</v>
      </c>
      <c r="G42" t="s">
        <v>278</v>
      </c>
      <c r="H42" t="s">
        <v>387</v>
      </c>
      <c r="I42" t="s">
        <v>206</v>
      </c>
      <c r="J42" t="s">
        <v>391</v>
      </c>
      <c r="K42" s="77">
        <v>3.73</v>
      </c>
      <c r="L42" t="s">
        <v>102</v>
      </c>
      <c r="M42" s="78">
        <v>3.0000000000000001E-3</v>
      </c>
      <c r="N42" s="78">
        <v>3.6200000000000003E-2</v>
      </c>
      <c r="O42" s="77">
        <v>263110</v>
      </c>
      <c r="P42" s="77">
        <v>94.5</v>
      </c>
      <c r="Q42" s="77">
        <v>0</v>
      </c>
      <c r="R42" s="77">
        <v>248.63894999999999</v>
      </c>
      <c r="S42" s="78">
        <v>5.0000000000000001E-4</v>
      </c>
      <c r="T42" s="78">
        <f t="shared" si="0"/>
        <v>1.2431456419485296E-2</v>
      </c>
      <c r="U42" s="78">
        <f>R42/'סכום נכסי הקרן'!$C$42</f>
        <v>2.0284814401245119E-3</v>
      </c>
    </row>
    <row r="43" spans="2:21">
      <c r="B43" t="s">
        <v>392</v>
      </c>
      <c r="C43" t="s">
        <v>393</v>
      </c>
      <c r="D43" t="s">
        <v>100</v>
      </c>
      <c r="E43" t="s">
        <v>123</v>
      </c>
      <c r="F43" t="s">
        <v>390</v>
      </c>
      <c r="G43" t="s">
        <v>278</v>
      </c>
      <c r="H43" t="s">
        <v>387</v>
      </c>
      <c r="I43" t="s">
        <v>206</v>
      </c>
      <c r="J43" t="s">
        <v>394</v>
      </c>
      <c r="K43" s="77">
        <v>2.5</v>
      </c>
      <c r="L43" t="s">
        <v>102</v>
      </c>
      <c r="M43" s="78">
        <v>1E-3</v>
      </c>
      <c r="N43" s="78">
        <v>2.75E-2</v>
      </c>
      <c r="O43" s="77">
        <v>360000</v>
      </c>
      <c r="P43" s="77">
        <v>103.46</v>
      </c>
      <c r="Q43" s="77">
        <v>0</v>
      </c>
      <c r="R43" s="77">
        <v>372.45600000000002</v>
      </c>
      <c r="S43" s="78">
        <v>5.9999999999999995E-4</v>
      </c>
      <c r="T43" s="78">
        <f t="shared" si="0"/>
        <v>1.8622064371554881E-2</v>
      </c>
      <c r="U43" s="78">
        <f>R43/'סכום נכסי הקרן'!$C$42</f>
        <v>3.038623205507485E-3</v>
      </c>
    </row>
    <row r="44" spans="2:21">
      <c r="B44" t="s">
        <v>395</v>
      </c>
      <c r="C44" t="s">
        <v>396</v>
      </c>
      <c r="D44" t="s">
        <v>100</v>
      </c>
      <c r="E44" t="s">
        <v>123</v>
      </c>
      <c r="F44" t="s">
        <v>390</v>
      </c>
      <c r="G44" t="s">
        <v>278</v>
      </c>
      <c r="H44" t="s">
        <v>387</v>
      </c>
      <c r="I44" t="s">
        <v>206</v>
      </c>
      <c r="J44" t="s">
        <v>397</v>
      </c>
      <c r="K44" s="77">
        <v>5.21</v>
      </c>
      <c r="L44" t="s">
        <v>102</v>
      </c>
      <c r="M44" s="78">
        <v>3.0000000000000001E-3</v>
      </c>
      <c r="N44" s="78">
        <v>3.73E-2</v>
      </c>
      <c r="O44" s="77">
        <v>608000</v>
      </c>
      <c r="P44" s="77">
        <v>91.84</v>
      </c>
      <c r="Q44" s="77">
        <v>0</v>
      </c>
      <c r="R44" s="77">
        <v>558.38720000000001</v>
      </c>
      <c r="S44" s="78">
        <v>1.6999999999999999E-3</v>
      </c>
      <c r="T44" s="78">
        <f t="shared" si="0"/>
        <v>2.7918257143534513E-2</v>
      </c>
      <c r="U44" s="78">
        <f>R44/'סכום נכסי הקרן'!$C$42</f>
        <v>4.5555134125328878E-3</v>
      </c>
    </row>
    <row r="45" spans="2:21">
      <c r="B45" t="s">
        <v>398</v>
      </c>
      <c r="C45" t="s">
        <v>399</v>
      </c>
      <c r="D45" t="s">
        <v>100</v>
      </c>
      <c r="E45" t="s">
        <v>123</v>
      </c>
      <c r="F45" t="s">
        <v>400</v>
      </c>
      <c r="G45" t="s">
        <v>382</v>
      </c>
      <c r="H45" t="s">
        <v>215</v>
      </c>
      <c r="I45" t="s">
        <v>401</v>
      </c>
      <c r="J45" t="s">
        <v>402</v>
      </c>
      <c r="K45" s="77">
        <v>2.5099999999999998</v>
      </c>
      <c r="L45" t="s">
        <v>102</v>
      </c>
      <c r="M45" s="78">
        <v>1.6400000000000001E-2</v>
      </c>
      <c r="N45" s="78">
        <v>2.8799999999999999E-2</v>
      </c>
      <c r="O45" s="77">
        <v>166772</v>
      </c>
      <c r="P45" s="77">
        <v>107.69</v>
      </c>
      <c r="Q45" s="77">
        <v>0</v>
      </c>
      <c r="R45" s="77">
        <v>179.59676680000001</v>
      </c>
      <c r="S45" s="78">
        <v>5.9999999999999995E-4</v>
      </c>
      <c r="T45" s="78">
        <f t="shared" si="0"/>
        <v>8.9794836229587678E-3</v>
      </c>
      <c r="U45" s="78">
        <f>R45/'סכום נכסי הקרן'!$C$42</f>
        <v>1.4652117383868062E-3</v>
      </c>
    </row>
    <row r="46" spans="2:21">
      <c r="B46" t="s">
        <v>403</v>
      </c>
      <c r="C46" t="s">
        <v>404</v>
      </c>
      <c r="D46" t="s">
        <v>100</v>
      </c>
      <c r="E46" t="s">
        <v>123</v>
      </c>
      <c r="F46" t="s">
        <v>405</v>
      </c>
      <c r="G46" t="s">
        <v>406</v>
      </c>
      <c r="H46" t="s">
        <v>215</v>
      </c>
      <c r="I46" t="s">
        <v>401</v>
      </c>
      <c r="J46" t="s">
        <v>407</v>
      </c>
      <c r="K46" s="77">
        <v>2.97</v>
      </c>
      <c r="L46" t="s">
        <v>102</v>
      </c>
      <c r="M46" s="78">
        <v>2.3E-2</v>
      </c>
      <c r="N46" s="78">
        <v>6.0900000000000003E-2</v>
      </c>
      <c r="O46" s="77">
        <v>260000</v>
      </c>
      <c r="P46" s="77">
        <v>96.45</v>
      </c>
      <c r="Q46" s="77">
        <v>0</v>
      </c>
      <c r="R46" s="77">
        <v>250.77</v>
      </c>
      <c r="S46" s="78">
        <v>1.1000000000000001E-3</v>
      </c>
      <c r="T46" s="78">
        <f t="shared" si="0"/>
        <v>1.2538004710502228E-2</v>
      </c>
      <c r="U46" s="78">
        <f>R46/'סכום נכסי הקרן'!$C$42</f>
        <v>2.0458672735708702E-3</v>
      </c>
    </row>
    <row r="47" spans="2:21">
      <c r="B47" t="s">
        <v>408</v>
      </c>
      <c r="C47" t="s">
        <v>409</v>
      </c>
      <c r="D47" t="s">
        <v>100</v>
      </c>
      <c r="E47" t="s">
        <v>123</v>
      </c>
      <c r="F47" t="s">
        <v>410</v>
      </c>
      <c r="G47" t="s">
        <v>278</v>
      </c>
      <c r="H47" t="s">
        <v>215</v>
      </c>
      <c r="I47" t="s">
        <v>401</v>
      </c>
      <c r="J47" t="s">
        <v>411</v>
      </c>
      <c r="K47" s="77">
        <v>3.31</v>
      </c>
      <c r="L47" t="s">
        <v>102</v>
      </c>
      <c r="M47" s="78">
        <v>3.4299999999999997E-2</v>
      </c>
      <c r="N47" s="78">
        <v>4.2099999999999999E-2</v>
      </c>
      <c r="O47" s="77">
        <v>145000</v>
      </c>
      <c r="P47" s="77">
        <v>100.88</v>
      </c>
      <c r="Q47" s="77">
        <v>0</v>
      </c>
      <c r="R47" s="77">
        <v>146.27600000000001</v>
      </c>
      <c r="S47" s="78">
        <v>2.0000000000000001E-4</v>
      </c>
      <c r="T47" s="78">
        <f t="shared" si="0"/>
        <v>7.313511093964286E-3</v>
      </c>
      <c r="U47" s="78">
        <f>R47/'סכום נכסי הקרן'!$C$42</f>
        <v>1.1933695470305564E-3</v>
      </c>
    </row>
    <row r="48" spans="2:21">
      <c r="B48" s="79" t="s">
        <v>241</v>
      </c>
      <c r="C48" s="16"/>
      <c r="D48" s="16"/>
      <c r="E48" s="16"/>
      <c r="F48" s="16"/>
      <c r="K48" s="81">
        <v>2.57</v>
      </c>
      <c r="N48" s="80">
        <v>8.5400000000000004E-2</v>
      </c>
      <c r="O48" s="81">
        <v>8984461.3399999999</v>
      </c>
      <c r="Q48" s="81">
        <v>74.112359999999995</v>
      </c>
      <c r="R48" s="81">
        <v>8465.4334647161249</v>
      </c>
      <c r="T48" s="80">
        <f t="shared" si="0"/>
        <v>0.42325495337183061</v>
      </c>
      <c r="U48" s="80">
        <f>R48/'סכום נכסי הקרן'!$C$42</f>
        <v>6.906389632752874E-2</v>
      </c>
    </row>
    <row r="49" spans="2:21">
      <c r="B49" t="s">
        <v>412</v>
      </c>
      <c r="C49" t="s">
        <v>413</v>
      </c>
      <c r="D49" t="s">
        <v>100</v>
      </c>
      <c r="E49" t="s">
        <v>123</v>
      </c>
      <c r="F49" t="s">
        <v>291</v>
      </c>
      <c r="G49" t="s">
        <v>287</v>
      </c>
      <c r="H49" t="s">
        <v>205</v>
      </c>
      <c r="I49" t="s">
        <v>206</v>
      </c>
      <c r="J49" t="s">
        <v>295</v>
      </c>
      <c r="K49" s="77">
        <v>3.93</v>
      </c>
      <c r="L49" t="s">
        <v>102</v>
      </c>
      <c r="M49" s="78">
        <v>2.7400000000000001E-2</v>
      </c>
      <c r="N49" s="78">
        <v>4.4900000000000002E-2</v>
      </c>
      <c r="O49" s="77">
        <v>355560</v>
      </c>
      <c r="P49" s="77">
        <v>94.04</v>
      </c>
      <c r="Q49" s="77">
        <v>0</v>
      </c>
      <c r="R49" s="77">
        <v>334.36862400000001</v>
      </c>
      <c r="S49" s="78">
        <v>2.0000000000000001E-4</v>
      </c>
      <c r="T49" s="78">
        <f t="shared" si="0"/>
        <v>1.6717770796969924E-2</v>
      </c>
      <c r="U49" s="78">
        <f>R49/'סכום נכסי הקרן'!$C$42</f>
        <v>2.7278933889640844E-3</v>
      </c>
    </row>
    <row r="50" spans="2:21">
      <c r="B50" t="s">
        <v>414</v>
      </c>
      <c r="C50" t="s">
        <v>415</v>
      </c>
      <c r="D50" t="s">
        <v>100</v>
      </c>
      <c r="E50" t="s">
        <v>123</v>
      </c>
      <c r="F50" t="s">
        <v>416</v>
      </c>
      <c r="G50" t="s">
        <v>341</v>
      </c>
      <c r="H50" t="s">
        <v>303</v>
      </c>
      <c r="I50" t="s">
        <v>206</v>
      </c>
      <c r="J50" t="s">
        <v>417</v>
      </c>
      <c r="K50" s="77">
        <v>3.1</v>
      </c>
      <c r="L50" t="s">
        <v>102</v>
      </c>
      <c r="M50" s="78">
        <v>1.6400000000000001E-2</v>
      </c>
      <c r="N50" s="78">
        <v>5.0099999999999999E-2</v>
      </c>
      <c r="O50" s="77">
        <v>381779.37</v>
      </c>
      <c r="P50" s="77">
        <v>90.66</v>
      </c>
      <c r="Q50" s="77">
        <v>0</v>
      </c>
      <c r="R50" s="77">
        <v>346.12117684200001</v>
      </c>
      <c r="S50" s="78">
        <v>1.9E-3</v>
      </c>
      <c r="T50" s="78">
        <f t="shared" si="0"/>
        <v>1.7305375226899431E-2</v>
      </c>
      <c r="U50" s="78">
        <f>R50/'סכום נכסי הקרן'!$C$42</f>
        <v>2.8237747274031323E-3</v>
      </c>
    </row>
    <row r="51" spans="2:21">
      <c r="B51" t="s">
        <v>418</v>
      </c>
      <c r="C51" t="s">
        <v>419</v>
      </c>
      <c r="D51" t="s">
        <v>100</v>
      </c>
      <c r="E51" t="s">
        <v>123</v>
      </c>
      <c r="F51" t="s">
        <v>420</v>
      </c>
      <c r="G51" t="s">
        <v>132</v>
      </c>
      <c r="H51" t="s">
        <v>336</v>
      </c>
      <c r="I51" t="s">
        <v>206</v>
      </c>
      <c r="J51" t="s">
        <v>421</v>
      </c>
      <c r="K51" s="77">
        <v>8.8699999999999992</v>
      </c>
      <c r="L51" t="s">
        <v>102</v>
      </c>
      <c r="M51" s="78">
        <v>2.7900000000000001E-2</v>
      </c>
      <c r="N51" s="78">
        <v>5.1200000000000002E-2</v>
      </c>
      <c r="O51" s="77">
        <v>146000</v>
      </c>
      <c r="P51" s="77">
        <v>82.09</v>
      </c>
      <c r="Q51" s="77">
        <v>0</v>
      </c>
      <c r="R51" s="77">
        <v>119.8514</v>
      </c>
      <c r="S51" s="78">
        <v>2.9999999999999997E-4</v>
      </c>
      <c r="T51" s="78">
        <f t="shared" si="0"/>
        <v>5.9923332845248098E-3</v>
      </c>
      <c r="U51" s="78">
        <f>R51/'סכום נכסי הקרן'!$C$42</f>
        <v>9.7778863879910589E-4</v>
      </c>
    </row>
    <row r="52" spans="2:21">
      <c r="B52" t="s">
        <v>422</v>
      </c>
      <c r="C52" t="s">
        <v>423</v>
      </c>
      <c r="D52" t="s">
        <v>100</v>
      </c>
      <c r="E52" t="s">
        <v>123</v>
      </c>
      <c r="F52" t="s">
        <v>424</v>
      </c>
      <c r="G52" t="s">
        <v>425</v>
      </c>
      <c r="H52" t="s">
        <v>336</v>
      </c>
      <c r="I52" t="s">
        <v>206</v>
      </c>
      <c r="J52" t="s">
        <v>426</v>
      </c>
      <c r="K52" s="77">
        <v>6.13</v>
      </c>
      <c r="L52" t="s">
        <v>102</v>
      </c>
      <c r="M52" s="78">
        <v>2.64E-2</v>
      </c>
      <c r="N52" s="78">
        <v>5.2200000000000003E-2</v>
      </c>
      <c r="O52" s="77">
        <v>300000</v>
      </c>
      <c r="P52" s="77">
        <v>86.46</v>
      </c>
      <c r="Q52" s="77">
        <v>0</v>
      </c>
      <c r="R52" s="77">
        <v>259.38</v>
      </c>
      <c r="S52" s="78">
        <v>2.0000000000000001E-4</v>
      </c>
      <c r="T52" s="78">
        <f t="shared" si="0"/>
        <v>1.2968487705108537E-2</v>
      </c>
      <c r="U52" s="78">
        <f>R52/'סכום נכסי הקרן'!$C$42</f>
        <v>2.1161105930486593E-3</v>
      </c>
    </row>
    <row r="53" spans="2:21">
      <c r="B53" t="s">
        <v>427</v>
      </c>
      <c r="C53" t="s">
        <v>428</v>
      </c>
      <c r="D53" t="s">
        <v>100</v>
      </c>
      <c r="E53" t="s">
        <v>123</v>
      </c>
      <c r="F53" t="s">
        <v>424</v>
      </c>
      <c r="G53" t="s">
        <v>425</v>
      </c>
      <c r="H53" t="s">
        <v>336</v>
      </c>
      <c r="I53" t="s">
        <v>206</v>
      </c>
      <c r="J53" t="s">
        <v>426</v>
      </c>
      <c r="K53" s="77">
        <v>7.74</v>
      </c>
      <c r="L53" t="s">
        <v>102</v>
      </c>
      <c r="M53" s="78">
        <v>2.5000000000000001E-2</v>
      </c>
      <c r="N53" s="78">
        <v>5.4399999999999997E-2</v>
      </c>
      <c r="O53" s="77">
        <v>335000</v>
      </c>
      <c r="P53" s="77">
        <v>80.78</v>
      </c>
      <c r="Q53" s="77">
        <v>0</v>
      </c>
      <c r="R53" s="77">
        <v>270.613</v>
      </c>
      <c r="S53" s="78">
        <v>2.9999999999999997E-4</v>
      </c>
      <c r="T53" s="78">
        <f t="shared" si="0"/>
        <v>1.3530115519093748E-2</v>
      </c>
      <c r="U53" s="78">
        <f>R53/'סכום נכסי הקרן'!$C$42</f>
        <v>2.2077532420258957E-3</v>
      </c>
    </row>
    <row r="54" spans="2:21">
      <c r="B54" t="s">
        <v>429</v>
      </c>
      <c r="C54" t="s">
        <v>430</v>
      </c>
      <c r="D54" t="s">
        <v>100</v>
      </c>
      <c r="E54" t="s">
        <v>123</v>
      </c>
      <c r="F54" t="s">
        <v>431</v>
      </c>
      <c r="G54" t="s">
        <v>362</v>
      </c>
      <c r="H54" t="s">
        <v>336</v>
      </c>
      <c r="I54" t="s">
        <v>206</v>
      </c>
      <c r="J54" t="s">
        <v>432</v>
      </c>
      <c r="K54" s="77">
        <v>1.47</v>
      </c>
      <c r="L54" t="s">
        <v>102</v>
      </c>
      <c r="M54" s="78">
        <v>3.9300000000000002E-2</v>
      </c>
      <c r="N54" s="78">
        <v>0.11940000000000001</v>
      </c>
      <c r="O54" s="77">
        <v>200000</v>
      </c>
      <c r="P54" s="77">
        <v>90.97</v>
      </c>
      <c r="Q54" s="77">
        <v>0</v>
      </c>
      <c r="R54" s="77">
        <v>181.94</v>
      </c>
      <c r="S54" s="78">
        <v>2.0000000000000001E-4</v>
      </c>
      <c r="T54" s="78">
        <f t="shared" si="0"/>
        <v>9.0966406548980156E-3</v>
      </c>
      <c r="U54" s="78">
        <f>R54/'סכום נכסי הקרן'!$C$42</f>
        <v>1.4843286348186948E-3</v>
      </c>
    </row>
    <row r="55" spans="2:21">
      <c r="B55" t="s">
        <v>433</v>
      </c>
      <c r="C55" t="s">
        <v>434</v>
      </c>
      <c r="D55" t="s">
        <v>100</v>
      </c>
      <c r="E55" t="s">
        <v>123</v>
      </c>
      <c r="F55" t="s">
        <v>435</v>
      </c>
      <c r="G55" t="s">
        <v>436</v>
      </c>
      <c r="H55" t="s">
        <v>336</v>
      </c>
      <c r="I55" t="s">
        <v>206</v>
      </c>
      <c r="J55" t="s">
        <v>437</v>
      </c>
      <c r="K55" s="77">
        <v>1.6</v>
      </c>
      <c r="L55" t="s">
        <v>102</v>
      </c>
      <c r="M55" s="78">
        <v>2.75E-2</v>
      </c>
      <c r="N55" s="78">
        <v>5.5800000000000002E-2</v>
      </c>
      <c r="O55" s="77">
        <v>129560.92</v>
      </c>
      <c r="P55" s="77">
        <v>96.59</v>
      </c>
      <c r="Q55" s="77">
        <v>0</v>
      </c>
      <c r="R55" s="77">
        <v>125.142892628</v>
      </c>
      <c r="S55" s="78">
        <v>4.0000000000000002E-4</v>
      </c>
      <c r="T55" s="78">
        <f t="shared" si="0"/>
        <v>6.2568974648312733E-3</v>
      </c>
      <c r="U55" s="78">
        <f>R55/'סכום נכסי הקרן'!$C$42</f>
        <v>1.0209584421885334E-3</v>
      </c>
    </row>
    <row r="56" spans="2:21">
      <c r="B56" t="s">
        <v>438</v>
      </c>
      <c r="C56" t="s">
        <v>439</v>
      </c>
      <c r="D56" t="s">
        <v>100</v>
      </c>
      <c r="E56" t="s">
        <v>123</v>
      </c>
      <c r="F56" t="s">
        <v>440</v>
      </c>
      <c r="G56" t="s">
        <v>382</v>
      </c>
      <c r="H56" t="s">
        <v>279</v>
      </c>
      <c r="I56" t="s">
        <v>206</v>
      </c>
      <c r="J56" t="s">
        <v>441</v>
      </c>
      <c r="K56" s="77">
        <v>4.16</v>
      </c>
      <c r="L56" t="s">
        <v>102</v>
      </c>
      <c r="M56" s="78">
        <v>0.05</v>
      </c>
      <c r="N56" s="78">
        <v>6.1499999999999999E-2</v>
      </c>
      <c r="O56" s="77">
        <v>187179.49</v>
      </c>
      <c r="P56" s="77">
        <v>97.04</v>
      </c>
      <c r="Q56" s="77">
        <v>0</v>
      </c>
      <c r="R56" s="77">
        <v>181.63897709599999</v>
      </c>
      <c r="S56" s="78">
        <v>2.0000000000000001E-4</v>
      </c>
      <c r="T56" s="78">
        <f t="shared" si="0"/>
        <v>9.0815901042407554E-3</v>
      </c>
      <c r="U56" s="78">
        <f>R56/'סכום נכסי הקרן'!$C$42</f>
        <v>1.4818727871978117E-3</v>
      </c>
    </row>
    <row r="57" spans="2:21">
      <c r="B57" t="s">
        <v>442</v>
      </c>
      <c r="C57" t="s">
        <v>443</v>
      </c>
      <c r="D57" t="s">
        <v>100</v>
      </c>
      <c r="E57" t="s">
        <v>123</v>
      </c>
      <c r="F57" t="s">
        <v>444</v>
      </c>
      <c r="G57" t="s">
        <v>362</v>
      </c>
      <c r="H57" t="s">
        <v>279</v>
      </c>
      <c r="I57" t="s">
        <v>206</v>
      </c>
      <c r="J57" t="s">
        <v>445</v>
      </c>
      <c r="K57" s="77">
        <v>2.46</v>
      </c>
      <c r="L57" t="s">
        <v>102</v>
      </c>
      <c r="M57" s="78">
        <v>5.7000000000000002E-2</v>
      </c>
      <c r="N57" s="78">
        <v>7.17E-2</v>
      </c>
      <c r="O57" s="77">
        <v>293585</v>
      </c>
      <c r="P57" s="77">
        <v>99.1</v>
      </c>
      <c r="Q57" s="77">
        <v>0</v>
      </c>
      <c r="R57" s="77">
        <v>290.94273500000003</v>
      </c>
      <c r="S57" s="78">
        <v>1.1999999999999999E-3</v>
      </c>
      <c r="T57" s="78">
        <f t="shared" si="0"/>
        <v>1.4546562116347257E-2</v>
      </c>
      <c r="U57" s="78">
        <f>R57/'סכום נכסי הקרן'!$C$42</f>
        <v>2.3736101607835956E-3</v>
      </c>
    </row>
    <row r="58" spans="2:21">
      <c r="B58" t="s">
        <v>446</v>
      </c>
      <c r="C58" t="s">
        <v>447</v>
      </c>
      <c r="D58" t="s">
        <v>100</v>
      </c>
      <c r="E58" t="s">
        <v>123</v>
      </c>
      <c r="F58" t="s">
        <v>448</v>
      </c>
      <c r="G58" t="s">
        <v>406</v>
      </c>
      <c r="H58" t="s">
        <v>358</v>
      </c>
      <c r="I58" t="s">
        <v>206</v>
      </c>
      <c r="J58" t="s">
        <v>307</v>
      </c>
      <c r="K58" s="77">
        <v>4.0599999999999996</v>
      </c>
      <c r="L58" t="s">
        <v>102</v>
      </c>
      <c r="M58" s="78">
        <v>2.5000000000000001E-3</v>
      </c>
      <c r="N58" s="78">
        <v>5.4800000000000001E-2</v>
      </c>
      <c r="O58" s="77">
        <v>348000</v>
      </c>
      <c r="P58" s="77">
        <v>81.400000000000006</v>
      </c>
      <c r="Q58" s="77">
        <v>0</v>
      </c>
      <c r="R58" s="77">
        <v>283.27199999999999</v>
      </c>
      <c r="S58" s="78">
        <v>5.9999999999999995E-4</v>
      </c>
      <c r="T58" s="78">
        <f t="shared" si="0"/>
        <v>1.4163040516622351E-2</v>
      </c>
      <c r="U58" s="78">
        <f>R58/'סכום נכסי הקרן'!$C$42</f>
        <v>2.3110296858434719E-3</v>
      </c>
    </row>
    <row r="59" spans="2:21">
      <c r="B59" t="s">
        <v>449</v>
      </c>
      <c r="C59" t="s">
        <v>450</v>
      </c>
      <c r="D59" t="s">
        <v>100</v>
      </c>
      <c r="E59" t="s">
        <v>123</v>
      </c>
      <c r="F59" t="s">
        <v>361</v>
      </c>
      <c r="G59" t="s">
        <v>362</v>
      </c>
      <c r="H59" t="s">
        <v>363</v>
      </c>
      <c r="I59" t="s">
        <v>150</v>
      </c>
      <c r="J59" t="s">
        <v>451</v>
      </c>
      <c r="K59" s="77">
        <v>3.56</v>
      </c>
      <c r="L59" t="s">
        <v>102</v>
      </c>
      <c r="M59" s="78">
        <v>2.3E-2</v>
      </c>
      <c r="N59" s="78">
        <v>5.5199999999999999E-2</v>
      </c>
      <c r="O59" s="77">
        <v>514852.78</v>
      </c>
      <c r="P59" s="77">
        <v>90.11</v>
      </c>
      <c r="Q59" s="77">
        <v>0</v>
      </c>
      <c r="R59" s="77">
        <v>463.93384005799999</v>
      </c>
      <c r="S59" s="78">
        <v>8.9999999999999998E-4</v>
      </c>
      <c r="T59" s="78">
        <f t="shared" si="0"/>
        <v>2.3195775698881808E-2</v>
      </c>
      <c r="U59" s="78">
        <f>R59/'סכום נכסי הקרן'!$C$42</f>
        <v>3.7849306554879952E-3</v>
      </c>
    </row>
    <row r="60" spans="2:21">
      <c r="B60" t="s">
        <v>452</v>
      </c>
      <c r="C60" t="s">
        <v>453</v>
      </c>
      <c r="D60" t="s">
        <v>100</v>
      </c>
      <c r="E60" t="s">
        <v>123</v>
      </c>
      <c r="F60" t="s">
        <v>454</v>
      </c>
      <c r="G60" t="s">
        <v>362</v>
      </c>
      <c r="H60" t="s">
        <v>358</v>
      </c>
      <c r="I60" t="s">
        <v>206</v>
      </c>
      <c r="J60" t="s">
        <v>455</v>
      </c>
      <c r="K60" s="77">
        <v>3.04</v>
      </c>
      <c r="L60" t="s">
        <v>102</v>
      </c>
      <c r="M60" s="78">
        <v>6.8000000000000005E-2</v>
      </c>
      <c r="N60" s="78">
        <v>7.0900000000000005E-2</v>
      </c>
      <c r="O60" s="77">
        <v>221000</v>
      </c>
      <c r="P60" s="77">
        <v>99.49</v>
      </c>
      <c r="Q60" s="77">
        <v>0</v>
      </c>
      <c r="R60" s="77">
        <v>219.87289999999999</v>
      </c>
      <c r="S60" s="78">
        <v>6.9999999999999999E-4</v>
      </c>
      <c r="T60" s="78">
        <f t="shared" si="0"/>
        <v>1.0993210734584619E-2</v>
      </c>
      <c r="U60" s="78">
        <f>R60/'סכום נכסי הקרן'!$C$42</f>
        <v>1.7937981834155621E-3</v>
      </c>
    </row>
    <row r="61" spans="2:21">
      <c r="B61" t="s">
        <v>456</v>
      </c>
      <c r="C61" t="s">
        <v>457</v>
      </c>
      <c r="D61" t="s">
        <v>100</v>
      </c>
      <c r="E61" t="s">
        <v>123</v>
      </c>
      <c r="F61" t="s">
        <v>458</v>
      </c>
      <c r="G61" t="s">
        <v>382</v>
      </c>
      <c r="H61" t="s">
        <v>363</v>
      </c>
      <c r="I61" t="s">
        <v>150</v>
      </c>
      <c r="J61" t="s">
        <v>348</v>
      </c>
      <c r="K61" s="77">
        <v>2.1</v>
      </c>
      <c r="L61" t="s">
        <v>102</v>
      </c>
      <c r="M61" s="78">
        <v>3.2899999999999999E-2</v>
      </c>
      <c r="N61" s="78">
        <v>5.7599999999999998E-2</v>
      </c>
      <c r="O61" s="77">
        <v>250000</v>
      </c>
      <c r="P61" s="77">
        <v>95.95</v>
      </c>
      <c r="Q61" s="77">
        <v>0</v>
      </c>
      <c r="R61" s="77">
        <v>239.875</v>
      </c>
      <c r="S61" s="78">
        <v>4.0000000000000002E-4</v>
      </c>
      <c r="T61" s="78">
        <f t="shared" si="0"/>
        <v>1.1993276228941746E-2</v>
      </c>
      <c r="U61" s="78">
        <f>R61/'סכום נכסי הקרן'!$C$42</f>
        <v>1.9569821439877674E-3</v>
      </c>
    </row>
    <row r="62" spans="2:21">
      <c r="B62" t="s">
        <v>459</v>
      </c>
      <c r="C62" t="s">
        <v>460</v>
      </c>
      <c r="D62" t="s">
        <v>100</v>
      </c>
      <c r="E62" t="s">
        <v>123</v>
      </c>
      <c r="F62" t="s">
        <v>461</v>
      </c>
      <c r="G62" t="s">
        <v>341</v>
      </c>
      <c r="H62" t="s">
        <v>358</v>
      </c>
      <c r="I62" t="s">
        <v>206</v>
      </c>
      <c r="J62" t="s">
        <v>462</v>
      </c>
      <c r="K62" s="77">
        <v>1.53</v>
      </c>
      <c r="L62" t="s">
        <v>102</v>
      </c>
      <c r="M62" s="78">
        <v>2.63E-2</v>
      </c>
      <c r="N62" s="78">
        <v>6.1199999999999997E-2</v>
      </c>
      <c r="O62" s="77">
        <v>220000</v>
      </c>
      <c r="P62" s="77">
        <v>95.41</v>
      </c>
      <c r="Q62" s="77">
        <v>0</v>
      </c>
      <c r="R62" s="77">
        <v>209.90199999999999</v>
      </c>
      <c r="S62" s="78">
        <v>2.3E-3</v>
      </c>
      <c r="T62" s="78">
        <f t="shared" si="0"/>
        <v>1.0494685427857552E-2</v>
      </c>
      <c r="U62" s="78">
        <f>R62/'סכום נכסי הקרן'!$C$42</f>
        <v>1.7124521771227528E-3</v>
      </c>
    </row>
    <row r="63" spans="2:21">
      <c r="B63" t="s">
        <v>463</v>
      </c>
      <c r="C63" t="s">
        <v>464</v>
      </c>
      <c r="D63" t="s">
        <v>100</v>
      </c>
      <c r="E63" t="s">
        <v>123</v>
      </c>
      <c r="F63" t="s">
        <v>444</v>
      </c>
      <c r="G63" t="s">
        <v>362</v>
      </c>
      <c r="H63" t="s">
        <v>358</v>
      </c>
      <c r="I63" t="s">
        <v>206</v>
      </c>
      <c r="J63" t="s">
        <v>465</v>
      </c>
      <c r="K63" s="77">
        <v>0.99</v>
      </c>
      <c r="L63" t="s">
        <v>102</v>
      </c>
      <c r="M63" s="78">
        <v>6.4000000000000001E-2</v>
      </c>
      <c r="N63" s="78">
        <v>6.9099999999999995E-2</v>
      </c>
      <c r="O63" s="77">
        <v>28513.5</v>
      </c>
      <c r="P63" s="77">
        <v>99.59</v>
      </c>
      <c r="Q63" s="77">
        <v>30.338360000000002</v>
      </c>
      <c r="R63" s="77">
        <v>58.734954649999999</v>
      </c>
      <c r="S63" s="78">
        <v>8.0000000000000004E-4</v>
      </c>
      <c r="T63" s="78">
        <f t="shared" si="0"/>
        <v>2.9366317265734922E-3</v>
      </c>
      <c r="U63" s="78">
        <f>R63/'סכום נכסי הקרן'!$C$42</f>
        <v>4.7917981231050043E-4</v>
      </c>
    </row>
    <row r="64" spans="2:21">
      <c r="B64" t="s">
        <v>466</v>
      </c>
      <c r="C64" t="s">
        <v>467</v>
      </c>
      <c r="D64" t="s">
        <v>100</v>
      </c>
      <c r="E64" t="s">
        <v>123</v>
      </c>
      <c r="F64" t="s">
        <v>468</v>
      </c>
      <c r="G64" t="s">
        <v>362</v>
      </c>
      <c r="H64" t="s">
        <v>358</v>
      </c>
      <c r="I64" t="s">
        <v>206</v>
      </c>
      <c r="J64" t="s">
        <v>469</v>
      </c>
      <c r="K64" s="77">
        <v>0.42</v>
      </c>
      <c r="L64" t="s">
        <v>102</v>
      </c>
      <c r="M64" s="78">
        <v>6.9000000000000006E-2</v>
      </c>
      <c r="N64" s="78">
        <v>7.17E-2</v>
      </c>
      <c r="O64" s="77">
        <v>189000</v>
      </c>
      <c r="P64" s="77">
        <v>100.49</v>
      </c>
      <c r="Q64" s="77">
        <v>0</v>
      </c>
      <c r="R64" s="77">
        <v>189.92609999999999</v>
      </c>
      <c r="S64" s="78">
        <v>4.4000000000000003E-3</v>
      </c>
      <c r="T64" s="78">
        <f t="shared" si="0"/>
        <v>9.4959298817534673E-3</v>
      </c>
      <c r="U64" s="78">
        <f>R64/'סכום נכסי הקרן'!$C$42</f>
        <v>1.5494819650953E-3</v>
      </c>
    </row>
    <row r="65" spans="2:21">
      <c r="B65" t="s">
        <v>470</v>
      </c>
      <c r="C65" t="s">
        <v>471</v>
      </c>
      <c r="D65" t="s">
        <v>100</v>
      </c>
      <c r="E65" t="s">
        <v>123</v>
      </c>
      <c r="F65" t="s">
        <v>472</v>
      </c>
      <c r="G65" t="s">
        <v>362</v>
      </c>
      <c r="H65" t="s">
        <v>358</v>
      </c>
      <c r="I65" t="s">
        <v>206</v>
      </c>
      <c r="J65" t="s">
        <v>473</v>
      </c>
      <c r="K65" s="77">
        <v>0.01</v>
      </c>
      <c r="L65" t="s">
        <v>102</v>
      </c>
      <c r="M65" s="78">
        <v>5.5E-2</v>
      </c>
      <c r="N65" s="78">
        <v>0.98550000000000004</v>
      </c>
      <c r="O65" s="77">
        <v>108000</v>
      </c>
      <c r="P65" s="77">
        <v>102.38</v>
      </c>
      <c r="Q65" s="77">
        <v>0</v>
      </c>
      <c r="R65" s="77">
        <v>110.57040000000001</v>
      </c>
      <c r="S65" s="78">
        <v>1.1999999999999999E-3</v>
      </c>
      <c r="T65" s="78">
        <f t="shared" si="0"/>
        <v>5.5283016151936653E-3</v>
      </c>
      <c r="U65" s="78">
        <f>R65/'סכום נכסי הקרן'!$C$42</f>
        <v>9.0207107224006284E-4</v>
      </c>
    </row>
    <row r="66" spans="2:21">
      <c r="B66" t="s">
        <v>474</v>
      </c>
      <c r="C66" t="s">
        <v>475</v>
      </c>
      <c r="D66" t="s">
        <v>100</v>
      </c>
      <c r="E66" t="s">
        <v>123</v>
      </c>
      <c r="F66" t="s">
        <v>373</v>
      </c>
      <c r="G66" t="s">
        <v>374</v>
      </c>
      <c r="H66" t="s">
        <v>375</v>
      </c>
      <c r="I66" t="s">
        <v>150</v>
      </c>
      <c r="J66" t="s">
        <v>476</v>
      </c>
      <c r="K66" s="77">
        <v>0.99</v>
      </c>
      <c r="L66" t="s">
        <v>102</v>
      </c>
      <c r="M66" s="78">
        <v>4.7500000000000001E-2</v>
      </c>
      <c r="N66" s="78">
        <v>5.91E-2</v>
      </c>
      <c r="O66" s="77">
        <v>200</v>
      </c>
      <c r="P66" s="77">
        <v>98.96</v>
      </c>
      <c r="Q66" s="77">
        <v>0</v>
      </c>
      <c r="R66" s="77">
        <v>0.19792000000000001</v>
      </c>
      <c r="S66" s="78">
        <v>0</v>
      </c>
      <c r="T66" s="78">
        <f t="shared" si="0"/>
        <v>9.8956090932033383E-6</v>
      </c>
      <c r="U66" s="78">
        <f>R66/'סכום נכסי הקרן'!$C$42</f>
        <v>1.6146989304348471E-6</v>
      </c>
    </row>
    <row r="67" spans="2:21">
      <c r="B67" t="s">
        <v>477</v>
      </c>
      <c r="C67" t="s">
        <v>478</v>
      </c>
      <c r="D67" t="s">
        <v>100</v>
      </c>
      <c r="E67" t="s">
        <v>123</v>
      </c>
      <c r="F67" t="s">
        <v>373</v>
      </c>
      <c r="G67" t="s">
        <v>374</v>
      </c>
      <c r="H67" t="s">
        <v>375</v>
      </c>
      <c r="I67" t="s">
        <v>150</v>
      </c>
      <c r="J67" t="s">
        <v>479</v>
      </c>
      <c r="K67" s="77">
        <v>2.09</v>
      </c>
      <c r="L67" t="s">
        <v>102</v>
      </c>
      <c r="M67" s="78">
        <v>3.5000000000000003E-2</v>
      </c>
      <c r="N67" s="78">
        <v>6.8699999999999997E-2</v>
      </c>
      <c r="O67" s="77">
        <v>200000</v>
      </c>
      <c r="P67" s="77">
        <v>94.3</v>
      </c>
      <c r="Q67" s="77">
        <v>0</v>
      </c>
      <c r="R67" s="77">
        <v>188.6</v>
      </c>
      <c r="S67" s="78">
        <v>8.0000000000000004E-4</v>
      </c>
      <c r="T67" s="78">
        <f t="shared" si="0"/>
        <v>9.4296275009001073E-3</v>
      </c>
      <c r="U67" s="78">
        <f>R67/'סכום נכסי הקרן'!$C$42</f>
        <v>1.5386631885610962E-3</v>
      </c>
    </row>
    <row r="68" spans="2:21">
      <c r="B68" t="s">
        <v>480</v>
      </c>
      <c r="C68" t="s">
        <v>481</v>
      </c>
      <c r="D68" t="s">
        <v>100</v>
      </c>
      <c r="E68" t="s">
        <v>123</v>
      </c>
      <c r="F68" t="s">
        <v>377</v>
      </c>
      <c r="G68" t="s">
        <v>346</v>
      </c>
      <c r="H68" t="s">
        <v>375</v>
      </c>
      <c r="I68" t="s">
        <v>150</v>
      </c>
      <c r="J68" t="s">
        <v>482</v>
      </c>
      <c r="K68" s="77">
        <v>0.74</v>
      </c>
      <c r="L68" t="s">
        <v>102</v>
      </c>
      <c r="M68" s="78">
        <v>3.2399999999999998E-2</v>
      </c>
      <c r="N68" s="78">
        <v>9.9900000000000003E-2</v>
      </c>
      <c r="O68" s="77">
        <v>107039.55</v>
      </c>
      <c r="P68" s="77">
        <v>95.44</v>
      </c>
      <c r="Q68" s="77">
        <v>0</v>
      </c>
      <c r="R68" s="77">
        <v>102.15854652</v>
      </c>
      <c r="S68" s="78">
        <v>5.0000000000000001E-4</v>
      </c>
      <c r="T68" s="78">
        <f t="shared" si="0"/>
        <v>5.1077255552331655E-3</v>
      </c>
      <c r="U68" s="78">
        <f>R68/'סכום נכסי הקרן'!$C$42</f>
        <v>8.33444299720203E-4</v>
      </c>
    </row>
    <row r="69" spans="2:21">
      <c r="B69" t="s">
        <v>483</v>
      </c>
      <c r="C69" t="s">
        <v>484</v>
      </c>
      <c r="D69" t="s">
        <v>100</v>
      </c>
      <c r="E69" t="s">
        <v>123</v>
      </c>
      <c r="F69" t="s">
        <v>485</v>
      </c>
      <c r="G69" t="s">
        <v>374</v>
      </c>
      <c r="H69" t="s">
        <v>375</v>
      </c>
      <c r="I69" t="s">
        <v>150</v>
      </c>
      <c r="J69" t="s">
        <v>486</v>
      </c>
      <c r="K69" s="77">
        <v>1.61</v>
      </c>
      <c r="L69" t="s">
        <v>102</v>
      </c>
      <c r="M69" s="78">
        <v>7.0000000000000007E-2</v>
      </c>
      <c r="N69" s="78">
        <v>0.1108</v>
      </c>
      <c r="O69" s="77">
        <v>107069</v>
      </c>
      <c r="P69" s="77">
        <v>95.9</v>
      </c>
      <c r="Q69" s="77">
        <v>0</v>
      </c>
      <c r="R69" s="77">
        <v>102.679171</v>
      </c>
      <c r="S69" s="78">
        <v>2.0000000000000001E-4</v>
      </c>
      <c r="T69" s="78">
        <f t="shared" si="0"/>
        <v>5.1337557509608953E-3</v>
      </c>
      <c r="U69" s="78">
        <f>R69/'סכום נכסי הקרן'!$C$42</f>
        <v>8.3769173197067884E-4</v>
      </c>
    </row>
    <row r="70" spans="2:21">
      <c r="B70" t="s">
        <v>487</v>
      </c>
      <c r="C70" t="s">
        <v>488</v>
      </c>
      <c r="D70" t="s">
        <v>100</v>
      </c>
      <c r="E70" t="s">
        <v>123</v>
      </c>
      <c r="F70" t="s">
        <v>489</v>
      </c>
      <c r="G70" t="s">
        <v>346</v>
      </c>
      <c r="H70" t="s">
        <v>375</v>
      </c>
      <c r="I70" t="s">
        <v>150</v>
      </c>
      <c r="J70" t="s">
        <v>490</v>
      </c>
      <c r="K70" s="77">
        <v>1.62</v>
      </c>
      <c r="L70" t="s">
        <v>102</v>
      </c>
      <c r="M70" s="78">
        <v>9.4500000000000001E-2</v>
      </c>
      <c r="N70" s="78">
        <v>7.5899999999999995E-2</v>
      </c>
      <c r="O70" s="77">
        <v>271800</v>
      </c>
      <c r="P70" s="77">
        <v>103.3</v>
      </c>
      <c r="Q70" s="77">
        <v>0</v>
      </c>
      <c r="R70" s="77">
        <v>280.76940000000002</v>
      </c>
      <c r="S70" s="78">
        <v>1.9E-3</v>
      </c>
      <c r="T70" s="78">
        <f t="shared" si="0"/>
        <v>1.4037915459444448E-2</v>
      </c>
      <c r="U70" s="78">
        <f>R70/'סכום נכסי הקרן'!$C$42</f>
        <v>2.2906126206489177E-3</v>
      </c>
    </row>
    <row r="71" spans="2:21">
      <c r="B71" t="s">
        <v>491</v>
      </c>
      <c r="C71" t="s">
        <v>492</v>
      </c>
      <c r="D71" t="s">
        <v>100</v>
      </c>
      <c r="E71" t="s">
        <v>123</v>
      </c>
      <c r="F71" t="s">
        <v>493</v>
      </c>
      <c r="G71" t="s">
        <v>346</v>
      </c>
      <c r="H71" t="s">
        <v>387</v>
      </c>
      <c r="I71" t="s">
        <v>206</v>
      </c>
      <c r="J71" t="s">
        <v>494</v>
      </c>
      <c r="K71" s="77">
        <v>1.01</v>
      </c>
      <c r="L71" t="s">
        <v>102</v>
      </c>
      <c r="M71" s="78">
        <v>4.9000000000000002E-2</v>
      </c>
      <c r="N71" s="78">
        <v>0.1285</v>
      </c>
      <c r="O71" s="77">
        <v>152941.18</v>
      </c>
      <c r="P71" s="77">
        <v>92.87</v>
      </c>
      <c r="Q71" s="77">
        <v>0</v>
      </c>
      <c r="R71" s="77">
        <v>142.03647386599999</v>
      </c>
      <c r="S71" s="78">
        <v>1.1999999999999999E-3</v>
      </c>
      <c r="T71" s="78">
        <f t="shared" si="0"/>
        <v>7.1015431606453504E-3</v>
      </c>
      <c r="U71" s="78">
        <f>R71/'סכום נכסי הקרן'!$C$42</f>
        <v>1.1587820454434484E-3</v>
      </c>
    </row>
    <row r="72" spans="2:21">
      <c r="B72" t="s">
        <v>495</v>
      </c>
      <c r="C72" t="s">
        <v>496</v>
      </c>
      <c r="D72" t="s">
        <v>100</v>
      </c>
      <c r="E72" t="s">
        <v>123</v>
      </c>
      <c r="F72" t="s">
        <v>497</v>
      </c>
      <c r="G72" t="s">
        <v>346</v>
      </c>
      <c r="H72" t="s">
        <v>375</v>
      </c>
      <c r="I72" t="s">
        <v>150</v>
      </c>
      <c r="J72" t="s">
        <v>498</v>
      </c>
      <c r="K72" s="77">
        <v>2.0699999999999998</v>
      </c>
      <c r="L72" t="s">
        <v>102</v>
      </c>
      <c r="M72" s="78">
        <v>7.1499999999999994E-2</v>
      </c>
      <c r="N72" s="78">
        <v>7.9399999999999998E-2</v>
      </c>
      <c r="O72" s="77">
        <v>150000</v>
      </c>
      <c r="P72" s="77">
        <v>100.39</v>
      </c>
      <c r="Q72" s="77">
        <v>0</v>
      </c>
      <c r="R72" s="77">
        <v>150.58500000000001</v>
      </c>
      <c r="S72" s="78">
        <v>5.0000000000000001E-4</v>
      </c>
      <c r="T72" s="78">
        <f t="shared" si="0"/>
        <v>7.5289525833671413E-3</v>
      </c>
      <c r="U72" s="78">
        <f>R72/'סכום נכסי הקרן'!$C$42</f>
        <v>1.228523840135062E-3</v>
      </c>
    </row>
    <row r="73" spans="2:21">
      <c r="B73" t="s">
        <v>499</v>
      </c>
      <c r="C73" t="s">
        <v>500</v>
      </c>
      <c r="D73" t="s">
        <v>100</v>
      </c>
      <c r="E73" t="s">
        <v>123</v>
      </c>
      <c r="F73" t="s">
        <v>501</v>
      </c>
      <c r="G73" t="s">
        <v>502</v>
      </c>
      <c r="H73" t="s">
        <v>387</v>
      </c>
      <c r="I73" t="s">
        <v>206</v>
      </c>
      <c r="J73" t="s">
        <v>503</v>
      </c>
      <c r="K73" s="77">
        <v>2.5499999999999998</v>
      </c>
      <c r="L73" t="s">
        <v>102</v>
      </c>
      <c r="M73" s="78">
        <v>6.5000000000000002E-2</v>
      </c>
      <c r="N73" s="78">
        <v>6.59E-2</v>
      </c>
      <c r="O73" s="77">
        <v>125000</v>
      </c>
      <c r="P73" s="77">
        <v>100.02</v>
      </c>
      <c r="Q73" s="77">
        <v>0</v>
      </c>
      <c r="R73" s="77">
        <v>125.02500000000001</v>
      </c>
      <c r="S73" s="78">
        <v>2.0000000000000001E-4</v>
      </c>
      <c r="T73" s="78">
        <f t="shared" si="0"/>
        <v>6.251003066278028E-3</v>
      </c>
      <c r="U73" s="78">
        <f>R73/'סכום נכסי הקרן'!$C$42</f>
        <v>1.0199966338804403E-3</v>
      </c>
    </row>
    <row r="74" spans="2:21">
      <c r="B74" t="s">
        <v>504</v>
      </c>
      <c r="C74" t="s">
        <v>505</v>
      </c>
      <c r="D74" t="s">
        <v>100</v>
      </c>
      <c r="E74" t="s">
        <v>123</v>
      </c>
      <c r="F74" t="s">
        <v>506</v>
      </c>
      <c r="G74" t="s">
        <v>278</v>
      </c>
      <c r="H74" t="s">
        <v>375</v>
      </c>
      <c r="I74" t="s">
        <v>150</v>
      </c>
      <c r="J74" t="s">
        <v>507</v>
      </c>
      <c r="K74" s="77">
        <v>3.37</v>
      </c>
      <c r="L74" t="s">
        <v>102</v>
      </c>
      <c r="M74" s="78">
        <v>4.1000000000000002E-2</v>
      </c>
      <c r="N74" s="78">
        <v>6.3899999999999998E-2</v>
      </c>
      <c r="O74" s="77">
        <v>222222.22</v>
      </c>
      <c r="P74" s="77">
        <v>93.58</v>
      </c>
      <c r="Q74" s="77">
        <v>0</v>
      </c>
      <c r="R74" s="77">
        <v>207.95555347600001</v>
      </c>
      <c r="S74" s="78">
        <v>4.0000000000000002E-4</v>
      </c>
      <c r="T74" s="78">
        <f t="shared" si="0"/>
        <v>1.0397366946034955E-2</v>
      </c>
      <c r="U74" s="78">
        <f>R74/'סכום נכסי הקרן'!$C$42</f>
        <v>1.6965724018577397E-3</v>
      </c>
    </row>
    <row r="75" spans="2:21">
      <c r="B75" t="s">
        <v>508</v>
      </c>
      <c r="C75" t="s">
        <v>509</v>
      </c>
      <c r="D75" t="s">
        <v>100</v>
      </c>
      <c r="E75" t="s">
        <v>123</v>
      </c>
      <c r="F75" t="s">
        <v>510</v>
      </c>
      <c r="G75" t="s">
        <v>374</v>
      </c>
      <c r="H75" t="s">
        <v>511</v>
      </c>
      <c r="I75" t="s">
        <v>206</v>
      </c>
      <c r="J75" t="s">
        <v>512</v>
      </c>
      <c r="K75" s="77">
        <v>2.73</v>
      </c>
      <c r="L75" t="s">
        <v>102</v>
      </c>
      <c r="M75" s="78">
        <v>2.9000000000000001E-2</v>
      </c>
      <c r="N75" s="78">
        <v>8.0199999999999994E-2</v>
      </c>
      <c r="O75" s="77">
        <v>294300</v>
      </c>
      <c r="P75" s="77">
        <v>87.49</v>
      </c>
      <c r="Q75" s="77">
        <v>37.441499999999998</v>
      </c>
      <c r="R75" s="77">
        <v>294.92457000000002</v>
      </c>
      <c r="S75" s="78">
        <v>2.2000000000000001E-3</v>
      </c>
      <c r="T75" s="78">
        <f t="shared" si="0"/>
        <v>1.4745646001925445E-2</v>
      </c>
      <c r="U75" s="78">
        <f>R75/'סכום נכסי הקרן'!$C$42</f>
        <v>2.4060953301230661E-3</v>
      </c>
    </row>
    <row r="76" spans="2:21">
      <c r="B76" t="s">
        <v>513</v>
      </c>
      <c r="C76" t="s">
        <v>514</v>
      </c>
      <c r="D76" t="s">
        <v>100</v>
      </c>
      <c r="E76" t="s">
        <v>123</v>
      </c>
      <c r="F76" t="s">
        <v>510</v>
      </c>
      <c r="G76" t="s">
        <v>374</v>
      </c>
      <c r="H76" t="s">
        <v>511</v>
      </c>
      <c r="I76" t="s">
        <v>206</v>
      </c>
      <c r="J76" t="s">
        <v>515</v>
      </c>
      <c r="K76" s="77">
        <v>0.5</v>
      </c>
      <c r="L76" t="s">
        <v>102</v>
      </c>
      <c r="M76" s="78">
        <v>0.05</v>
      </c>
      <c r="N76" s="78">
        <v>7.85E-2</v>
      </c>
      <c r="O76" s="77">
        <v>714577</v>
      </c>
      <c r="P76" s="77">
        <v>98.69</v>
      </c>
      <c r="Q76" s="77">
        <v>0</v>
      </c>
      <c r="R76" s="77">
        <v>705.21604130000003</v>
      </c>
      <c r="S76" s="78">
        <v>1.04E-2</v>
      </c>
      <c r="T76" s="78">
        <f t="shared" ref="T76:T105" si="1">R76/$R$11</f>
        <v>3.52594092105959E-2</v>
      </c>
      <c r="U76" s="78">
        <f>R76/'סכום נכסי הקרן'!$C$42</f>
        <v>5.753393227630391E-3</v>
      </c>
    </row>
    <row r="77" spans="2:21" s="85" customFormat="1">
      <c r="B77" s="82" t="s">
        <v>519</v>
      </c>
      <c r="C77" s="82">
        <v>11864020</v>
      </c>
      <c r="D77" s="82" t="s">
        <v>100</v>
      </c>
      <c r="E77" s="82" t="s">
        <v>123</v>
      </c>
      <c r="F77" s="82" t="s">
        <v>516</v>
      </c>
      <c r="G77" s="82" t="s">
        <v>374</v>
      </c>
      <c r="H77" s="82" t="s">
        <v>517</v>
      </c>
      <c r="I77" s="82" t="s">
        <v>150</v>
      </c>
      <c r="J77" s="82" t="s">
        <v>518</v>
      </c>
      <c r="K77" s="83">
        <v>2.99</v>
      </c>
      <c r="L77" s="82" t="s">
        <v>102</v>
      </c>
      <c r="M77" s="84">
        <v>5.5500000000000001E-2</v>
      </c>
      <c r="N77" s="84">
        <v>7.2599999999999998E-2</v>
      </c>
      <c r="O77" s="83">
        <v>282000</v>
      </c>
      <c r="P77" s="83">
        <f>R77*1000/O77*100</f>
        <v>97.501202185792351</v>
      </c>
      <c r="Q77" s="83">
        <v>0</v>
      </c>
      <c r="R77" s="83">
        <f>275.9088-0.955409836065569</f>
        <v>274.95339016393444</v>
      </c>
      <c r="S77" s="84">
        <v>1.8E-3</v>
      </c>
      <c r="T77" s="84">
        <f t="shared" si="1"/>
        <v>1.3747126454695405E-2</v>
      </c>
      <c r="U77" s="84">
        <f>R77/'סכום נכסי הקרן'!$C$42</f>
        <v>2.2431636268044671E-3</v>
      </c>
    </row>
    <row r="78" spans="2:21">
      <c r="B78" t="s">
        <v>520</v>
      </c>
      <c r="C78" t="s">
        <v>521</v>
      </c>
      <c r="D78" t="s">
        <v>100</v>
      </c>
      <c r="E78" t="s">
        <v>123</v>
      </c>
      <c r="F78" t="s">
        <v>522</v>
      </c>
      <c r="G78" t="s">
        <v>362</v>
      </c>
      <c r="H78" t="s">
        <v>215</v>
      </c>
      <c r="I78" t="s">
        <v>401</v>
      </c>
      <c r="J78" t="s">
        <v>523</v>
      </c>
      <c r="K78" s="77">
        <v>1.58</v>
      </c>
      <c r="L78" t="s">
        <v>102</v>
      </c>
      <c r="M78" s="78">
        <v>7.2499999999999995E-2</v>
      </c>
      <c r="N78" s="78">
        <v>8.1799999999999998E-2</v>
      </c>
      <c r="O78" s="77">
        <v>150480</v>
      </c>
      <c r="P78" s="77">
        <v>100.9</v>
      </c>
      <c r="Q78" s="77">
        <v>0</v>
      </c>
      <c r="R78" s="77">
        <v>151.83431999999999</v>
      </c>
      <c r="S78" s="78">
        <v>1E-3</v>
      </c>
      <c r="T78" s="78">
        <f t="shared" si="1"/>
        <v>7.5914161158667399E-3</v>
      </c>
      <c r="U78" s="78">
        <f>R78/'סכום נכסי הקרן'!$C$42</f>
        <v>1.2387162192163616E-3</v>
      </c>
    </row>
    <row r="79" spans="2:21">
      <c r="B79" t="s">
        <v>524</v>
      </c>
      <c r="C79" t="s">
        <v>525</v>
      </c>
      <c r="D79" t="s">
        <v>100</v>
      </c>
      <c r="E79" t="s">
        <v>123</v>
      </c>
      <c r="F79" t="s">
        <v>526</v>
      </c>
      <c r="G79" t="s">
        <v>278</v>
      </c>
      <c r="H79" t="s">
        <v>215</v>
      </c>
      <c r="I79" t="s">
        <v>401</v>
      </c>
      <c r="J79" t="s">
        <v>527</v>
      </c>
      <c r="K79" s="77">
        <v>2.08</v>
      </c>
      <c r="L79" t="s">
        <v>102</v>
      </c>
      <c r="M79" s="78">
        <v>6.5000000000000002E-2</v>
      </c>
      <c r="N79" s="78">
        <v>0.11310000000000001</v>
      </c>
      <c r="O79" s="77">
        <v>151000</v>
      </c>
      <c r="P79" s="77">
        <v>91.62</v>
      </c>
      <c r="Q79" s="77">
        <v>0</v>
      </c>
      <c r="R79" s="77">
        <v>138.34620000000001</v>
      </c>
      <c r="S79" s="78">
        <v>2.5999999999999999E-3</v>
      </c>
      <c r="T79" s="78">
        <f t="shared" si="1"/>
        <v>6.9170367559121242E-3</v>
      </c>
      <c r="U79" s="78">
        <f>R79/'סכום נכסי הקרן'!$C$42</f>
        <v>1.1286755313749265E-3</v>
      </c>
    </row>
    <row r="80" spans="2:21">
      <c r="B80" t="s">
        <v>528</v>
      </c>
      <c r="C80" t="s">
        <v>529</v>
      </c>
      <c r="D80" t="s">
        <v>100</v>
      </c>
      <c r="E80" t="s">
        <v>123</v>
      </c>
      <c r="F80" t="s">
        <v>530</v>
      </c>
      <c r="G80" t="s">
        <v>132</v>
      </c>
      <c r="H80" t="s">
        <v>215</v>
      </c>
      <c r="I80" t="s">
        <v>401</v>
      </c>
      <c r="J80" t="s">
        <v>531</v>
      </c>
      <c r="K80" s="77">
        <v>3.23</v>
      </c>
      <c r="L80" t="s">
        <v>102</v>
      </c>
      <c r="M80" s="78">
        <v>3.6499999999999998E-2</v>
      </c>
      <c r="N80" s="78">
        <v>6.25E-2</v>
      </c>
      <c r="O80" s="77">
        <v>271000</v>
      </c>
      <c r="P80" s="77">
        <v>92.65</v>
      </c>
      <c r="Q80" s="77">
        <v>0</v>
      </c>
      <c r="R80" s="77">
        <v>251.08150000000001</v>
      </c>
      <c r="S80" s="78">
        <v>1E-4</v>
      </c>
      <c r="T80" s="78">
        <f t="shared" si="1"/>
        <v>1.2553579095266439E-2</v>
      </c>
      <c r="U80" s="78">
        <f>R80/'סכום נכסי הקרן'!$C$42</f>
        <v>2.048408596917831E-3</v>
      </c>
    </row>
    <row r="81" spans="2:21">
      <c r="B81" t="s">
        <v>532</v>
      </c>
      <c r="C81" t="s">
        <v>533</v>
      </c>
      <c r="D81" t="s">
        <v>100</v>
      </c>
      <c r="E81" t="s">
        <v>123</v>
      </c>
      <c r="F81" t="s">
        <v>534</v>
      </c>
      <c r="G81" t="s">
        <v>346</v>
      </c>
      <c r="H81" t="s">
        <v>215</v>
      </c>
      <c r="I81" t="s">
        <v>401</v>
      </c>
      <c r="J81" t="s">
        <v>535</v>
      </c>
      <c r="K81" s="77">
        <v>0</v>
      </c>
      <c r="L81" t="s">
        <v>102</v>
      </c>
      <c r="M81" s="78">
        <v>0.05</v>
      </c>
      <c r="N81" s="78">
        <v>0</v>
      </c>
      <c r="O81" s="77">
        <v>75000</v>
      </c>
      <c r="P81" s="77">
        <v>50.7</v>
      </c>
      <c r="Q81" s="77">
        <v>0</v>
      </c>
      <c r="R81" s="77">
        <v>38.024999999999999</v>
      </c>
      <c r="S81" s="78">
        <v>7.4000000000000003E-3</v>
      </c>
      <c r="T81" s="78">
        <f t="shared" si="1"/>
        <v>1.9011748977822195E-3</v>
      </c>
      <c r="U81" s="78">
        <f>R81/'סכום נכסי הקרן'!$C$42</f>
        <v>3.1022093184006192E-4</v>
      </c>
    </row>
    <row r="82" spans="2:21">
      <c r="B82" t="s">
        <v>536</v>
      </c>
      <c r="C82" t="s">
        <v>537</v>
      </c>
      <c r="D82" t="s">
        <v>100</v>
      </c>
      <c r="E82" t="s">
        <v>123</v>
      </c>
      <c r="F82" t="s">
        <v>510</v>
      </c>
      <c r="G82" t="s">
        <v>374</v>
      </c>
      <c r="H82" t="s">
        <v>215</v>
      </c>
      <c r="I82" t="s">
        <v>401</v>
      </c>
      <c r="J82" t="s">
        <v>228</v>
      </c>
      <c r="K82" s="77">
        <v>1.59</v>
      </c>
      <c r="L82" t="s">
        <v>102</v>
      </c>
      <c r="M82" s="78">
        <v>5.62E-2</v>
      </c>
      <c r="N82" s="78">
        <v>7.0599999999999996E-2</v>
      </c>
      <c r="O82" s="77">
        <v>149000</v>
      </c>
      <c r="P82" s="77">
        <v>97.95</v>
      </c>
      <c r="Q82" s="77">
        <v>6.3324999999999996</v>
      </c>
      <c r="R82" s="77">
        <v>152.27799999999999</v>
      </c>
      <c r="S82" s="78">
        <v>5.9999999999999995E-4</v>
      </c>
      <c r="T82" s="78">
        <f t="shared" si="1"/>
        <v>7.61359923956557E-3</v>
      </c>
      <c r="U82" s="78">
        <f>R82/'סכום נכסי הקרן'!$C$42</f>
        <v>1.2423359121299395E-3</v>
      </c>
    </row>
    <row r="83" spans="2:21" s="85" customFormat="1">
      <c r="B83" s="82" t="s">
        <v>538</v>
      </c>
      <c r="C83" s="82">
        <v>11680790</v>
      </c>
      <c r="D83" s="82" t="s">
        <v>100</v>
      </c>
      <c r="E83" s="82" t="s">
        <v>123</v>
      </c>
      <c r="F83" s="82" t="s">
        <v>539</v>
      </c>
      <c r="G83" s="82" t="s">
        <v>374</v>
      </c>
      <c r="H83" s="82" t="s">
        <v>215</v>
      </c>
      <c r="I83" s="82" t="s">
        <v>401</v>
      </c>
      <c r="J83" s="82" t="s">
        <v>469</v>
      </c>
      <c r="K83" s="83">
        <v>0.25</v>
      </c>
      <c r="L83" s="82" t="s">
        <v>102</v>
      </c>
      <c r="M83" s="84">
        <v>5.6500000000000002E-2</v>
      </c>
      <c r="N83" s="84">
        <v>6.93E-2</v>
      </c>
      <c r="O83" s="83">
        <v>115000</v>
      </c>
      <c r="P83" s="83">
        <f>R83*1000/O83*100</f>
        <v>102.17125683060108</v>
      </c>
      <c r="Q83" s="83">
        <v>0</v>
      </c>
      <c r="R83" s="83">
        <f>117.875-0.378054644808743</f>
        <v>117.49694535519126</v>
      </c>
      <c r="S83" s="84">
        <v>1.5E-3</v>
      </c>
      <c r="T83" s="84">
        <f t="shared" si="1"/>
        <v>5.874615202508318E-3</v>
      </c>
      <c r="U83" s="84">
        <f>R83/'סכום נכסי הקרן'!$C$42</f>
        <v>9.5858019398943508E-4</v>
      </c>
    </row>
    <row r="84" spans="2:21">
      <c r="B84" t="s">
        <v>540</v>
      </c>
      <c r="C84" t="s">
        <v>541</v>
      </c>
      <c r="D84" t="s">
        <v>100</v>
      </c>
      <c r="E84" t="s">
        <v>123</v>
      </c>
      <c r="F84" t="s">
        <v>542</v>
      </c>
      <c r="G84" t="s">
        <v>374</v>
      </c>
      <c r="H84" t="s">
        <v>215</v>
      </c>
      <c r="I84" t="s">
        <v>401</v>
      </c>
      <c r="J84" t="s">
        <v>543</v>
      </c>
      <c r="K84" s="77">
        <v>2.86</v>
      </c>
      <c r="L84" t="s">
        <v>102</v>
      </c>
      <c r="M84" s="78">
        <v>3.95E-2</v>
      </c>
      <c r="N84" s="78">
        <v>8.5999999999999993E-2</v>
      </c>
      <c r="O84" s="77">
        <v>250000</v>
      </c>
      <c r="P84" s="77">
        <v>88.26</v>
      </c>
      <c r="Q84" s="77">
        <v>0</v>
      </c>
      <c r="R84" s="77">
        <v>220.65</v>
      </c>
      <c r="S84" s="78">
        <v>2.9999999999999997E-4</v>
      </c>
      <c r="T84" s="78">
        <f t="shared" si="1"/>
        <v>1.1032064199754023E-2</v>
      </c>
      <c r="U84" s="78">
        <f>R84/'סכום נכסי הקרן'!$C$42</f>
        <v>1.8001380305196495E-3</v>
      </c>
    </row>
    <row r="85" spans="2:21">
      <c r="B85" t="s">
        <v>544</v>
      </c>
      <c r="C85" t="s">
        <v>545</v>
      </c>
      <c r="D85" t="s">
        <v>100</v>
      </c>
      <c r="E85" t="s">
        <v>123</v>
      </c>
      <c r="F85" t="s">
        <v>546</v>
      </c>
      <c r="G85" t="s">
        <v>374</v>
      </c>
      <c r="H85" t="s">
        <v>215</v>
      </c>
      <c r="I85" t="s">
        <v>401</v>
      </c>
      <c r="J85" t="s">
        <v>547</v>
      </c>
      <c r="K85" s="77">
        <v>2.2599999999999998</v>
      </c>
      <c r="L85" t="s">
        <v>102</v>
      </c>
      <c r="M85" s="78">
        <v>0.06</v>
      </c>
      <c r="N85" s="78">
        <v>7.5499999999999998E-2</v>
      </c>
      <c r="O85" s="77">
        <v>121500</v>
      </c>
      <c r="P85" s="77">
        <v>97.4</v>
      </c>
      <c r="Q85" s="77">
        <v>0</v>
      </c>
      <c r="R85" s="77">
        <v>118.34099999999999</v>
      </c>
      <c r="S85" s="78">
        <v>5.0000000000000001E-4</v>
      </c>
      <c r="T85" s="78">
        <f t="shared" si="1"/>
        <v>5.916816267677729E-3</v>
      </c>
      <c r="U85" s="78">
        <f>R85/'סכום נכסי הקרן'!$C$42</f>
        <v>9.6546627994437259E-4</v>
      </c>
    </row>
    <row r="86" spans="2:21">
      <c r="B86" t="s">
        <v>548</v>
      </c>
      <c r="C86" t="s">
        <v>549</v>
      </c>
      <c r="D86" t="s">
        <v>100</v>
      </c>
      <c r="E86" t="s">
        <v>123</v>
      </c>
      <c r="F86" t="s">
        <v>550</v>
      </c>
      <c r="G86" t="s">
        <v>551</v>
      </c>
      <c r="H86" t="s">
        <v>215</v>
      </c>
      <c r="I86" t="s">
        <v>401</v>
      </c>
      <c r="J86" t="s">
        <v>552</v>
      </c>
      <c r="K86" s="77">
        <v>1.21</v>
      </c>
      <c r="L86" t="s">
        <v>102</v>
      </c>
      <c r="M86" s="78">
        <v>4.0500000000000001E-2</v>
      </c>
      <c r="N86" s="78">
        <v>0.1479</v>
      </c>
      <c r="O86" s="77">
        <v>400000</v>
      </c>
      <c r="P86" s="77">
        <v>89.84</v>
      </c>
      <c r="Q86" s="77">
        <v>0</v>
      </c>
      <c r="R86" s="77">
        <v>359.36</v>
      </c>
      <c r="S86" s="78">
        <v>3.3E-3</v>
      </c>
      <c r="T86" s="78">
        <f t="shared" si="1"/>
        <v>1.7967290237133948E-2</v>
      </c>
      <c r="U86" s="78">
        <f>R86/'סכום נכסי הקרן'!$C$42</f>
        <v>2.9317815664969011E-3</v>
      </c>
    </row>
    <row r="87" spans="2:21">
      <c r="B87" t="s">
        <v>553</v>
      </c>
      <c r="C87" t="s">
        <v>554</v>
      </c>
      <c r="D87" t="s">
        <v>100</v>
      </c>
      <c r="E87" t="s">
        <v>123</v>
      </c>
      <c r="F87" t="s">
        <v>555</v>
      </c>
      <c r="G87" t="s">
        <v>374</v>
      </c>
      <c r="H87" t="s">
        <v>215</v>
      </c>
      <c r="I87" t="s">
        <v>401</v>
      </c>
      <c r="J87" t="s">
        <v>556</v>
      </c>
      <c r="K87" s="77">
        <v>1.83</v>
      </c>
      <c r="L87" t="s">
        <v>102</v>
      </c>
      <c r="M87" s="78">
        <v>4.48E-2</v>
      </c>
      <c r="N87" s="78">
        <v>7.9899999999999999E-2</v>
      </c>
      <c r="O87" s="77">
        <v>350000</v>
      </c>
      <c r="P87" s="77">
        <v>96.03</v>
      </c>
      <c r="Q87" s="77">
        <v>0</v>
      </c>
      <c r="R87" s="77">
        <v>336.10500000000002</v>
      </c>
      <c r="S87" s="78">
        <v>2.3E-3</v>
      </c>
      <c r="T87" s="78">
        <f t="shared" si="1"/>
        <v>1.6804586167497512E-2</v>
      </c>
      <c r="U87" s="78">
        <f>R87/'סכום נכסי הקרן'!$C$42</f>
        <v>2.7420593371756483E-3</v>
      </c>
    </row>
    <row r="88" spans="2:21">
      <c r="B88" t="s">
        <v>557</v>
      </c>
      <c r="C88" t="s">
        <v>558</v>
      </c>
      <c r="D88" t="s">
        <v>100</v>
      </c>
      <c r="E88" t="s">
        <v>123</v>
      </c>
      <c r="F88" t="s">
        <v>555</v>
      </c>
      <c r="G88" t="s">
        <v>374</v>
      </c>
      <c r="H88" t="s">
        <v>215</v>
      </c>
      <c r="I88" t="s">
        <v>401</v>
      </c>
      <c r="J88" t="s">
        <v>559</v>
      </c>
      <c r="K88" s="77">
        <v>1.49</v>
      </c>
      <c r="L88" t="s">
        <v>102</v>
      </c>
      <c r="M88" s="78">
        <v>0.06</v>
      </c>
      <c r="N88" s="78">
        <v>6.7299999999999999E-2</v>
      </c>
      <c r="O88" s="77">
        <v>41000</v>
      </c>
      <c r="P88" s="77">
        <v>99.14</v>
      </c>
      <c r="Q88" s="77">
        <v>0</v>
      </c>
      <c r="R88" s="77">
        <v>40.647399999999998</v>
      </c>
      <c r="S88" s="78">
        <v>5.0000000000000001E-4</v>
      </c>
      <c r="T88" s="78">
        <f t="shared" si="1"/>
        <v>2.0322897183461665E-3</v>
      </c>
      <c r="U88" s="78">
        <f>R88/'סכום נכסי הקרן'!$C$42</f>
        <v>3.3161536633466752E-4</v>
      </c>
    </row>
    <row r="89" spans="2:21">
      <c r="B89" t="s">
        <v>560</v>
      </c>
      <c r="C89" t="s">
        <v>561</v>
      </c>
      <c r="D89" t="s">
        <v>100</v>
      </c>
      <c r="E89" t="s">
        <v>123</v>
      </c>
      <c r="F89" t="s">
        <v>562</v>
      </c>
      <c r="G89" t="s">
        <v>374</v>
      </c>
      <c r="H89" t="s">
        <v>215</v>
      </c>
      <c r="I89" t="s">
        <v>401</v>
      </c>
      <c r="J89" t="s">
        <v>563</v>
      </c>
      <c r="K89" s="77">
        <v>1.35</v>
      </c>
      <c r="L89" t="s">
        <v>102</v>
      </c>
      <c r="M89" s="78">
        <v>4.4900000000000002E-2</v>
      </c>
      <c r="N89" s="78">
        <v>6.7799999999999999E-2</v>
      </c>
      <c r="O89" s="77">
        <v>82413.33</v>
      </c>
      <c r="P89" s="77">
        <v>97.17</v>
      </c>
      <c r="Q89" s="77">
        <v>0</v>
      </c>
      <c r="R89" s="77">
        <v>80.081032761000003</v>
      </c>
      <c r="S89" s="78">
        <v>1E-3</v>
      </c>
      <c r="T89" s="78">
        <f t="shared" si="1"/>
        <v>4.0038934720233732E-3</v>
      </c>
      <c r="U89" s="78">
        <f>R89/'סכום נכסי הקרן'!$C$42</f>
        <v>6.5332840515008417E-4</v>
      </c>
    </row>
    <row r="90" spans="2:21">
      <c r="B90" s="79" t="s">
        <v>281</v>
      </c>
      <c r="C90" s="16"/>
      <c r="D90" s="16"/>
      <c r="E90" s="16"/>
      <c r="F90" s="16"/>
      <c r="K90" s="81">
        <v>2.9</v>
      </c>
      <c r="N90" s="80">
        <v>6.2300000000000001E-2</v>
      </c>
      <c r="O90" s="81">
        <v>225000</v>
      </c>
      <c r="Q90" s="81">
        <v>0</v>
      </c>
      <c r="R90" s="81">
        <v>227.7</v>
      </c>
      <c r="T90" s="80">
        <f t="shared" si="1"/>
        <v>1.1384550275476959E-2</v>
      </c>
      <c r="U90" s="80">
        <f>R90/'סכום נכסי הקרן'!$C$42</f>
        <v>1.8576543374091282E-3</v>
      </c>
    </row>
    <row r="91" spans="2:21">
      <c r="B91" t="s">
        <v>564</v>
      </c>
      <c r="C91" t="s">
        <v>565</v>
      </c>
      <c r="D91" t="s">
        <v>100</v>
      </c>
      <c r="E91" t="s">
        <v>123</v>
      </c>
      <c r="F91" t="s">
        <v>566</v>
      </c>
      <c r="G91" t="s">
        <v>346</v>
      </c>
      <c r="H91" t="s">
        <v>347</v>
      </c>
      <c r="I91" t="s">
        <v>150</v>
      </c>
      <c r="J91" t="s">
        <v>567</v>
      </c>
      <c r="K91" s="77">
        <v>2.9</v>
      </c>
      <c r="L91" t="s">
        <v>102</v>
      </c>
      <c r="M91" s="78">
        <v>6.0199999999999997E-2</v>
      </c>
      <c r="N91" s="78">
        <v>6.2300000000000001E-2</v>
      </c>
      <c r="O91" s="77">
        <v>225000</v>
      </c>
      <c r="P91" s="77">
        <v>101.2</v>
      </c>
      <c r="Q91" s="77">
        <v>0</v>
      </c>
      <c r="R91" s="77">
        <v>227.7</v>
      </c>
      <c r="S91" s="78">
        <v>8.0000000000000004E-4</v>
      </c>
      <c r="T91" s="78">
        <f t="shared" si="1"/>
        <v>1.1384550275476959E-2</v>
      </c>
      <c r="U91" s="78">
        <f>R91/'סכום נכסי הקרן'!$C$42</f>
        <v>1.8576543374091282E-3</v>
      </c>
    </row>
    <row r="92" spans="2:21">
      <c r="B92" s="79" t="s">
        <v>568</v>
      </c>
      <c r="C92" s="16"/>
      <c r="D92" s="16"/>
      <c r="E92" s="16"/>
      <c r="F92" s="16"/>
      <c r="K92" s="81">
        <v>0</v>
      </c>
      <c r="N92" s="80">
        <v>0</v>
      </c>
      <c r="O92" s="81">
        <v>0</v>
      </c>
      <c r="Q92" s="81">
        <v>0</v>
      </c>
      <c r="R92" s="81">
        <v>0</v>
      </c>
      <c r="T92" s="80">
        <f t="shared" si="1"/>
        <v>0</v>
      </c>
      <c r="U92" s="80">
        <f>R92/'סכום נכסי הקרן'!$C$42</f>
        <v>0</v>
      </c>
    </row>
    <row r="93" spans="2:21">
      <c r="B93" t="s">
        <v>215</v>
      </c>
      <c r="C93" t="s">
        <v>215</v>
      </c>
      <c r="D93" s="16"/>
      <c r="E93" s="16"/>
      <c r="F93" s="16"/>
      <c r="G93" t="s">
        <v>215</v>
      </c>
      <c r="H93" t="s">
        <v>215</v>
      </c>
      <c r="K93" s="77">
        <v>0</v>
      </c>
      <c r="L93" t="s">
        <v>215</v>
      </c>
      <c r="M93" s="78">
        <v>0</v>
      </c>
      <c r="N93" s="78">
        <v>0</v>
      </c>
      <c r="O93" s="77">
        <v>0</v>
      </c>
      <c r="P93" s="77">
        <v>0</v>
      </c>
      <c r="R93" s="77">
        <v>0</v>
      </c>
      <c r="S93" s="78">
        <v>0</v>
      </c>
      <c r="T93" s="78">
        <f t="shared" si="1"/>
        <v>0</v>
      </c>
      <c r="U93" s="78">
        <f>R93/'סכום נכסי הקרן'!$C$42</f>
        <v>0</v>
      </c>
    </row>
    <row r="94" spans="2:21">
      <c r="B94" s="79" t="s">
        <v>220</v>
      </c>
      <c r="C94" s="16"/>
      <c r="D94" s="16"/>
      <c r="E94" s="16"/>
      <c r="F94" s="16"/>
      <c r="K94" s="81">
        <v>4.6900000000000004</v>
      </c>
      <c r="N94" s="80">
        <v>6.1400000000000003E-2</v>
      </c>
      <c r="O94" s="81">
        <v>475000</v>
      </c>
      <c r="Q94" s="81">
        <v>0</v>
      </c>
      <c r="R94" s="81">
        <v>1646.16205648355</v>
      </c>
      <c r="T94" s="80">
        <f t="shared" si="1"/>
        <v>8.230485153104751E-2</v>
      </c>
      <c r="U94" s="80">
        <f>R94/'סכום נכסי הקרן'!$C$42</f>
        <v>1.3429952061067181E-2</v>
      </c>
    </row>
    <row r="95" spans="2:21">
      <c r="B95" s="79" t="s">
        <v>282</v>
      </c>
      <c r="C95" s="16"/>
      <c r="D95" s="16"/>
      <c r="E95" s="16"/>
      <c r="F95" s="16"/>
      <c r="K95" s="81">
        <v>4.55</v>
      </c>
      <c r="N95" s="80">
        <v>7.0499999999999993E-2</v>
      </c>
      <c r="O95" s="81">
        <v>70000</v>
      </c>
      <c r="Q95" s="81">
        <v>0</v>
      </c>
      <c r="R95" s="81">
        <v>240.22453536250001</v>
      </c>
      <c r="T95" s="80">
        <f t="shared" si="1"/>
        <v>1.2010752306708275E-2</v>
      </c>
      <c r="U95" s="80">
        <f>R95/'סכום נכסי הקרן'!$C$42</f>
        <v>1.9598337728073813E-3</v>
      </c>
    </row>
    <row r="96" spans="2:21">
      <c r="B96" t="s">
        <v>569</v>
      </c>
      <c r="C96" t="s">
        <v>570</v>
      </c>
      <c r="D96" t="s">
        <v>123</v>
      </c>
      <c r="E96" t="s">
        <v>571</v>
      </c>
      <c r="F96" t="s">
        <v>572</v>
      </c>
      <c r="G96" t="s">
        <v>573</v>
      </c>
      <c r="H96" t="s">
        <v>574</v>
      </c>
      <c r="I96" t="s">
        <v>575</v>
      </c>
      <c r="J96" t="s">
        <v>576</v>
      </c>
      <c r="K96" s="77">
        <v>3.53</v>
      </c>
      <c r="L96" t="s">
        <v>106</v>
      </c>
      <c r="M96" s="78">
        <v>4.7500000000000001E-2</v>
      </c>
      <c r="N96" s="78">
        <v>7.3400000000000007E-2</v>
      </c>
      <c r="O96" s="77">
        <v>30000</v>
      </c>
      <c r="P96" s="77">
        <v>92.475916666666663</v>
      </c>
      <c r="Q96" s="77">
        <v>0</v>
      </c>
      <c r="R96" s="77">
        <v>102.6482675</v>
      </c>
      <c r="S96" s="78">
        <v>0</v>
      </c>
      <c r="T96" s="78">
        <f t="shared" si="1"/>
        <v>5.1322106369976186E-3</v>
      </c>
      <c r="U96" s="78">
        <f>R96/'סכום נכסי הקרן'!$C$42</f>
        <v>8.3743961066713864E-4</v>
      </c>
    </row>
    <row r="97" spans="2:21">
      <c r="B97" t="s">
        <v>577</v>
      </c>
      <c r="C97" t="s">
        <v>578</v>
      </c>
      <c r="D97" t="s">
        <v>123</v>
      </c>
      <c r="E97" t="s">
        <v>571</v>
      </c>
      <c r="F97" t="s">
        <v>572</v>
      </c>
      <c r="G97" t="s">
        <v>573</v>
      </c>
      <c r="H97" t="s">
        <v>574</v>
      </c>
      <c r="I97" t="s">
        <v>575</v>
      </c>
      <c r="J97" t="s">
        <v>576</v>
      </c>
      <c r="K97" s="77">
        <v>5.05</v>
      </c>
      <c r="L97" t="s">
        <v>106</v>
      </c>
      <c r="M97" s="78">
        <v>5.1299999999999998E-2</v>
      </c>
      <c r="N97" s="78">
        <v>7.2900000000000006E-2</v>
      </c>
      <c r="O97" s="77">
        <v>30000</v>
      </c>
      <c r="P97" s="77">
        <v>91.078041666666664</v>
      </c>
      <c r="Q97" s="77">
        <v>0</v>
      </c>
      <c r="R97" s="77">
        <v>101.09662625</v>
      </c>
      <c r="S97" s="78">
        <v>0</v>
      </c>
      <c r="T97" s="78">
        <f t="shared" si="1"/>
        <v>5.0546316391050887E-3</v>
      </c>
      <c r="U97" s="78">
        <f>R97/'סכום נכסי הקרן'!$C$42</f>
        <v>8.2478079161502874E-4</v>
      </c>
    </row>
    <row r="98" spans="2:21">
      <c r="B98" t="s">
        <v>579</v>
      </c>
      <c r="C98" t="s">
        <v>580</v>
      </c>
      <c r="D98" t="s">
        <v>123</v>
      </c>
      <c r="E98" t="s">
        <v>571</v>
      </c>
      <c r="F98" t="s">
        <v>572</v>
      </c>
      <c r="G98" t="s">
        <v>573</v>
      </c>
      <c r="H98" t="s">
        <v>574</v>
      </c>
      <c r="I98" t="s">
        <v>575</v>
      </c>
      <c r="J98" t="s">
        <v>576</v>
      </c>
      <c r="K98" s="77">
        <v>6.03</v>
      </c>
      <c r="L98" t="s">
        <v>110</v>
      </c>
      <c r="M98" s="78">
        <v>3.7499999999999999E-2</v>
      </c>
      <c r="N98" s="78">
        <v>5.5399999999999998E-2</v>
      </c>
      <c r="O98" s="77">
        <v>10000</v>
      </c>
      <c r="P98" s="77">
        <v>90.779250000000005</v>
      </c>
      <c r="Q98" s="77">
        <v>0</v>
      </c>
      <c r="R98" s="77">
        <v>36.479641612499996</v>
      </c>
      <c r="S98" s="78">
        <v>0</v>
      </c>
      <c r="T98" s="78">
        <f t="shared" si="1"/>
        <v>1.8239100306055669E-3</v>
      </c>
      <c r="U98" s="78">
        <f>R98/'סכום נכסי הקרן'!$C$42</f>
        <v>2.9761337052521366E-4</v>
      </c>
    </row>
    <row r="99" spans="2:21">
      <c r="B99" s="79" t="s">
        <v>283</v>
      </c>
      <c r="C99" s="16"/>
      <c r="D99" s="16"/>
      <c r="E99" s="16"/>
      <c r="F99" s="16"/>
      <c r="K99" s="81">
        <v>4.71</v>
      </c>
      <c r="N99" s="80">
        <v>5.9799999999999999E-2</v>
      </c>
      <c r="O99" s="81">
        <v>405000</v>
      </c>
      <c r="Q99" s="81">
        <v>0</v>
      </c>
      <c r="R99" s="81">
        <v>1405.9375211210499</v>
      </c>
      <c r="T99" s="80">
        <f t="shared" si="1"/>
        <v>7.0294099224339227E-2</v>
      </c>
      <c r="U99" s="80">
        <f>R99/'סכום נכסי הקרן'!$C$42</f>
        <v>1.1470118288259799E-2</v>
      </c>
    </row>
    <row r="100" spans="2:21">
      <c r="B100" t="s">
        <v>581</v>
      </c>
      <c r="C100" t="s">
        <v>582</v>
      </c>
      <c r="D100" t="s">
        <v>123</v>
      </c>
      <c r="E100" t="s">
        <v>571</v>
      </c>
      <c r="F100" t="s">
        <v>583</v>
      </c>
      <c r="G100" t="s">
        <v>584</v>
      </c>
      <c r="H100" t="s">
        <v>585</v>
      </c>
      <c r="I100" t="s">
        <v>575</v>
      </c>
      <c r="J100" t="s">
        <v>586</v>
      </c>
      <c r="K100" s="77">
        <v>7.87</v>
      </c>
      <c r="L100" t="s">
        <v>106</v>
      </c>
      <c r="M100" s="78">
        <v>4.9099999999999998E-2</v>
      </c>
      <c r="N100" s="78">
        <v>5.3400000000000003E-2</v>
      </c>
      <c r="O100" s="77">
        <v>44000</v>
      </c>
      <c r="P100" s="77">
        <v>99.339888863636361</v>
      </c>
      <c r="Q100" s="77">
        <v>0</v>
      </c>
      <c r="R100" s="77">
        <v>161.72533906999999</v>
      </c>
      <c r="S100" s="78">
        <v>0</v>
      </c>
      <c r="T100" s="78">
        <f t="shared" si="1"/>
        <v>8.0859475338646153E-3</v>
      </c>
      <c r="U100" s="78">
        <f>R100/'סכום נכסי הקרן'!$C$42</f>
        <v>1.3194105296106607E-3</v>
      </c>
    </row>
    <row r="101" spans="2:21">
      <c r="B101" t="s">
        <v>587</v>
      </c>
      <c r="C101" t="s">
        <v>588</v>
      </c>
      <c r="D101" t="s">
        <v>123</v>
      </c>
      <c r="E101" t="s">
        <v>571</v>
      </c>
      <c r="F101" t="s">
        <v>589</v>
      </c>
      <c r="G101" t="s">
        <v>584</v>
      </c>
      <c r="H101" t="s">
        <v>585</v>
      </c>
      <c r="I101" t="s">
        <v>575</v>
      </c>
      <c r="J101" t="s">
        <v>590</v>
      </c>
      <c r="K101" s="77">
        <v>2.82</v>
      </c>
      <c r="L101" t="s">
        <v>106</v>
      </c>
      <c r="M101" s="78">
        <v>4.8300000000000003E-2</v>
      </c>
      <c r="N101" s="78">
        <v>5.5599999999999997E-2</v>
      </c>
      <c r="O101" s="77">
        <v>72000</v>
      </c>
      <c r="P101" s="77">
        <v>100.27751666666667</v>
      </c>
      <c r="Q101" s="77">
        <v>0</v>
      </c>
      <c r="R101" s="77">
        <v>267.13930440000001</v>
      </c>
      <c r="S101" s="78">
        <v>0</v>
      </c>
      <c r="T101" s="78">
        <f t="shared" si="1"/>
        <v>1.3356437599902255E-2</v>
      </c>
      <c r="U101" s="78">
        <f>R101/'סכום נכסי הקרן'!$C$42</f>
        <v>2.1794136473918201E-3</v>
      </c>
    </row>
    <row r="102" spans="2:21">
      <c r="B102" t="s">
        <v>591</v>
      </c>
      <c r="C102" t="s">
        <v>592</v>
      </c>
      <c r="D102" t="s">
        <v>123</v>
      </c>
      <c r="E102" t="s">
        <v>571</v>
      </c>
      <c r="F102" t="s">
        <v>593</v>
      </c>
      <c r="G102" t="s">
        <v>594</v>
      </c>
      <c r="H102" t="s">
        <v>595</v>
      </c>
      <c r="I102" t="s">
        <v>575</v>
      </c>
      <c r="J102" t="s">
        <v>596</v>
      </c>
      <c r="K102" s="77">
        <v>4.7699999999999996</v>
      </c>
      <c r="L102" t="s">
        <v>106</v>
      </c>
      <c r="M102" s="78">
        <v>4.7500000000000001E-2</v>
      </c>
      <c r="N102" s="78">
        <v>5.6099999999999997E-2</v>
      </c>
      <c r="O102" s="77">
        <v>72000</v>
      </c>
      <c r="P102" s="77">
        <v>96.971138888888888</v>
      </c>
      <c r="Q102" s="77">
        <v>0</v>
      </c>
      <c r="R102" s="77">
        <v>258.33111400000001</v>
      </c>
      <c r="S102" s="78">
        <v>1E-4</v>
      </c>
      <c r="T102" s="78">
        <f t="shared" si="1"/>
        <v>1.2916045476736802E-2</v>
      </c>
      <c r="U102" s="78">
        <f>R102/'סכום נכסי הקרן'!$C$42</f>
        <v>2.107553422968081E-3</v>
      </c>
    </row>
    <row r="103" spans="2:21">
      <c r="B103" t="s">
        <v>597</v>
      </c>
      <c r="C103" t="s">
        <v>598</v>
      </c>
      <c r="D103" t="s">
        <v>123</v>
      </c>
      <c r="E103" t="s">
        <v>571</v>
      </c>
      <c r="F103" t="s">
        <v>599</v>
      </c>
      <c r="G103" t="s">
        <v>600</v>
      </c>
      <c r="H103" t="s">
        <v>601</v>
      </c>
      <c r="I103" t="s">
        <v>575</v>
      </c>
      <c r="J103" t="s">
        <v>602</v>
      </c>
      <c r="K103" s="77">
        <v>6.36</v>
      </c>
      <c r="L103" t="s">
        <v>106</v>
      </c>
      <c r="M103" s="78">
        <v>2.5399999999999999E-2</v>
      </c>
      <c r="N103" s="78">
        <v>5.5399999999999998E-2</v>
      </c>
      <c r="O103" s="77">
        <v>100000</v>
      </c>
      <c r="P103" s="77">
        <v>83.329750000000004</v>
      </c>
      <c r="Q103" s="77">
        <v>0</v>
      </c>
      <c r="R103" s="77">
        <v>308.32007499999997</v>
      </c>
      <c r="S103" s="78">
        <v>2.0000000000000001E-4</v>
      </c>
      <c r="T103" s="78">
        <f t="shared" si="1"/>
        <v>1.5415394794801611E-2</v>
      </c>
      <c r="U103" s="78">
        <f>R103/'סכום נכסי הקרן'!$C$42</f>
        <v>2.515380433175484E-3</v>
      </c>
    </row>
    <row r="104" spans="2:21">
      <c r="B104" t="s">
        <v>603</v>
      </c>
      <c r="C104" t="s">
        <v>604</v>
      </c>
      <c r="D104" t="s">
        <v>123</v>
      </c>
      <c r="E104" t="s">
        <v>571</v>
      </c>
      <c r="F104" t="s">
        <v>605</v>
      </c>
      <c r="G104" t="s">
        <v>606</v>
      </c>
      <c r="H104" t="s">
        <v>607</v>
      </c>
      <c r="I104" t="s">
        <v>608</v>
      </c>
      <c r="J104" t="s">
        <v>609</v>
      </c>
      <c r="K104" s="77">
        <v>1.56</v>
      </c>
      <c r="L104" t="s">
        <v>110</v>
      </c>
      <c r="M104" s="78">
        <v>0.02</v>
      </c>
      <c r="N104" s="78">
        <v>8.2299999999999998E-2</v>
      </c>
      <c r="O104" s="77">
        <v>67000</v>
      </c>
      <c r="P104" s="77">
        <v>91.916333283582091</v>
      </c>
      <c r="Q104" s="77">
        <v>0</v>
      </c>
      <c r="R104" s="77">
        <v>247.47507615104999</v>
      </c>
      <c r="S104" s="78">
        <v>2.9999999999999997E-4</v>
      </c>
      <c r="T104" s="78">
        <f t="shared" si="1"/>
        <v>1.2373265025775659E-2</v>
      </c>
      <c r="U104" s="78">
        <f>R104/'סכום נכסי הקרן'!$C$42</f>
        <v>2.01898615991503E-3</v>
      </c>
    </row>
    <row r="105" spans="2:21">
      <c r="B105" t="s">
        <v>610</v>
      </c>
      <c r="C105" t="s">
        <v>611</v>
      </c>
      <c r="D105" t="s">
        <v>123</v>
      </c>
      <c r="E105" t="s">
        <v>571</v>
      </c>
      <c r="F105" t="s">
        <v>612</v>
      </c>
      <c r="G105" t="s">
        <v>573</v>
      </c>
      <c r="H105" t="s">
        <v>574</v>
      </c>
      <c r="I105" t="s">
        <v>575</v>
      </c>
      <c r="J105" t="s">
        <v>231</v>
      </c>
      <c r="K105" s="77">
        <v>6.25</v>
      </c>
      <c r="L105" t="s">
        <v>106</v>
      </c>
      <c r="M105" s="78">
        <v>3.15E-2</v>
      </c>
      <c r="N105" s="78">
        <v>5.2999999999999999E-2</v>
      </c>
      <c r="O105" s="77">
        <v>50000</v>
      </c>
      <c r="P105" s="77">
        <v>88.079250000000002</v>
      </c>
      <c r="Q105" s="77">
        <v>0</v>
      </c>
      <c r="R105" s="77">
        <v>162.94661249999999</v>
      </c>
      <c r="S105" s="78">
        <v>1E-4</v>
      </c>
      <c r="T105" s="78">
        <f t="shared" si="1"/>
        <v>8.1470087932582879E-3</v>
      </c>
      <c r="U105" s="78">
        <f>R105/'סכום נכסי הקרן'!$C$42</f>
        <v>1.329374095198724E-3</v>
      </c>
    </row>
    <row r="106" spans="2:21">
      <c r="B106" t="s">
        <v>222</v>
      </c>
      <c r="C106" s="16"/>
      <c r="D106" s="16"/>
      <c r="E106" s="16"/>
      <c r="F106" s="16"/>
    </row>
    <row r="107" spans="2:21">
      <c r="B107" t="s">
        <v>270</v>
      </c>
      <c r="C107" s="16"/>
      <c r="D107" s="16"/>
      <c r="E107" s="16"/>
      <c r="F107" s="16"/>
    </row>
    <row r="108" spans="2:21">
      <c r="B108" t="s">
        <v>271</v>
      </c>
      <c r="C108" s="16"/>
      <c r="D108" s="16"/>
      <c r="E108" s="16"/>
      <c r="F108" s="16"/>
    </row>
    <row r="109" spans="2:21">
      <c r="B109" t="s">
        <v>272</v>
      </c>
      <c r="C109" s="16"/>
      <c r="D109" s="16"/>
      <c r="E109" s="16"/>
      <c r="F109" s="16"/>
    </row>
    <row r="110" spans="2:21">
      <c r="B110" t="s">
        <v>273</v>
      </c>
      <c r="C110" s="16"/>
      <c r="D110" s="16"/>
      <c r="E110" s="16"/>
      <c r="F110" s="16"/>
    </row>
    <row r="111" spans="2:21">
      <c r="C111" s="16"/>
      <c r="D111" s="16"/>
      <c r="E111" s="16"/>
      <c r="F111" s="16"/>
    </row>
    <row r="112" spans="2:21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B770" s="16"/>
      <c r="C770" s="16"/>
      <c r="D770" s="16"/>
      <c r="E770" s="16"/>
      <c r="F770" s="16"/>
    </row>
    <row r="771" spans="2:6">
      <c r="B771" s="16"/>
      <c r="C771" s="16"/>
      <c r="D771" s="16"/>
      <c r="E771" s="16"/>
      <c r="F771" s="16"/>
    </row>
    <row r="772" spans="2:6">
      <c r="B772" s="19"/>
      <c r="C772" s="16"/>
      <c r="D772" s="16"/>
      <c r="E772" s="16"/>
      <c r="F772" s="16"/>
    </row>
    <row r="773" spans="2:6">
      <c r="C773" s="16"/>
      <c r="D773" s="16"/>
      <c r="E773" s="16"/>
      <c r="F773" s="16"/>
    </row>
    <row r="774" spans="2:6">
      <c r="C774" s="16"/>
      <c r="D774" s="16"/>
      <c r="E774" s="16"/>
      <c r="F774" s="16"/>
    </row>
    <row r="775" spans="2:6"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</sheetData>
  <autoFilter ref="B11:U115"/>
  <mergeCells count="2">
    <mergeCell ref="B6:U6"/>
    <mergeCell ref="B7:U7"/>
  </mergeCells>
  <dataValidations count="5">
    <dataValidation allowBlank="1" showInputMessage="1" showErrorMessage="1" sqref="H2 Q9"/>
    <dataValidation type="list" allowBlank="1" showInputMessage="1" showErrorMessage="1" sqref="L12:L802">
      <formula1>$BN$7:$BN$11</formula1>
    </dataValidation>
    <dataValidation type="list" allowBlank="1" showInputMessage="1" showErrorMessage="1" sqref="E12:E796">
      <formula1>$BI$7:$BI$11</formula1>
    </dataValidation>
    <dataValidation type="list" allowBlank="1" showInputMessage="1" showErrorMessage="1" sqref="I12:I802">
      <formula1>$BM$7:$BM$10</formula1>
    </dataValidation>
    <dataValidation type="list" allowBlank="1" showInputMessage="1" showErrorMessage="1" sqref="G12:G802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N11" sqref="N1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/>
      <c r="BJ6" s="19"/>
    </row>
    <row r="7" spans="2:62" ht="26.25" customHeight="1">
      <c r="B7" s="103" t="s">
        <v>91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12000</v>
      </c>
      <c r="J11" s="7"/>
      <c r="K11" s="75">
        <v>0</v>
      </c>
      <c r="L11" s="75">
        <v>9.3239999999999998</v>
      </c>
      <c r="M11" s="7"/>
      <c r="N11" s="76">
        <v>1</v>
      </c>
      <c r="O11" s="76">
        <v>1E-4</v>
      </c>
      <c r="BF11" s="16"/>
      <c r="BG11" s="19"/>
      <c r="BH11" s="16"/>
      <c r="BJ11" s="16"/>
    </row>
    <row r="12" spans="2:62">
      <c r="B12" s="79" t="s">
        <v>200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613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215</v>
      </c>
      <c r="C14" t="s">
        <v>215</v>
      </c>
      <c r="E14" s="16"/>
      <c r="F14" s="16"/>
      <c r="G14" t="s">
        <v>215</v>
      </c>
      <c r="H14" t="s">
        <v>215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614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215</v>
      </c>
      <c r="C16" t="s">
        <v>215</v>
      </c>
      <c r="E16" s="16"/>
      <c r="F16" s="16"/>
      <c r="G16" t="s">
        <v>215</v>
      </c>
      <c r="H16" t="s">
        <v>215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615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215</v>
      </c>
      <c r="C18" t="s">
        <v>215</v>
      </c>
      <c r="E18" s="16"/>
      <c r="F18" s="16"/>
      <c r="G18" t="s">
        <v>215</v>
      </c>
      <c r="H18" t="s">
        <v>215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616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215</v>
      </c>
      <c r="C20" t="s">
        <v>215</v>
      </c>
      <c r="E20" s="16"/>
      <c r="F20" s="16"/>
      <c r="G20" t="s">
        <v>215</v>
      </c>
      <c r="H20" t="s">
        <v>215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220</v>
      </c>
      <c r="E21" s="16"/>
      <c r="F21" s="16"/>
      <c r="G21" s="16"/>
      <c r="I21" s="81">
        <v>12000</v>
      </c>
      <c r="K21" s="81">
        <v>0</v>
      </c>
      <c r="L21" s="81">
        <v>9.3239999999999998</v>
      </c>
      <c r="N21" s="80">
        <v>1</v>
      </c>
      <c r="O21" s="80">
        <v>1E-4</v>
      </c>
    </row>
    <row r="22" spans="2:15">
      <c r="B22" s="79" t="s">
        <v>282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215</v>
      </c>
      <c r="C23" t="s">
        <v>215</v>
      </c>
      <c r="E23" s="16"/>
      <c r="F23" s="16"/>
      <c r="G23" t="s">
        <v>215</v>
      </c>
      <c r="H23" t="s">
        <v>215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283</v>
      </c>
      <c r="E24" s="16"/>
      <c r="F24" s="16"/>
      <c r="G24" s="16"/>
      <c r="I24" s="81">
        <v>12000</v>
      </c>
      <c r="K24" s="81">
        <v>0</v>
      </c>
      <c r="L24" s="81">
        <v>9.3239999999999998</v>
      </c>
      <c r="N24" s="80">
        <v>1</v>
      </c>
      <c r="O24" s="80">
        <v>1E-4</v>
      </c>
    </row>
    <row r="25" spans="2:15">
      <c r="B25" t="s">
        <v>617</v>
      </c>
      <c r="C25" t="s">
        <v>618</v>
      </c>
      <c r="D25" t="s">
        <v>123</v>
      </c>
      <c r="E25" t="s">
        <v>571</v>
      </c>
      <c r="F25" t="s">
        <v>619</v>
      </c>
      <c r="G25" t="s">
        <v>620</v>
      </c>
      <c r="H25" t="s">
        <v>106</v>
      </c>
      <c r="I25" s="77">
        <v>12000</v>
      </c>
      <c r="J25" s="77">
        <v>21</v>
      </c>
      <c r="K25" s="77">
        <v>0</v>
      </c>
      <c r="L25" s="77">
        <v>9.3239999999999998</v>
      </c>
      <c r="M25" s="78">
        <v>0</v>
      </c>
      <c r="N25" s="78">
        <v>1</v>
      </c>
      <c r="O25" s="78">
        <v>1E-4</v>
      </c>
    </row>
    <row r="26" spans="2:15">
      <c r="B26" t="s">
        <v>222</v>
      </c>
      <c r="E26" s="16"/>
      <c r="F26" s="16"/>
      <c r="G26" s="16"/>
    </row>
    <row r="27" spans="2:15">
      <c r="B27" t="s">
        <v>270</v>
      </c>
      <c r="E27" s="16"/>
      <c r="F27" s="16"/>
      <c r="G27" s="16"/>
    </row>
    <row r="28" spans="2:15">
      <c r="B28" t="s">
        <v>271</v>
      </c>
      <c r="E28" s="16"/>
      <c r="F28" s="16"/>
      <c r="G28" s="16"/>
    </row>
    <row r="29" spans="2:15">
      <c r="B29" t="s">
        <v>272</v>
      </c>
      <c r="E29" s="16"/>
      <c r="F29" s="16"/>
      <c r="G29" s="16"/>
    </row>
    <row r="30" spans="2:15">
      <c r="B30" t="s">
        <v>273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5"/>
      <c r="BK6" s="19"/>
    </row>
    <row r="7" spans="2:63" ht="26.25" customHeight="1">
      <c r="B7" s="103" t="s">
        <v>194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5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5">
        <v>0</v>
      </c>
      <c r="L11" s="7"/>
      <c r="M11" s="76">
        <v>0</v>
      </c>
      <c r="N11" s="76">
        <v>0</v>
      </c>
      <c r="O11" s="35"/>
      <c r="BH11" s="16"/>
      <c r="BI11" s="19"/>
      <c r="BK11" s="16"/>
    </row>
    <row r="12" spans="2:63">
      <c r="B12" s="79" t="s">
        <v>200</v>
      </c>
      <c r="D12" s="16"/>
      <c r="E12" s="16"/>
      <c r="F12" s="16"/>
      <c r="G12" s="16"/>
      <c r="H12" s="81">
        <v>0</v>
      </c>
      <c r="J12" s="81">
        <v>0</v>
      </c>
      <c r="K12" s="81">
        <v>0</v>
      </c>
      <c r="M12" s="80">
        <v>0</v>
      </c>
      <c r="N12" s="80">
        <v>0</v>
      </c>
    </row>
    <row r="13" spans="2:63">
      <c r="B13" s="79" t="s">
        <v>621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215</v>
      </c>
      <c r="C14" t="s">
        <v>215</v>
      </c>
      <c r="D14" s="16"/>
      <c r="E14" s="16"/>
      <c r="F14" t="s">
        <v>215</v>
      </c>
      <c r="G14" t="s">
        <v>215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622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215</v>
      </c>
      <c r="C16" t="s">
        <v>215</v>
      </c>
      <c r="D16" s="16"/>
      <c r="E16" s="16"/>
      <c r="F16" t="s">
        <v>215</v>
      </c>
      <c r="G16" t="s">
        <v>215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623</v>
      </c>
      <c r="D17" s="16"/>
      <c r="E17" s="16"/>
      <c r="F17" s="16"/>
      <c r="G17" s="16"/>
      <c r="H17" s="81">
        <v>0</v>
      </c>
      <c r="J17" s="81">
        <v>0</v>
      </c>
      <c r="K17" s="81">
        <v>0</v>
      </c>
      <c r="M17" s="80">
        <v>0</v>
      </c>
      <c r="N17" s="80">
        <v>0</v>
      </c>
    </row>
    <row r="18" spans="2:14">
      <c r="B18" t="s">
        <v>215</v>
      </c>
      <c r="C18" t="s">
        <v>215</v>
      </c>
      <c r="D18" s="16"/>
      <c r="E18" s="16"/>
      <c r="F18" t="s">
        <v>215</v>
      </c>
      <c r="G18" t="s">
        <v>215</v>
      </c>
      <c r="H18" s="77">
        <v>0</v>
      </c>
      <c r="I18" s="77">
        <v>0</v>
      </c>
      <c r="K18" s="77">
        <v>0</v>
      </c>
      <c r="L18" s="78">
        <v>0</v>
      </c>
      <c r="M18" s="78">
        <v>0</v>
      </c>
      <c r="N18" s="78">
        <v>0</v>
      </c>
    </row>
    <row r="19" spans="2:14">
      <c r="B19" s="79" t="s">
        <v>624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215</v>
      </c>
      <c r="C20" t="s">
        <v>215</v>
      </c>
      <c r="D20" s="16"/>
      <c r="E20" s="16"/>
      <c r="F20" t="s">
        <v>215</v>
      </c>
      <c r="G20" t="s">
        <v>215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568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215</v>
      </c>
      <c r="C22" t="s">
        <v>215</v>
      </c>
      <c r="D22" s="16"/>
      <c r="E22" s="16"/>
      <c r="F22" t="s">
        <v>215</v>
      </c>
      <c r="G22" t="s">
        <v>215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625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215</v>
      </c>
      <c r="C24" t="s">
        <v>215</v>
      </c>
      <c r="D24" s="16"/>
      <c r="E24" s="16"/>
      <c r="F24" t="s">
        <v>215</v>
      </c>
      <c r="G24" t="s">
        <v>215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220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s="79" t="s">
        <v>626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215</v>
      </c>
      <c r="C27" t="s">
        <v>215</v>
      </c>
      <c r="D27" s="16"/>
      <c r="E27" s="16"/>
      <c r="F27" t="s">
        <v>215</v>
      </c>
      <c r="G27" t="s">
        <v>215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627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215</v>
      </c>
      <c r="C29" t="s">
        <v>215</v>
      </c>
      <c r="D29" s="16"/>
      <c r="E29" s="16"/>
      <c r="F29" t="s">
        <v>215</v>
      </c>
      <c r="G29" t="s">
        <v>215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568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215</v>
      </c>
      <c r="C31" t="s">
        <v>215</v>
      </c>
      <c r="D31" s="16"/>
      <c r="E31" s="16"/>
      <c r="F31" t="s">
        <v>215</v>
      </c>
      <c r="G31" t="s">
        <v>215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625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215</v>
      </c>
      <c r="C33" t="s">
        <v>215</v>
      </c>
      <c r="D33" s="16"/>
      <c r="E33" s="16"/>
      <c r="F33" t="s">
        <v>215</v>
      </c>
      <c r="G33" t="s">
        <v>215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t="s">
        <v>222</v>
      </c>
      <c r="D34" s="16"/>
      <c r="E34" s="16"/>
      <c r="F34" s="16"/>
      <c r="G34" s="16"/>
    </row>
    <row r="35" spans="2:14">
      <c r="B35" t="s">
        <v>270</v>
      </c>
      <c r="D35" s="16"/>
      <c r="E35" s="16"/>
      <c r="F35" s="16"/>
      <c r="G35" s="16"/>
    </row>
    <row r="36" spans="2:14">
      <c r="B36" t="s">
        <v>271</v>
      </c>
      <c r="D36" s="16"/>
      <c r="E36" s="16"/>
      <c r="F36" s="16"/>
      <c r="G36" s="16"/>
    </row>
    <row r="37" spans="2:14">
      <c r="B37" t="s">
        <v>272</v>
      </c>
      <c r="D37" s="16"/>
      <c r="E37" s="16"/>
      <c r="F37" s="16"/>
      <c r="G37" s="16"/>
    </row>
    <row r="38" spans="2:14">
      <c r="B38" t="s">
        <v>273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/>
    </row>
    <row r="7" spans="2:65" ht="26.25" customHeight="1">
      <c r="B7" s="103" t="s">
        <v>93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200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628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215</v>
      </c>
      <c r="C14" t="s">
        <v>215</v>
      </c>
      <c r="D14" s="16"/>
      <c r="E14" s="16"/>
      <c r="F14" t="s">
        <v>215</v>
      </c>
      <c r="G14" t="s">
        <v>215</v>
      </c>
      <c r="I14" t="s">
        <v>215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629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215</v>
      </c>
      <c r="C16" t="s">
        <v>215</v>
      </c>
      <c r="D16" s="16"/>
      <c r="E16" s="16"/>
      <c r="F16" t="s">
        <v>215</v>
      </c>
      <c r="G16" t="s">
        <v>215</v>
      </c>
      <c r="I16" t="s">
        <v>215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215</v>
      </c>
      <c r="C18" t="s">
        <v>215</v>
      </c>
      <c r="D18" s="16"/>
      <c r="E18" s="16"/>
      <c r="F18" t="s">
        <v>215</v>
      </c>
      <c r="G18" t="s">
        <v>215</v>
      </c>
      <c r="I18" t="s">
        <v>215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568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215</v>
      </c>
      <c r="C20" t="s">
        <v>215</v>
      </c>
      <c r="D20" s="16"/>
      <c r="E20" s="16"/>
      <c r="F20" t="s">
        <v>215</v>
      </c>
      <c r="G20" t="s">
        <v>215</v>
      </c>
      <c r="I20" t="s">
        <v>215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220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628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215</v>
      </c>
      <c r="C23" t="s">
        <v>215</v>
      </c>
      <c r="D23" s="16"/>
      <c r="E23" s="16"/>
      <c r="F23" t="s">
        <v>215</v>
      </c>
      <c r="G23" t="s">
        <v>215</v>
      </c>
      <c r="I23" t="s">
        <v>215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629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215</v>
      </c>
      <c r="C25" t="s">
        <v>215</v>
      </c>
      <c r="D25" s="16"/>
      <c r="E25" s="16"/>
      <c r="F25" t="s">
        <v>215</v>
      </c>
      <c r="G25" t="s">
        <v>215</v>
      </c>
      <c r="I25" t="s">
        <v>215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215</v>
      </c>
      <c r="C27" t="s">
        <v>215</v>
      </c>
      <c r="D27" s="16"/>
      <c r="E27" s="16"/>
      <c r="F27" t="s">
        <v>215</v>
      </c>
      <c r="G27" t="s">
        <v>215</v>
      </c>
      <c r="I27" t="s">
        <v>215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568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215</v>
      </c>
      <c r="C29" t="s">
        <v>215</v>
      </c>
      <c r="D29" s="16"/>
      <c r="E29" s="16"/>
      <c r="F29" t="s">
        <v>215</v>
      </c>
      <c r="G29" t="s">
        <v>215</v>
      </c>
      <c r="I29" t="s">
        <v>215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222</v>
      </c>
      <c r="C30" s="16"/>
      <c r="D30" s="16"/>
      <c r="E30" s="16"/>
    </row>
    <row r="31" spans="2:15">
      <c r="B31" t="s">
        <v>270</v>
      </c>
      <c r="C31" s="16"/>
      <c r="D31" s="16"/>
      <c r="E31" s="16"/>
    </row>
    <row r="32" spans="2:15">
      <c r="B32" t="s">
        <v>271</v>
      </c>
      <c r="C32" s="16"/>
      <c r="D32" s="16"/>
      <c r="E32" s="16"/>
    </row>
    <row r="33" spans="2:5">
      <c r="B33" t="s">
        <v>272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2:60" ht="26.25" customHeight="1">
      <c r="B7" s="103" t="s">
        <v>95</v>
      </c>
      <c r="C7" s="104"/>
      <c r="D7" s="104"/>
      <c r="E7" s="104"/>
      <c r="F7" s="104"/>
      <c r="G7" s="104"/>
      <c r="H7" s="104"/>
      <c r="I7" s="104"/>
      <c r="J7" s="104"/>
      <c r="K7" s="104"/>
      <c r="L7" s="105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200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630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215</v>
      </c>
      <c r="C14" t="s">
        <v>215</v>
      </c>
      <c r="D14" s="16"/>
      <c r="E14" t="s">
        <v>215</v>
      </c>
      <c r="F14" t="s">
        <v>215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220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631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215</v>
      </c>
      <c r="C17" t="s">
        <v>215</v>
      </c>
      <c r="D17" s="16"/>
      <c r="E17" t="s">
        <v>215</v>
      </c>
      <c r="F17" t="s">
        <v>215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222</v>
      </c>
      <c r="D18" s="16"/>
      <c r="E18" s="16"/>
    </row>
    <row r="19" spans="2:12">
      <c r="B19" t="s">
        <v>270</v>
      </c>
      <c r="D19" s="16"/>
      <c r="E19" s="16"/>
    </row>
    <row r="20" spans="2:12">
      <c r="B20" t="s">
        <v>271</v>
      </c>
      <c r="D20" s="16"/>
      <c r="E20" s="16"/>
    </row>
    <row r="21" spans="2:12">
      <c r="B21" t="s">
        <v>272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  <Order1 xmlns="1ca4df27-5183-4bee-9dbd-0c46c9c4aa40" xsi:nil="true"/>
    <IsAccessible xmlns="1ca4df27-5183-4bee-9dbd-0c46c9c4aa40">ללא צורך בנגישות</IsAccessible>
    <PublishingStartDate xmlns="http://schemas.microsoft.com/sharepoint/v3" xsi:nil="true"/>
    <PublishingExpirationDate xmlns="http://schemas.microsoft.com/sharepoint/v3" xsi:nil="true"/>
    <isFileInUse xmlns="1ca4df27-5183-4bee-9dbd-0c46c9c4aa40">true</isFileInUse>
  </documentManagement>
</p:properties>
</file>

<file path=customXml/itemProps1.xml><?xml version="1.0" encoding="utf-8"?>
<ds:datastoreItem xmlns:ds="http://schemas.openxmlformats.org/officeDocument/2006/customXml" ds:itemID="{DE01A2CF-6EF8-483E-800D-D7B80FB9B130}"/>
</file>

<file path=customXml/itemProps2.xml><?xml version="1.0" encoding="utf-8"?>
<ds:datastoreItem xmlns:ds="http://schemas.openxmlformats.org/officeDocument/2006/customXml" ds:itemID="{32AAEC3D-3D02-4603-A9ED-BAE6EB67DFFF}"/>
</file>

<file path=customXml/itemProps3.xml><?xml version="1.0" encoding="utf-8"?>
<ds:datastoreItem xmlns:ds="http://schemas.openxmlformats.org/officeDocument/2006/customXml" ds:itemID="{2B72DC31-955C-486C-BCA3-8523B89BEA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2023-07-16T08:45:45Z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