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 firstSheet="2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O11" i="5" l="1"/>
  <c r="O12" i="5"/>
  <c r="O53" i="5"/>
  <c r="O13" i="5"/>
  <c r="U61" i="5"/>
  <c r="T61" i="5"/>
  <c r="U60" i="5"/>
  <c r="T60" i="5"/>
  <c r="P61" i="5"/>
  <c r="P60" i="5"/>
  <c r="R61" i="5"/>
  <c r="R60" i="5"/>
  <c r="U46" i="5"/>
  <c r="T46" i="5"/>
  <c r="R46" i="5"/>
  <c r="P46" i="5" s="1"/>
  <c r="R45" i="5"/>
  <c r="U45" i="5" s="1"/>
  <c r="U80" i="5"/>
  <c r="T80" i="5"/>
  <c r="R80" i="5"/>
  <c r="P80" i="5" s="1"/>
  <c r="P45" i="5" l="1"/>
  <c r="T45" i="5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<sst xmlns="http://schemas.openxmlformats.org/spreadsheetml/2006/main" count="3374" uniqueCount="716">
  <si>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</si>
  <si>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</si>
  <si>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</si>
  <si>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</si>
  <si>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</si>
  <si>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</si>
  <si>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</si>
  <si>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</si>
  <si>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</si>
  <si>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</si>
  <si>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</si>
  <si>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</si>
  <si>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</si>
  <si>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</si>
  <si>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</si>
  <si>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</si>
  <si>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</si>
  <si>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</si>
  <si>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</si>
  <si>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</si>
  <si>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</si>
  <si>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</si>
  <si>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</si>
  <si>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</si>
  <si>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</si>
  <si>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</si>
  <si>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</si>
  <si>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</si>
  <si>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</si>
  <si>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</si>
  <si>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</si>
  <si>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</si>
  <si>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</si>
  <si>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</si>
  <si>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</si>
  <si>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</si>
  <si>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</si>
  <si>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</si>
  <si>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</si>
  <si>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</si>
  <si>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</si>
  <si>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</si>
  <si>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</si>
  <si>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</si>
  <si>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</si>
  <si>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</si>
  <si>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</si>
  <si>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</si>
  <si>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</si>
  <si>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</si>
  <si>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</si>
  <si>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</si>
  <si>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</si>
  <si>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</si>
  <si>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</si>
  <si>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</si>
  <si>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</si>
  <si>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</si>
  <si>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</si>
  <si>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</si>
  <si>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</si>
  <si>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</si>
  <si>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</si>
  <si>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</si>
  <si>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</si>
  <si>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</si>
  <si>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</si>
  <si>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</si>
  <si>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</si>
  <si>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</si>
  <si>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</si>
  <si>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</si>
  <si>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</si>
  <si>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</si>
  <si>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</si>
  <si>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</si>
  <si>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</si>
  <si>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</si>
  <si>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</si>
  <si>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</si>
  <si>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</si>
  <si>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</si>
  <si>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</si>
  <si>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</si>
  <si>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</si>
  <si>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</si>
  <si>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</si>
  <si>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</si>
  <si>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</si>
  <si>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</si>
  <si>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</si>
  <si>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</si>
  <si>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</si>
  <si>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</si>
  <si>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</si>
  <si>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</si>
  <si>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</si>
  <si>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</si>
  <si>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</si>
  <si>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</si>
  <si>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</si>
  <si>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</si>
  <si>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</si>
  <si>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</si>
  <si>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</si>
  <si>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</si>
  <si>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</si>
  <si>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</si>
  <si>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</si>
  <si>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</si>
  <si>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</si>
  <si>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</si>
  <si>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</si>
  <si>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</si>
  <si>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</si>
  <si>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</si>
  <si>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</si>
  <si>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</si>
  <si>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</si>
  <si>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</si>
  <si>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</si>
  <si>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</si>
  <si>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</si>
  <si>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</si>
  <si>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</si>
  <si>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</si>
  <si>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</si>
  <si>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</si>
  <si>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</si>
  <si>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</si>
  <si>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</si>
  <si>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</si>
  <si>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</si>
  <si>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</si>
  <si>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</si>
  <si>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</si>
  <si>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</si>
  <si>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</si>
  <si>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</si>
  <si>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</si>
  <si>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</si>
  <si>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</si>
  <si>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</si>
  <si>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</si>
  <si>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</si>
  <si>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</si>
  <si>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</si>
  <si>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</si>
  <si>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</si>
  <si>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</si>
  <si>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</si>
  <si>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</si>
  <si>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</si>
  <si>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</si>
  <si>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</si>
  <si>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</si>
  <si>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</si>
  <si>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</si>
  <si>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</si>
  <si>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</si>
  <si>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</si>
  <si>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</si>
  <si>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</si>
  <si>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</si>
  <si>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</si>
  <si>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</si>
  <si>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</si>
  <si>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</si>
  <si>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</si>
  <si>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</si>
  <si>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</si>
  <si>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</si>
  <si>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</si>
  <si>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</si>
  <si>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</si>
  <si>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</si>
  <si>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</si>
  <si>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</si>
  <si>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</si>
  <si>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</si>
  <si>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</si>
  <si>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</si>
  <si>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</si>
  <si>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</si>
  <si>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</si>
  <si>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</si>
  <si>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</si>
  <si>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</si>
  <si>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</si>
  <si>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</si>
  <si>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</si>
  <si>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</si>
  <si>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</si>
  <si>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</si>
  <si>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</si>
  <si>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</si>
  <si>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</si>
  <si>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</si>
  <si>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מור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</si>
  <si>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</si>
  <si>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</si>
  <si>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</si>
  <si>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</si>
  <si>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</si>
  <si>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</si>
  <si>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</si>
  <si>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</si>
  <si>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</si>
  <si>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</si>
  <si>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</si>
  <si>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</si>
  <si>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</si>
  <si>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</si>
  <si>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</si>
  <si>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</si>
  <si>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</si>
  <si>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</si>
  <si>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</si>
  <si>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</si>
  <si>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</si>
  <si>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</si>
  <si>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</si>
  <si>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</si>
  <si>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</si>
  <si>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</si>
  <si>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</si>
  <si>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</si>
  <si>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</si>
  <si>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10/01/22</t>
  </si>
  <si>
    <t>ממצמ 0536- האוצר - ממשלתית צמודה</t>
  </si>
  <si>
    <t>1097708</t>
  </si>
  <si>
    <t>16/06/20</t>
  </si>
  <si>
    <t>ממצמ0922- האוצר - ממשלתית צמודה</t>
  </si>
  <si>
    <t>1124056</t>
  </si>
  <si>
    <t>16/02/22</t>
  </si>
  <si>
    <t>ממצמ0923</t>
  </si>
  <si>
    <t>1128081</t>
  </si>
  <si>
    <t>01/12/21</t>
  </si>
  <si>
    <t>ממשל צמודה 0529- האוצר - ממשלתית צמודה</t>
  </si>
  <si>
    <t>1157023</t>
  </si>
  <si>
    <t>ממשל צמודה 0726- האוצר - ממשלתית צמודה</t>
  </si>
  <si>
    <t>1169564</t>
  </si>
  <si>
    <t>19/10/21</t>
  </si>
  <si>
    <t>ממשל צמודה 1025- האוצר - ממשלתית צמודה</t>
  </si>
  <si>
    <t>1135912</t>
  </si>
  <si>
    <t>07/12/21</t>
  </si>
  <si>
    <t>ממשל צמודה 1131- האוצר - ממשלתית צמודה</t>
  </si>
  <si>
    <t>1172220</t>
  </si>
  <si>
    <t>09/09/21</t>
  </si>
  <si>
    <t>ממשלתי צמוד 0527- האוצר - ממשלתית צמודה</t>
  </si>
  <si>
    <t>1140847</t>
  </si>
  <si>
    <t>29/09/20</t>
  </si>
  <si>
    <t>סה"כ לא צמודות</t>
  </si>
  <si>
    <t>סה"כ מלווה קצר מועד</t>
  </si>
  <si>
    <t>סה"כ שחר</t>
  </si>
  <si>
    <t>ממשל שקלי 0226</t>
  </si>
  <si>
    <t>1174697</t>
  </si>
  <si>
    <t>21/06/21</t>
  </si>
  <si>
    <t>ממשל שקלי 1024- האוצר - ממשלתית שקלית</t>
  </si>
  <si>
    <t>1175777</t>
  </si>
  <si>
    <t>23/09/21</t>
  </si>
  <si>
    <t>ממשל שקלית 0327</t>
  </si>
  <si>
    <t>1139344</t>
  </si>
  <si>
    <t>07/06/21</t>
  </si>
  <si>
    <t>ממשל שקלית 0330- האוצר - ממשלתית שקלית</t>
  </si>
  <si>
    <t>1160985</t>
  </si>
  <si>
    <t>14/06/21</t>
  </si>
  <si>
    <t>ממשל שקלית 0347</t>
  </si>
  <si>
    <t>1140193</t>
  </si>
  <si>
    <t>02/03/22</t>
  </si>
  <si>
    <t>ממשל שקלית 0928</t>
  </si>
  <si>
    <t>1150879</t>
  </si>
  <si>
    <t>24/09/20</t>
  </si>
  <si>
    <t>ממשלתי 0825- האוצר - ממשלתית שקלית</t>
  </si>
  <si>
    <t>1135557</t>
  </si>
  <si>
    <t>29/07/20</t>
  </si>
  <si>
    <t>ממשלתי שקלי 0425- האוצר - ממשלתית שקלית</t>
  </si>
  <si>
    <t>1162668</t>
  </si>
  <si>
    <t>05/10/21</t>
  </si>
  <si>
    <t>ממשק0142- האוצר - ממשלתית שקלית</t>
  </si>
  <si>
    <t>1125400</t>
  </si>
  <si>
    <t>04/11/20</t>
  </si>
  <si>
    <t>סה"כ גילון</t>
  </si>
  <si>
    <t>ממשלת משתנה 1130- האוצר - ממשלתית משתנה</t>
  </si>
  <si>
    <t>1166552</t>
  </si>
  <si>
    <t>07/04/22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</si>
  <si>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</si>
  <si>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</si>
  <si>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</si>
  <si>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</si>
  <si>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</si>
  <si>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</si>
  <si>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</si>
  <si>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</si>
  <si>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</si>
  <si>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</si>
  <si>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</si>
  <si>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יא- בינלאומי הנפקות</t>
  </si>
  <si>
    <t>1167048</t>
  </si>
  <si>
    <t>513141879</t>
  </si>
  <si>
    <t>בנקים</t>
  </si>
  <si>
    <t>23/06/20</t>
  </si>
  <si>
    <t>דיסק מנ אגח טו- דיסקונט מנפיקים</t>
  </si>
  <si>
    <t>7480304</t>
  </si>
  <si>
    <t>520029935</t>
  </si>
  <si>
    <t>02/12/21</t>
  </si>
  <si>
    <t>לאומי אג"ח 181- לאומי</t>
  </si>
  <si>
    <t>6040505</t>
  </si>
  <si>
    <t>520018078</t>
  </si>
  <si>
    <t>Aaa.il</t>
  </si>
  <si>
    <t>03/09/20</t>
  </si>
  <si>
    <t>מז טפ הנ אגח 62- מזרחי טפחות הנפק</t>
  </si>
  <si>
    <t>2310498</t>
  </si>
  <si>
    <t>520032046</t>
  </si>
  <si>
    <t>21/10/21</t>
  </si>
  <si>
    <t>מז טפ הנ אגח 64- מזרחי טפחות הנפק</t>
  </si>
  <si>
    <t>2310555</t>
  </si>
  <si>
    <t>11/04/22</t>
  </si>
  <si>
    <t>מז טפ הנפ אגח 57- מזרחי טפחות הנפק</t>
  </si>
  <si>
    <t>2310423</t>
  </si>
  <si>
    <t>15/06/21</t>
  </si>
  <si>
    <t>מז טפ הנפ אגח 58- מזרחי טפחות הנפק</t>
  </si>
  <si>
    <t>2310431</t>
  </si>
  <si>
    <t>מז טפ הנפ אגח 59- מזרחי טפחות הנפק</t>
  </si>
  <si>
    <t>2310449</t>
  </si>
  <si>
    <t>מז טפ הנפק   46- מזרחי טפחות הנפק</t>
  </si>
  <si>
    <t>2310225</t>
  </si>
  <si>
    <t>30/06/20</t>
  </si>
  <si>
    <t>מז טפ הנפק 51- מזרחי טפחות הנפק</t>
  </si>
  <si>
    <t>2310324</t>
  </si>
  <si>
    <t>20/01/21</t>
  </si>
  <si>
    <t>פועלים הנפ אג32- פועלים הנפקות</t>
  </si>
  <si>
    <t>1940535</t>
  </si>
  <si>
    <t>520032640</t>
  </si>
  <si>
    <t>14/07/20</t>
  </si>
  <si>
    <t>פועלים הנפקות  אג"ח 36- פועלים הנפקות</t>
  </si>
  <si>
    <t>1940659</t>
  </si>
  <si>
    <t>30/09/20</t>
  </si>
  <si>
    <t>נמלי ישראל אג"ח ב- נמלי ישראל</t>
  </si>
  <si>
    <t>1145572</t>
  </si>
  <si>
    <t>513569780</t>
  </si>
  <si>
    <t>נדלן מניב בישראל</t>
  </si>
  <si>
    <t>Aa1.il</t>
  </si>
  <si>
    <t>25/10/20</t>
  </si>
  <si>
    <t>עזריאלי  אגח ז- קבוצת עזריאלי</t>
  </si>
  <si>
    <t>1178672</t>
  </si>
  <si>
    <t>510960719</t>
  </si>
  <si>
    <t>ilAA+</t>
  </si>
  <si>
    <t>22/12/21</t>
  </si>
  <si>
    <t>פועלים הנפקות אגח 15- פועלים הנפקות</t>
  </si>
  <si>
    <t>1940543</t>
  </si>
  <si>
    <t>10/02/21</t>
  </si>
  <si>
    <t>אמות  אגח ח- אמות</t>
  </si>
  <si>
    <t>1172782</t>
  </si>
  <si>
    <t>520026683</t>
  </si>
  <si>
    <t>ilAA</t>
  </si>
  <si>
    <t>ביג אגח טז</t>
  </si>
  <si>
    <t>1168442</t>
  </si>
  <si>
    <t>513623314</t>
  </si>
  <si>
    <t>07/09/20</t>
  </si>
  <si>
    <t>ביג אגח יז</t>
  </si>
  <si>
    <t>1168459</t>
  </si>
  <si>
    <t>מבנה אגח כה- מבנה נדל"ן</t>
  </si>
  <si>
    <t>2260636</t>
  </si>
  <si>
    <t>520024126</t>
  </si>
  <si>
    <t>01/11/21</t>
  </si>
  <si>
    <t>מבני תעש אגח יח</t>
  </si>
  <si>
    <t>2260479</t>
  </si>
  <si>
    <t>07/07/21</t>
  </si>
  <si>
    <t>מליסרון  אגח יד</t>
  </si>
  <si>
    <t>3230232</t>
  </si>
  <si>
    <t>520037789</t>
  </si>
  <si>
    <t>13/04/20</t>
  </si>
  <si>
    <t>מליסרון  אגח יט</t>
  </si>
  <si>
    <t>3230398</t>
  </si>
  <si>
    <t>18/08/20</t>
  </si>
  <si>
    <t>ריט אג"ח 4- ריט1</t>
  </si>
  <si>
    <t>1129899</t>
  </si>
  <si>
    <t>513821488</t>
  </si>
  <si>
    <t>27/05/20</t>
  </si>
  <si>
    <t>אדמה אגח  2</t>
  </si>
  <si>
    <t>1110915</t>
  </si>
  <si>
    <t>520043605</t>
  </si>
  <si>
    <t>כימיה, גומי ופלסטיק</t>
  </si>
  <si>
    <t>ilAA-</t>
  </si>
  <si>
    <t>27/03/22</t>
  </si>
  <si>
    <t>אלוני חץ אג8- אלוני חץ</t>
  </si>
  <si>
    <t>3900271</t>
  </si>
  <si>
    <t>520038506</t>
  </si>
  <si>
    <t>09/02/20</t>
  </si>
  <si>
    <t>גזית גלוב אגח טו</t>
  </si>
  <si>
    <t>1260769</t>
  </si>
  <si>
    <t>520033234</t>
  </si>
  <si>
    <t>נדלן מניב בחו"ל</t>
  </si>
  <si>
    <t>28/10/20</t>
  </si>
  <si>
    <t>ג'נרישן קפ אגחג- ג'נריישן קפיטל</t>
  </si>
  <si>
    <t>1184555</t>
  </si>
  <si>
    <t>515846558</t>
  </si>
  <si>
    <t>השקעה ואחזקות</t>
  </si>
  <si>
    <t>ilA+</t>
  </si>
  <si>
    <t>20/02/22</t>
  </si>
  <si>
    <t>מימון ישיר אג ב- מימון ישיר קב</t>
  </si>
  <si>
    <t>1168145</t>
  </si>
  <si>
    <t>513893123</t>
  </si>
  <si>
    <t>אשראי חוץ בנקאי</t>
  </si>
  <si>
    <t>A1.il</t>
  </si>
  <si>
    <t>14/09/20</t>
  </si>
  <si>
    <t>קיסטון ריט אגחא- קיסטון ריט</t>
  </si>
  <si>
    <t>1182187</t>
  </si>
  <si>
    <t>515983476</t>
  </si>
  <si>
    <t>05/12/21</t>
  </si>
  <si>
    <t>אפי נכסים אגחיד- אפי נכסים</t>
  </si>
  <si>
    <t>1184530</t>
  </si>
  <si>
    <t>510560188</t>
  </si>
  <si>
    <t>A2.il</t>
  </si>
  <si>
    <t>אפריקה נכס אגחח- אפי נכסים</t>
  </si>
  <si>
    <t>1142231</t>
  </si>
  <si>
    <t>בראק אן.וי אג"ח 2- בראק אן וי</t>
  </si>
  <si>
    <t>34250659</t>
  </si>
  <si>
    <t>A3.il</t>
  </si>
  <si>
    <t>10/03/22</t>
  </si>
  <si>
    <t>ilA-</t>
  </si>
  <si>
    <t>דליה אגח א- דליה אנרגיה</t>
  </si>
  <si>
    <t>516269248</t>
  </si>
  <si>
    <t>אנרגיה</t>
  </si>
  <si>
    <t>03/04/22</t>
  </si>
  <si>
    <t>מגוריט    אגח ד- מגוריט</t>
  </si>
  <si>
    <t>1185834</t>
  </si>
  <si>
    <t>515434074</t>
  </si>
  <si>
    <t>12/04/22</t>
  </si>
  <si>
    <t>מגוריט אגח ב- מגוריט</t>
  </si>
  <si>
    <t>1168350</t>
  </si>
  <si>
    <t>31/08/20</t>
  </si>
  <si>
    <t>מגוריט אגח ג- מגוריט</t>
  </si>
  <si>
    <t>1175975</t>
  </si>
  <si>
    <t>21/12/21</t>
  </si>
  <si>
    <t>חג'ג' אג9- חג'ג' נדלן</t>
  </si>
  <si>
    <t>8230252</t>
  </si>
  <si>
    <t>520033309</t>
  </si>
  <si>
    <t>בנייה</t>
  </si>
  <si>
    <t>ilBBB+</t>
  </si>
  <si>
    <t>משק אנרג  אגח א</t>
  </si>
  <si>
    <t>1169531</t>
  </si>
  <si>
    <t>516167343</t>
  </si>
  <si>
    <t>לא מדורג</t>
  </si>
  <si>
    <t>01/11/20</t>
  </si>
  <si>
    <t>סולאיר אגח א- סולאיר</t>
  </si>
  <si>
    <t>1183730</t>
  </si>
  <si>
    <t>516046307</t>
  </si>
  <si>
    <t>אנרגיה מתחדשת</t>
  </si>
  <si>
    <t>20/01/22</t>
  </si>
  <si>
    <t>מז טפ הנ אגח 63- מזרחי טפחות הנפק</t>
  </si>
  <si>
    <t>2310548</t>
  </si>
  <si>
    <t>עמידר אגח א- עמידר</t>
  </si>
  <si>
    <t>1143585</t>
  </si>
  <si>
    <t>520017393</t>
  </si>
  <si>
    <t>25/05/21</t>
  </si>
  <si>
    <t>פועלים הנפקות הת 16- פועלים הנפקות</t>
  </si>
  <si>
    <t>1940550</t>
  </si>
  <si>
    <t>26/04/20</t>
  </si>
  <si>
    <t>אקויטל אגח 3- אקויטל</t>
  </si>
  <si>
    <t>7550148</t>
  </si>
  <si>
    <t>520030859</t>
  </si>
  <si>
    <t>15/10/20</t>
  </si>
  <si>
    <t>בזק אגח 13- בזק</t>
  </si>
  <si>
    <t>2300309</t>
  </si>
  <si>
    <t>520031931</t>
  </si>
  <si>
    <t>23/12/21</t>
  </si>
  <si>
    <t>נמקו      אגח א- נמקו ריאלטי</t>
  </si>
  <si>
    <t>1139575</t>
  </si>
  <si>
    <t>1665</t>
  </si>
  <si>
    <t>15/11/20</t>
  </si>
  <si>
    <t>פסיפיק אגח ב- פסיפיק אוק</t>
  </si>
  <si>
    <t>1900288</t>
  </si>
  <si>
    <t>02/05/22</t>
  </si>
  <si>
    <t>אנרג'יקס אג ב</t>
  </si>
  <si>
    <t>1168483</t>
  </si>
  <si>
    <t>513901371</t>
  </si>
  <si>
    <t>ilA</t>
  </si>
  <si>
    <t>אפי נכסים אגח יב- אפי נכסים</t>
  </si>
  <si>
    <t>1173764</t>
  </si>
  <si>
    <t>09/03/21</t>
  </si>
  <si>
    <t>בזן   אגח יב- בזן (בתי זיקוק)</t>
  </si>
  <si>
    <t>2590578</t>
  </si>
  <si>
    <t>520036658</t>
  </si>
  <si>
    <t>22/08/21</t>
  </si>
  <si>
    <t>ג'נריישן קפ אגח א- ג'נריישן קפיטל</t>
  </si>
  <si>
    <t>1166222</t>
  </si>
  <si>
    <t>12/05/20</t>
  </si>
  <si>
    <t>חברה לישראל אגח14- חברה לישראל</t>
  </si>
  <si>
    <t>5760301</t>
  </si>
  <si>
    <t>520028010</t>
  </si>
  <si>
    <t>יצוא אגח א</t>
  </si>
  <si>
    <t>7040082</t>
  </si>
  <si>
    <t>520025156</t>
  </si>
  <si>
    <t>05/08/20</t>
  </si>
  <si>
    <t>קופרליין  אגח ג- קופרליין</t>
  </si>
  <si>
    <t>1167881</t>
  </si>
  <si>
    <t>1648</t>
  </si>
  <si>
    <t>09/08/20</t>
  </si>
  <si>
    <t>אאורה אגח טו- אאורה</t>
  </si>
  <si>
    <t>3730504</t>
  </si>
  <si>
    <t>520038274</t>
  </si>
  <si>
    <t>26/11/20</t>
  </si>
  <si>
    <t>אסאר אקורד אגח א- אס.אר אקורד</t>
  </si>
  <si>
    <t>4220349</t>
  </si>
  <si>
    <t>520038670</t>
  </si>
  <si>
    <t>11/05/21</t>
  </si>
  <si>
    <t>אקסטל  אגח ג- אקסטל לימיטד</t>
  </si>
  <si>
    <t>1175041</t>
  </si>
  <si>
    <t>1622</t>
  </si>
  <si>
    <t>08/06/21</t>
  </si>
  <si>
    <t>מלרן אגח2- מלרן פרוייקטים</t>
  </si>
  <si>
    <t>1170323</t>
  </si>
  <si>
    <t>514097591</t>
  </si>
  <si>
    <t>11/04/21</t>
  </si>
  <si>
    <t>נאוויטס פטרו אגח ב- נאוויטס פטרו</t>
  </si>
  <si>
    <t>1169614</t>
  </si>
  <si>
    <t>550263107</t>
  </si>
  <si>
    <t>חיפושי נפט וגז</t>
  </si>
  <si>
    <t>15/12/21</t>
  </si>
  <si>
    <t>פתאל החזק  אג 1</t>
  </si>
  <si>
    <t>1169721</t>
  </si>
  <si>
    <t>512607888</t>
  </si>
  <si>
    <t>מלונאות ותיירות</t>
  </si>
  <si>
    <t>12/11/20</t>
  </si>
  <si>
    <t>שלמה נדלן אגח ד- שלמה נדלן</t>
  </si>
  <si>
    <t>1157668</t>
  </si>
  <si>
    <t>513957472</t>
  </si>
  <si>
    <t>28/10/21</t>
  </si>
  <si>
    <t>גיבוי אחזקות אגח א-דל סחירות מרווח הוגן- גיבוי אחזקות</t>
  </si>
  <si>
    <t>4480133</t>
  </si>
  <si>
    <t>520039314</t>
  </si>
  <si>
    <t>Baa1.il</t>
  </si>
  <si>
    <t>17/06/21</t>
  </si>
  <si>
    <t>חג'ג'    אגח יא- חג'ג' נדלן</t>
  </si>
  <si>
    <t>8230328</t>
  </si>
  <si>
    <t>27/12/21</t>
  </si>
  <si>
    <t>לוזון קבוצה אג10</t>
  </si>
  <si>
    <t>4730206</t>
  </si>
  <si>
    <t>520039660</t>
  </si>
  <si>
    <t>Baa2.il</t>
  </si>
  <si>
    <t>דלק קב אגח לו- דלק קבוצה</t>
  </si>
  <si>
    <t>1181122</t>
  </si>
  <si>
    <t>520044322</t>
  </si>
  <si>
    <t>13/12/21</t>
  </si>
  <si>
    <t>ישראל קנדה אגח ז- ישראל קנדה</t>
  </si>
  <si>
    <t>520039298</t>
  </si>
  <si>
    <t>02/01/22</t>
  </si>
  <si>
    <t>רותם שני  אגח א- רותם שני</t>
  </si>
  <si>
    <t>1173996</t>
  </si>
  <si>
    <t>512287517</t>
  </si>
  <si>
    <t>10/03/21</t>
  </si>
  <si>
    <t>סה"כ אחר</t>
  </si>
  <si>
    <t>TEVA  4.75 09/05/2027- טבע</t>
  </si>
  <si>
    <t>US88167AAP66</t>
  </si>
  <si>
    <t>בלומברג</t>
  </si>
  <si>
    <t>520013954</t>
  </si>
  <si>
    <t>Pharma &amp; Biotechnology</t>
  </si>
  <si>
    <t>BB-</t>
  </si>
  <si>
    <t>S&amp;P</t>
  </si>
  <si>
    <t>02/11/21</t>
  </si>
  <si>
    <t>TEVA  5.125 09/05/2029- טבע</t>
  </si>
  <si>
    <t>US88167AAQ40</t>
  </si>
  <si>
    <t>TEVA 3.75 09/05/2027- טבע</t>
  </si>
  <si>
    <t>XS2406607098</t>
  </si>
  <si>
    <t>DOX 2.538 15/06/30</t>
  </si>
  <si>
    <t>US02342TAE91</t>
  </si>
  <si>
    <t>5113</t>
  </si>
  <si>
    <t>Technology Hardware &amp; Equip</t>
  </si>
  <si>
    <t>BBB</t>
  </si>
  <si>
    <t>17/06/20</t>
  </si>
  <si>
    <t>PRGO 3.15 15/06/30</t>
  </si>
  <si>
    <t>US71429MAC91</t>
  </si>
  <si>
    <t>5221</t>
  </si>
  <si>
    <t>סה"כ תל אביב 35</t>
  </si>
  <si>
    <t>סה"כ תל אביב 90</t>
  </si>
  <si>
    <t>חג'ג' נדל"ן- חג'ג' נדלן</t>
  </si>
  <si>
    <t>823013</t>
  </si>
  <si>
    <t>סה"כ מניות היתר</t>
  </si>
  <si>
    <t>איאלדי (ALD) - האב- האב אבטחת מידע</t>
  </si>
  <si>
    <t>1084003</t>
  </si>
  <si>
    <t>511029373</t>
  </si>
  <si>
    <t>שרותי מידע</t>
  </si>
  <si>
    <t>סה"כ call 001 אופציות</t>
  </si>
  <si>
    <t>Protalix Biotherapeutics Inc</t>
  </si>
  <si>
    <t>US74365A3095</t>
  </si>
  <si>
    <t>NYSE</t>
  </si>
  <si>
    <t>1554</t>
  </si>
  <si>
    <t>PRIME US REIT</t>
  </si>
  <si>
    <t>SGXC75818630</t>
  </si>
  <si>
    <t>5197</t>
  </si>
  <si>
    <t>Real Estate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</si>
  <si>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</si>
  <si>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</si>
  <si>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</si>
  <si>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</si>
  <si>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</si>
  <si>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</si>
  <si>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</si>
  <si>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</si>
  <si>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</si>
  <si>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</si>
  <si>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</si>
  <si>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</si>
  <si>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</si>
  <si>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</si>
  <si>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</si>
  <si>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</si>
  <si>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</si>
  <si>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</si>
  <si>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</si>
  <si>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</si>
  <si>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</si>
  <si>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</si>
  <si>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</si>
  <si>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</si>
  <si>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</si>
  <si>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</si>
  <si>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</si>
  <si>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</si>
  <si>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</si>
  <si>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</si>
  <si>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</si>
  <si>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</si>
  <si>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</si>
  <si>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</si>
  <si>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</si>
  <si>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ביטחוניות</t>
  </si>
  <si>
    <t>04/05/21</t>
  </si>
  <si>
    <t>תשת אנרג אגא-רמ</t>
  </si>
  <si>
    <t>1168087</t>
  </si>
  <si>
    <t>520027293</t>
  </si>
  <si>
    <t>17/08/20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</si>
  <si>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</si>
  <si>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</si>
  <si>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</si>
  <si>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</si>
  <si>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</si>
  <si>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</si>
  <si>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880326081</t>
  </si>
  <si>
    <t>01/07/20</t>
  </si>
  <si>
    <t>גמא נעמ 2 - לא סחיר- גמא ניהול</t>
  </si>
  <si>
    <t>1184209</t>
  </si>
  <si>
    <t>512711789</t>
  </si>
  <si>
    <t>שרותים פיננסים</t>
  </si>
  <si>
    <t>Aa3.il</t>
  </si>
  <si>
    <t>07/03/22</t>
  </si>
  <si>
    <t>לידר  אגח ח- רמ- לידר השקעות</t>
  </si>
  <si>
    <t>3180361</t>
  </si>
  <si>
    <t>520037664</t>
  </si>
  <si>
    <t>28/02/21</t>
  </si>
  <si>
    <t>נאוי נעמ 5-ל- נאוי</t>
  </si>
  <si>
    <t>2080281</t>
  </si>
  <si>
    <t>520036070</t>
  </si>
  <si>
    <t>18/01/22</t>
  </si>
  <si>
    <t>ביטוח ישיר אג"ח 11</t>
  </si>
  <si>
    <t>1138825</t>
  </si>
  <si>
    <t>520044439</t>
  </si>
  <si>
    <t>27/04/20</t>
  </si>
  <si>
    <t>ארפורט נעמ ח-ל- איירפורט סיטי</t>
  </si>
  <si>
    <t>1156496</t>
  </si>
  <si>
    <t>511659401</t>
  </si>
  <si>
    <t>19/04/21</t>
  </si>
  <si>
    <t>וואליו אגח ג-רמ- וואליו קפיטל</t>
  </si>
  <si>
    <t>5990221</t>
  </si>
  <si>
    <t>520033804</t>
  </si>
  <si>
    <t>19/01/22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</si>
  <si>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</si>
  <si>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</si>
  <si>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</si>
  <si>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</si>
  <si>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</si>
  <si>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</si>
  <si>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</si>
  <si>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</si>
  <si>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</si>
  <si>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MITC US-אופציה לא סחירה 18/05/2023- MEATECH</t>
  </si>
  <si>
    <t>320486391</t>
  </si>
  <si>
    <t>Food &amp; Staples Retailing</t>
  </si>
  <si>
    <t>04/08/21</t>
  </si>
  <si>
    <t>18/03/20</t>
  </si>
  <si>
    <t>שיח מדיקל אופציה ב' לא סחירה 10/07/22- שיח מדיקל</t>
  </si>
  <si>
    <t>24901111</t>
  </si>
  <si>
    <t>פארמה</t>
  </si>
  <si>
    <t>10/06/20</t>
  </si>
  <si>
    <t>פנאקסיה ישראל אופציה לא סחירה 09/03/2022- פנאקסיה ישראל</t>
  </si>
  <si>
    <t>11043631</t>
  </si>
  <si>
    <t>קנאביס</t>
  </si>
  <si>
    <t>11/03/20</t>
  </si>
  <si>
    <t>איאלדי (ALD) אופציה לא סחירה 15/02/24 - האב- האב אבטחת מידע</t>
  </si>
  <si>
    <t>10840031</t>
  </si>
  <si>
    <t>17/02/20</t>
  </si>
  <si>
    <t>סה"כ מט"ח/מט"ח</t>
  </si>
  <si>
    <t>סה"כ כנגד חסכון עמיתים/מבוטחים</t>
  </si>
  <si>
    <t>לא</t>
  </si>
  <si>
    <t>1323</t>
  </si>
  <si>
    <t>AA+</t>
  </si>
  <si>
    <t>26/06/22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</si>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</sst>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19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5431.8250081440028</v>
      </c>
      <c r="D11" s="76">
        <f>C11/$C$42</f>
        <v>3.3972227313590384E-2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128341.6668315</v>
      </c>
      <c r="D13" s="78">
        <f t="shared" ref="D13:D22" si="0">C13/$C$42</f>
        <v>0.80268644016840029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19536.318942292466</v>
      </c>
      <c r="D15" s="78">
        <f t="shared" si="0"/>
        <v>0.12218587067574513</v>
      </c>
    </row>
    <row r="16" spans="1:36">
      <c r="A16" s="10" t="s">
        <v>13</v>
      </c>
      <c r="B16" s="70" t="s">
        <v>19</v>
      </c>
      <c r="C16" s="77">
        <v>463.63218030000002</v>
      </c>
      <c r="D16" s="78">
        <f t="shared" si="0"/>
        <v>2.8996916865753272E-3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5710.4064556419999</v>
      </c>
      <c r="D26" s="78">
        <f t="shared" si="1"/>
        <v>3.5714557422819135E-2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33.445921479810004</v>
      </c>
      <c r="D29" s="78">
        <f t="shared" si="1"/>
        <v>2.091806060616889E-4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372.86900000000003</v>
      </c>
      <c r="D33" s="78">
        <f t="shared" si="1"/>
        <v>2.3320321268080358E-3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159890.16433935828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3.6364000000000001</v>
      </c>
    </row>
    <row r="48" spans="1:4">
      <c r="C48" t="s">
        <v>123</v>
      </c>
      <c r="D48">
        <v>2.5102000000000002</v>
      </c>
    </row>
    <row r="49" spans="3:4">
      <c r="C49" t="s">
        <v>106</v>
      </c>
      <c r="D49">
        <v>3.5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J12+J29</f>
        <v>5431.8250081440028</v>
      </c>
      <c r="K11" s="76">
        <f>J11/$J$11</f>
        <v>1</v>
      </c>
      <c r="L11" s="76">
        <f>J11/'סכום נכסי הקרן'!$C$42</f>
        <v>3.3972227313590384E-2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J13+J15+J19+J21+J23+J25+J27</f>
        <v>5431.8250081440028</v>
      </c>
      <c r="K12" s="80">
        <f t="shared" ref="K12:K33" si="0">J12/$J$11</f>
        <v>1</v>
      </c>
      <c r="L12" s="80">
        <f>J12/'סכום נכסי הקרן'!$C$42</f>
        <v>3.3972227313590384E-2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5057.9035000000031</v>
      </c>
      <c r="K13" s="80">
        <f t="shared" si="0"/>
        <v>0.93116098041019835</v>
      </c>
      <c r="L13" s="80">
        <f>J13/'סכום נכסי הקרן'!$C$42</f>
        <v>3.1633612492040941E-2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4837.6951+220.208400000003</f>
        <v>5057.9035000000031</v>
      </c>
      <c r="K14" s="78">
        <f t="shared" si="0"/>
        <v>0.93116098041019835</v>
      </c>
      <c r="L14" s="78">
        <f>J14/'סכום נכסי הקרן'!$C$42</f>
        <v>3.1633612492040941E-2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373.92150814399997</v>
      </c>
      <c r="K15" s="80">
        <f t="shared" si="0"/>
        <v>6.8839019589801737E-2</v>
      </c>
      <c r="L15" s="80">
        <f>J15/'סכום נכסי הקרן'!$C$42</f>
        <v>2.3386148215494462E-3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218.85291577999999</v>
      </c>
      <c r="K16" s="78">
        <f t="shared" si="0"/>
        <v>4.0290862730642293E-2</v>
      </c>
      <c r="L16" s="78">
        <f>J16/'סכום נכסי הקרן'!$C$42</f>
        <v>1.3687703473460472E-3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149.87042</v>
      </c>
      <c r="K17" s="78">
        <f t="shared" si="0"/>
        <v>2.7591172354650122E-2</v>
      </c>
      <c r="L17" s="78">
        <f>J17/'סכום נכסי הקרן'!$C$42</f>
        <v>9.3733357908062486E-4</v>
      </c>
    </row>
    <row r="18" spans="2:12">
      <c r="B18" t="s">
        <v>212</v>
      </c>
      <c r="C18" t="s">
        <v>213</v>
      </c>
      <c r="D18" t="s">
        <v>204</v>
      </c>
      <c r="E18" t="s">
        <v>205</v>
      </c>
      <c r="F18" t="s">
        <v>206</v>
      </c>
      <c r="G18" t="s">
        <v>123</v>
      </c>
      <c r="H18" s="78">
        <v>0</v>
      </c>
      <c r="I18" s="78">
        <v>0</v>
      </c>
      <c r="J18" s="77">
        <v>5.1981723640000004</v>
      </c>
      <c r="K18" s="78">
        <f t="shared" si="0"/>
        <v>9.5698450450931608E-4</v>
      </c>
      <c r="L18" s="78">
        <f>J18/'סכום נכסי הקרן'!$C$42</f>
        <v>3.2510895122774153E-5</v>
      </c>
    </row>
    <row r="19" spans="2:12">
      <c r="B19" s="79" t="s">
        <v>214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215</v>
      </c>
      <c r="C20" t="s">
        <v>215</v>
      </c>
      <c r="D20" s="16"/>
      <c r="E20" t="s">
        <v>215</v>
      </c>
      <c r="G20" t="s">
        <v>215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216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215</v>
      </c>
      <c r="C22" t="s">
        <v>215</v>
      </c>
      <c r="D22" s="16"/>
      <c r="E22" t="s">
        <v>215</v>
      </c>
      <c r="G22" t="s">
        <v>215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217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215</v>
      </c>
      <c r="C24" t="s">
        <v>215</v>
      </c>
      <c r="D24" s="16"/>
      <c r="E24" t="s">
        <v>215</v>
      </c>
      <c r="G24" t="s">
        <v>215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218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215</v>
      </c>
      <c r="C26" t="s">
        <v>215</v>
      </c>
      <c r="D26" s="16"/>
      <c r="E26" t="s">
        <v>215</v>
      </c>
      <c r="G26" t="s">
        <v>215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219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215</v>
      </c>
      <c r="C28" t="s">
        <v>215</v>
      </c>
      <c r="D28" s="16"/>
      <c r="E28" t="s">
        <v>215</v>
      </c>
      <c r="G28" t="s">
        <v>215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221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215</v>
      </c>
      <c r="C31" t="s">
        <v>215</v>
      </c>
      <c r="D31" s="16"/>
      <c r="E31" t="s">
        <v>215</v>
      </c>
      <c r="G31" t="s">
        <v>215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219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215</v>
      </c>
      <c r="C33" t="s">
        <v>215</v>
      </c>
      <c r="D33" s="16"/>
      <c r="E33" t="s">
        <v>215</v>
      </c>
      <c r="G33" t="s">
        <v>215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4.32</v>
      </c>
      <c r="I11" s="7"/>
      <c r="J11" s="7"/>
      <c r="K11" s="76">
        <v>4.5999999999999999E-3</v>
      </c>
      <c r="L11" s="75">
        <v>119580041</v>
      </c>
      <c r="M11" s="7"/>
      <c r="N11" s="75">
        <v>0</v>
      </c>
      <c r="O11" s="75">
        <v>128341.6668315</v>
      </c>
      <c r="P11" s="7"/>
      <c r="Q11" s="76">
        <v>1</v>
      </c>
      <c r="R11" s="76">
        <v>0.80379999999999996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4.32</v>
      </c>
      <c r="K12" s="80">
        <v>4.5999999999999999E-3</v>
      </c>
      <c r="L12" s="81">
        <v>119580041</v>
      </c>
      <c r="N12" s="81">
        <v>0</v>
      </c>
      <c r="O12" s="81">
        <v>128341.6668315</v>
      </c>
      <c r="Q12" s="80">
        <v>1</v>
      </c>
      <c r="R12" s="80">
        <v>0.80379999999999996</v>
      </c>
    </row>
    <row r="13" spans="2:53">
      <c r="B13" s="79" t="s">
        <v>223</v>
      </c>
      <c r="C13" s="16"/>
      <c r="D13" s="16"/>
      <c r="H13" s="81">
        <v>3.11</v>
      </c>
      <c r="K13" s="80">
        <v>-1.1599999999999999E-2</v>
      </c>
      <c r="L13" s="81">
        <v>55684132</v>
      </c>
      <c r="N13" s="81">
        <v>0</v>
      </c>
      <c r="O13" s="81">
        <v>66191.006347999995</v>
      </c>
      <c r="Q13" s="80">
        <v>0.51570000000000005</v>
      </c>
      <c r="R13" s="80">
        <v>0.41449999999999998</v>
      </c>
    </row>
    <row r="14" spans="2:53">
      <c r="B14" s="79" t="s">
        <v>224</v>
      </c>
      <c r="C14" s="16"/>
      <c r="D14" s="16"/>
      <c r="H14" s="81">
        <v>3.11</v>
      </c>
      <c r="K14" s="80">
        <v>-1.1599999999999999E-2</v>
      </c>
      <c r="L14" s="81">
        <v>55684132</v>
      </c>
      <c r="N14" s="81">
        <v>0</v>
      </c>
      <c r="O14" s="81">
        <v>66191.006347999995</v>
      </c>
      <c r="Q14" s="80">
        <v>0.51570000000000005</v>
      </c>
      <c r="R14" s="80">
        <v>0.41449999999999998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G15" t="s">
        <v>228</v>
      </c>
      <c r="H15" s="77">
        <v>1.98</v>
      </c>
      <c r="I15" t="s">
        <v>102</v>
      </c>
      <c r="J15" s="78">
        <v>0.04</v>
      </c>
      <c r="K15" s="78">
        <v>-1.17E-2</v>
      </c>
      <c r="L15" s="77">
        <v>9450247</v>
      </c>
      <c r="M15" s="77">
        <v>149.59</v>
      </c>
      <c r="N15" s="77">
        <v>0</v>
      </c>
      <c r="O15" s="77">
        <v>14136.6244873</v>
      </c>
      <c r="P15" s="78">
        <v>6.9999999999999999E-4</v>
      </c>
      <c r="Q15" s="78">
        <v>0.1101</v>
      </c>
      <c r="R15" s="78">
        <v>8.8499999999999995E-2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G16" t="s">
        <v>231</v>
      </c>
      <c r="H16" s="77">
        <v>11.52</v>
      </c>
      <c r="I16" t="s">
        <v>102</v>
      </c>
      <c r="J16" s="78">
        <v>0.04</v>
      </c>
      <c r="K16" s="78">
        <v>4.3E-3</v>
      </c>
      <c r="L16" s="77">
        <v>695849</v>
      </c>
      <c r="M16" s="77">
        <v>186.6</v>
      </c>
      <c r="N16" s="77">
        <v>0</v>
      </c>
      <c r="O16" s="77">
        <v>1298.454234</v>
      </c>
      <c r="P16" s="78">
        <v>0</v>
      </c>
      <c r="Q16" s="78">
        <v>1.01E-2</v>
      </c>
      <c r="R16" s="78">
        <v>8.0999999999999996E-3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G17" t="s">
        <v>234</v>
      </c>
      <c r="H17" s="77">
        <v>0.25</v>
      </c>
      <c r="I17" t="s">
        <v>102</v>
      </c>
      <c r="J17" s="78">
        <v>2.75E-2</v>
      </c>
      <c r="K17" s="78">
        <v>-3.9300000000000002E-2</v>
      </c>
      <c r="L17" s="77">
        <v>1177105</v>
      </c>
      <c r="M17" s="77">
        <v>113.63</v>
      </c>
      <c r="N17" s="77">
        <v>0</v>
      </c>
      <c r="O17" s="77">
        <v>1337.5444115</v>
      </c>
      <c r="P17" s="78">
        <v>1E-4</v>
      </c>
      <c r="Q17" s="78">
        <v>1.04E-2</v>
      </c>
      <c r="R17" s="78">
        <v>8.3999999999999995E-3</v>
      </c>
    </row>
    <row r="18" spans="2:18">
      <c r="B18" t="s">
        <v>235</v>
      </c>
      <c r="C18" t="s">
        <v>236</v>
      </c>
      <c r="D18" t="s">
        <v>100</v>
      </c>
      <c r="E18" t="s">
        <v>227</v>
      </c>
      <c r="G18" t="s">
        <v>237</v>
      </c>
      <c r="H18" s="77">
        <v>1.24</v>
      </c>
      <c r="I18" t="s">
        <v>102</v>
      </c>
      <c r="J18" s="78">
        <v>1.7500000000000002E-2</v>
      </c>
      <c r="K18" s="78">
        <v>-2.1299999999999999E-2</v>
      </c>
      <c r="L18" s="77">
        <v>16075000</v>
      </c>
      <c r="M18" s="77">
        <v>114.25</v>
      </c>
      <c r="N18" s="77">
        <v>0</v>
      </c>
      <c r="O18" s="77">
        <v>18365.6875</v>
      </c>
      <c r="P18" s="78">
        <v>8.9999999999999998E-4</v>
      </c>
      <c r="Q18" s="78">
        <v>0.1431</v>
      </c>
      <c r="R18" s="78">
        <v>0.115</v>
      </c>
    </row>
    <row r="19" spans="2:18">
      <c r="B19" t="s">
        <v>238</v>
      </c>
      <c r="C19" t="s">
        <v>239</v>
      </c>
      <c r="D19" t="s">
        <v>100</v>
      </c>
      <c r="E19" t="s">
        <v>227</v>
      </c>
      <c r="G19" t="s">
        <v>228</v>
      </c>
      <c r="H19" s="77">
        <v>6.82</v>
      </c>
      <c r="I19" t="s">
        <v>102</v>
      </c>
      <c r="J19" s="78">
        <v>5.0000000000000001E-3</v>
      </c>
      <c r="K19" s="78">
        <v>-6.9999999999999999E-4</v>
      </c>
      <c r="L19" s="77">
        <v>3280000</v>
      </c>
      <c r="M19" s="77">
        <v>109.89</v>
      </c>
      <c r="N19" s="77">
        <v>0</v>
      </c>
      <c r="O19" s="77">
        <v>3604.3919999999998</v>
      </c>
      <c r="P19" s="78">
        <v>2.0000000000000001E-4</v>
      </c>
      <c r="Q19" s="78">
        <v>2.81E-2</v>
      </c>
      <c r="R19" s="78">
        <v>2.2599999999999999E-2</v>
      </c>
    </row>
    <row r="20" spans="2:18">
      <c r="B20" t="s">
        <v>240</v>
      </c>
      <c r="C20" t="s">
        <v>241</v>
      </c>
      <c r="D20" t="s">
        <v>100</v>
      </c>
      <c r="E20" t="s">
        <v>227</v>
      </c>
      <c r="G20" t="s">
        <v>242</v>
      </c>
      <c r="H20" s="77">
        <v>4.08</v>
      </c>
      <c r="I20" t="s">
        <v>102</v>
      </c>
      <c r="J20" s="78">
        <v>1E-3</v>
      </c>
      <c r="K20" s="78">
        <v>-4.8999999999999998E-3</v>
      </c>
      <c r="L20" s="77">
        <v>11060626</v>
      </c>
      <c r="M20" s="77">
        <v>108.37</v>
      </c>
      <c r="N20" s="77">
        <v>0</v>
      </c>
      <c r="O20" s="77">
        <v>11986.400396200001</v>
      </c>
      <c r="P20" s="78">
        <v>8.0000000000000004E-4</v>
      </c>
      <c r="Q20" s="78">
        <v>9.3399999999999997E-2</v>
      </c>
      <c r="R20" s="78">
        <v>7.51E-2</v>
      </c>
    </row>
    <row r="21" spans="2:18">
      <c r="B21" t="s">
        <v>243</v>
      </c>
      <c r="C21" t="s">
        <v>244</v>
      </c>
      <c r="D21" t="s">
        <v>100</v>
      </c>
      <c r="E21" t="s">
        <v>227</v>
      </c>
      <c r="G21" t="s">
        <v>245</v>
      </c>
      <c r="H21" s="77">
        <v>3.3</v>
      </c>
      <c r="I21" t="s">
        <v>102</v>
      </c>
      <c r="J21" s="78">
        <v>7.4999999999999997E-3</v>
      </c>
      <c r="K21" s="78">
        <v>-6.1999999999999998E-3</v>
      </c>
      <c r="L21" s="77">
        <v>10085305</v>
      </c>
      <c r="M21" s="77">
        <v>111.58</v>
      </c>
      <c r="N21" s="77">
        <v>0</v>
      </c>
      <c r="O21" s="77">
        <v>11253.183319</v>
      </c>
      <c r="P21" s="78">
        <v>5.0000000000000001E-4</v>
      </c>
      <c r="Q21" s="78">
        <v>8.77E-2</v>
      </c>
      <c r="R21" s="78">
        <v>7.0499999999999993E-2</v>
      </c>
    </row>
    <row r="22" spans="2:18">
      <c r="B22" t="s">
        <v>246</v>
      </c>
      <c r="C22" t="s">
        <v>247</v>
      </c>
      <c r="D22" t="s">
        <v>100</v>
      </c>
      <c r="E22" t="s">
        <v>227</v>
      </c>
      <c r="G22" t="s">
        <v>248</v>
      </c>
      <c r="H22" s="77">
        <v>9.3800000000000008</v>
      </c>
      <c r="I22" t="s">
        <v>102</v>
      </c>
      <c r="J22" s="78">
        <v>1E-3</v>
      </c>
      <c r="K22" s="78">
        <v>1.6000000000000001E-3</v>
      </c>
      <c r="L22" s="77">
        <v>1860000</v>
      </c>
      <c r="M22" s="77">
        <v>105.2</v>
      </c>
      <c r="N22" s="77">
        <v>0</v>
      </c>
      <c r="O22" s="77">
        <v>1956.72</v>
      </c>
      <c r="P22" s="78">
        <v>2.0000000000000001E-4</v>
      </c>
      <c r="Q22" s="78">
        <v>1.52E-2</v>
      </c>
      <c r="R22" s="78">
        <v>1.23E-2</v>
      </c>
    </row>
    <row r="23" spans="2:18">
      <c r="B23" t="s">
        <v>249</v>
      </c>
      <c r="C23" t="s">
        <v>250</v>
      </c>
      <c r="D23" t="s">
        <v>100</v>
      </c>
      <c r="E23" t="s">
        <v>227</v>
      </c>
      <c r="G23" t="s">
        <v>251</v>
      </c>
      <c r="H23" s="77">
        <v>4.8499999999999996</v>
      </c>
      <c r="I23" t="s">
        <v>102</v>
      </c>
      <c r="J23" s="78">
        <v>7.4999999999999997E-3</v>
      </c>
      <c r="K23" s="78">
        <v>-1.67E-2</v>
      </c>
      <c r="L23" s="77">
        <v>2000000</v>
      </c>
      <c r="M23" s="77">
        <v>112.6</v>
      </c>
      <c r="N23" s="77">
        <v>0</v>
      </c>
      <c r="O23" s="77">
        <v>2252</v>
      </c>
      <c r="P23" s="78">
        <v>1E-4</v>
      </c>
      <c r="Q23" s="78">
        <v>1.7500000000000002E-2</v>
      </c>
      <c r="R23" s="78">
        <v>1.41E-2</v>
      </c>
    </row>
    <row r="24" spans="2:18">
      <c r="B24" s="79" t="s">
        <v>252</v>
      </c>
      <c r="C24" s="16"/>
      <c r="D24" s="16"/>
      <c r="H24" s="81">
        <v>5.61</v>
      </c>
      <c r="K24" s="80">
        <v>2.18E-2</v>
      </c>
      <c r="L24" s="81">
        <v>63895909</v>
      </c>
      <c r="N24" s="81">
        <v>0</v>
      </c>
      <c r="O24" s="81">
        <v>62150.660483500003</v>
      </c>
      <c r="Q24" s="80">
        <v>0.48430000000000001</v>
      </c>
      <c r="R24" s="80">
        <v>0.38919999999999999</v>
      </c>
    </row>
    <row r="25" spans="2:18">
      <c r="B25" s="79" t="s">
        <v>253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215</v>
      </c>
      <c r="C26" t="s">
        <v>215</v>
      </c>
      <c r="D26" s="16"/>
      <c r="E26" t="s">
        <v>215</v>
      </c>
      <c r="H26" s="77">
        <v>0</v>
      </c>
      <c r="I26" t="s">
        <v>215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254</v>
      </c>
      <c r="C27" s="16"/>
      <c r="D27" s="16"/>
      <c r="H27" s="81">
        <v>5.25</v>
      </c>
      <c r="K27" s="80">
        <v>2.4500000000000001E-2</v>
      </c>
      <c r="L27" s="81">
        <v>56795909</v>
      </c>
      <c r="N27" s="81">
        <v>0</v>
      </c>
      <c r="O27" s="81">
        <v>55096.810483499998</v>
      </c>
      <c r="Q27" s="80">
        <v>0.42930000000000001</v>
      </c>
      <c r="R27" s="80">
        <v>0.34510000000000002</v>
      </c>
    </row>
    <row r="28" spans="2:18">
      <c r="B28" t="s">
        <v>255</v>
      </c>
      <c r="C28" t="s">
        <v>256</v>
      </c>
      <c r="D28" t="s">
        <v>100</v>
      </c>
      <c r="E28" t="s">
        <v>227</v>
      </c>
      <c r="G28" t="s">
        <v>257</v>
      </c>
      <c r="H28" s="77">
        <v>3.63</v>
      </c>
      <c r="I28" t="s">
        <v>102</v>
      </c>
      <c r="J28" s="78">
        <v>5.0000000000000001E-3</v>
      </c>
      <c r="K28" s="78">
        <v>2.3699999999999999E-2</v>
      </c>
      <c r="L28" s="77">
        <v>10760000</v>
      </c>
      <c r="M28" s="77">
        <v>93.67</v>
      </c>
      <c r="N28" s="77">
        <v>0</v>
      </c>
      <c r="O28" s="77">
        <v>10078.892</v>
      </c>
      <c r="P28" s="78">
        <v>6.9999999999999999E-4</v>
      </c>
      <c r="Q28" s="78">
        <v>7.85E-2</v>
      </c>
      <c r="R28" s="78">
        <v>6.3100000000000003E-2</v>
      </c>
    </row>
    <row r="29" spans="2:18">
      <c r="B29" t="s">
        <v>258</v>
      </c>
      <c r="C29" t="s">
        <v>259</v>
      </c>
      <c r="D29" t="s">
        <v>100</v>
      </c>
      <c r="E29" t="s">
        <v>227</v>
      </c>
      <c r="G29" t="s">
        <v>260</v>
      </c>
      <c r="H29" s="77">
        <v>2.33</v>
      </c>
      <c r="I29" t="s">
        <v>102</v>
      </c>
      <c r="J29" s="78">
        <v>4.0000000000000001E-3</v>
      </c>
      <c r="K29" s="78">
        <v>2.1499999999999998E-2</v>
      </c>
      <c r="L29" s="77">
        <v>61000</v>
      </c>
      <c r="M29" s="77">
        <v>96.31</v>
      </c>
      <c r="N29" s="77">
        <v>0</v>
      </c>
      <c r="O29" s="77">
        <v>58.749099999999999</v>
      </c>
      <c r="P29" s="78">
        <v>0</v>
      </c>
      <c r="Q29" s="78">
        <v>5.0000000000000001E-4</v>
      </c>
      <c r="R29" s="78">
        <v>4.0000000000000002E-4</v>
      </c>
    </row>
    <row r="30" spans="2:18">
      <c r="B30" t="s">
        <v>261</v>
      </c>
      <c r="C30" t="s">
        <v>262</v>
      </c>
      <c r="D30" t="s">
        <v>100</v>
      </c>
      <c r="E30" t="s">
        <v>227</v>
      </c>
      <c r="G30" t="s">
        <v>263</v>
      </c>
      <c r="H30" s="77">
        <v>4.5599999999999996</v>
      </c>
      <c r="I30" t="s">
        <v>102</v>
      </c>
      <c r="J30" s="78">
        <v>0.02</v>
      </c>
      <c r="K30" s="78">
        <v>2.4E-2</v>
      </c>
      <c r="L30" s="77">
        <v>7945548</v>
      </c>
      <c r="M30" s="77">
        <v>98.7</v>
      </c>
      <c r="N30" s="77">
        <v>0</v>
      </c>
      <c r="O30" s="77">
        <v>7842.2558760000002</v>
      </c>
      <c r="P30" s="78">
        <v>4.0000000000000002E-4</v>
      </c>
      <c r="Q30" s="78">
        <v>6.1100000000000002E-2</v>
      </c>
      <c r="R30" s="78">
        <v>4.9099999999999998E-2</v>
      </c>
    </row>
    <row r="31" spans="2:18">
      <c r="B31" t="s">
        <v>264</v>
      </c>
      <c r="C31" t="s">
        <v>265</v>
      </c>
      <c r="D31" t="s">
        <v>100</v>
      </c>
      <c r="E31" t="s">
        <v>227</v>
      </c>
      <c r="G31" t="s">
        <v>266</v>
      </c>
      <c r="H31" s="77">
        <v>7.46</v>
      </c>
      <c r="I31" t="s">
        <v>102</v>
      </c>
      <c r="J31" s="78">
        <v>0.01</v>
      </c>
      <c r="K31" s="78">
        <v>2.6100000000000002E-2</v>
      </c>
      <c r="L31" s="77">
        <v>11095001</v>
      </c>
      <c r="M31" s="77">
        <v>89.19</v>
      </c>
      <c r="N31" s="77">
        <v>0</v>
      </c>
      <c r="O31" s="77">
        <v>9895.6313919000004</v>
      </c>
      <c r="P31" s="78">
        <v>4.0000000000000002E-4</v>
      </c>
      <c r="Q31" s="78">
        <v>7.7100000000000002E-2</v>
      </c>
      <c r="R31" s="78">
        <v>6.2E-2</v>
      </c>
    </row>
    <row r="32" spans="2:18">
      <c r="B32" t="s">
        <v>267</v>
      </c>
      <c r="C32" t="s">
        <v>268</v>
      </c>
      <c r="D32" t="s">
        <v>100</v>
      </c>
      <c r="E32" t="s">
        <v>227</v>
      </c>
      <c r="G32" t="s">
        <v>269</v>
      </c>
      <c r="H32" s="77">
        <v>16.68</v>
      </c>
      <c r="I32" t="s">
        <v>102</v>
      </c>
      <c r="J32" s="78">
        <v>3.7499999999999999E-2</v>
      </c>
      <c r="K32" s="78">
        <v>3.3700000000000001E-2</v>
      </c>
      <c r="L32" s="77">
        <v>1000000</v>
      </c>
      <c r="M32" s="77">
        <v>107.18</v>
      </c>
      <c r="N32" s="77">
        <v>0</v>
      </c>
      <c r="O32" s="77">
        <v>1071.8</v>
      </c>
      <c r="P32" s="78">
        <v>0</v>
      </c>
      <c r="Q32" s="78">
        <v>8.3999999999999995E-3</v>
      </c>
      <c r="R32" s="78">
        <v>6.7000000000000002E-3</v>
      </c>
    </row>
    <row r="33" spans="2:18">
      <c r="B33" t="s">
        <v>270</v>
      </c>
      <c r="C33" t="s">
        <v>271</v>
      </c>
      <c r="D33" t="s">
        <v>100</v>
      </c>
      <c r="E33" t="s">
        <v>227</v>
      </c>
      <c r="G33" t="s">
        <v>272</v>
      </c>
      <c r="H33" s="77">
        <v>5.81</v>
      </c>
      <c r="I33" t="s">
        <v>102</v>
      </c>
      <c r="J33" s="78">
        <v>2.2499999999999999E-2</v>
      </c>
      <c r="K33" s="78">
        <v>2.4799999999999999E-2</v>
      </c>
      <c r="L33" s="77">
        <v>5248700</v>
      </c>
      <c r="M33" s="77">
        <v>100.36</v>
      </c>
      <c r="N33" s="77">
        <v>0</v>
      </c>
      <c r="O33" s="77">
        <v>5267.5953200000004</v>
      </c>
      <c r="P33" s="78">
        <v>2.9999999999999997E-4</v>
      </c>
      <c r="Q33" s="78">
        <v>4.1000000000000002E-2</v>
      </c>
      <c r="R33" s="78">
        <v>3.3000000000000002E-2</v>
      </c>
    </row>
    <row r="34" spans="2:18">
      <c r="B34" t="s">
        <v>273</v>
      </c>
      <c r="C34" t="s">
        <v>274</v>
      </c>
      <c r="D34" t="s">
        <v>100</v>
      </c>
      <c r="E34" t="s">
        <v>227</v>
      </c>
      <c r="G34" t="s">
        <v>275</v>
      </c>
      <c r="H34" s="77">
        <v>3.07</v>
      </c>
      <c r="I34" t="s">
        <v>102</v>
      </c>
      <c r="J34" s="78">
        <v>1.7500000000000002E-2</v>
      </c>
      <c r="K34" s="78">
        <v>2.24E-2</v>
      </c>
      <c r="L34" s="77">
        <v>3258268</v>
      </c>
      <c r="M34" s="77">
        <v>99.94</v>
      </c>
      <c r="N34" s="77">
        <v>0</v>
      </c>
      <c r="O34" s="77">
        <v>3256.3130391999998</v>
      </c>
      <c r="P34" s="78">
        <v>2.0000000000000001E-4</v>
      </c>
      <c r="Q34" s="78">
        <v>2.5399999999999999E-2</v>
      </c>
      <c r="R34" s="78">
        <v>2.0400000000000001E-2</v>
      </c>
    </row>
    <row r="35" spans="2:18">
      <c r="B35" t="s">
        <v>276</v>
      </c>
      <c r="C35" t="s">
        <v>277</v>
      </c>
      <c r="D35" t="s">
        <v>100</v>
      </c>
      <c r="E35" t="s">
        <v>227</v>
      </c>
      <c r="G35" t="s">
        <v>278</v>
      </c>
      <c r="H35" s="77">
        <v>2.82</v>
      </c>
      <c r="I35" t="s">
        <v>102</v>
      </c>
      <c r="J35" s="78">
        <v>5.0000000000000001E-3</v>
      </c>
      <c r="K35" s="78">
        <v>2.2100000000000002E-2</v>
      </c>
      <c r="L35" s="77">
        <v>14959942</v>
      </c>
      <c r="M35" s="77">
        <v>95.42</v>
      </c>
      <c r="N35" s="77">
        <v>0</v>
      </c>
      <c r="O35" s="77">
        <v>14274.776656399999</v>
      </c>
      <c r="P35" s="78">
        <v>6.9999999999999999E-4</v>
      </c>
      <c r="Q35" s="78">
        <v>0.11119999999999999</v>
      </c>
      <c r="R35" s="78">
        <v>8.9399999999999993E-2</v>
      </c>
    </row>
    <row r="36" spans="2:18">
      <c r="B36" t="s">
        <v>279</v>
      </c>
      <c r="C36" t="s">
        <v>280</v>
      </c>
      <c r="D36" t="s">
        <v>100</v>
      </c>
      <c r="E36" t="s">
        <v>227</v>
      </c>
      <c r="G36" t="s">
        <v>281</v>
      </c>
      <c r="H36" s="77">
        <v>13.27</v>
      </c>
      <c r="I36" t="s">
        <v>102</v>
      </c>
      <c r="J36" s="78">
        <v>5.5E-2</v>
      </c>
      <c r="K36" s="78">
        <v>3.1699999999999999E-2</v>
      </c>
      <c r="L36" s="77">
        <v>2467450</v>
      </c>
      <c r="M36" s="77">
        <v>135.80000000000001</v>
      </c>
      <c r="N36" s="77">
        <v>0</v>
      </c>
      <c r="O36" s="77">
        <v>3350.7970999999998</v>
      </c>
      <c r="P36" s="78">
        <v>1E-4</v>
      </c>
      <c r="Q36" s="78">
        <v>2.6100000000000002E-2</v>
      </c>
      <c r="R36" s="78">
        <v>2.1000000000000001E-2</v>
      </c>
    </row>
    <row r="37" spans="2:18">
      <c r="B37" s="79" t="s">
        <v>282</v>
      </c>
      <c r="C37" s="16"/>
      <c r="D37" s="16"/>
      <c r="H37" s="81">
        <v>8.42</v>
      </c>
      <c r="K37" s="80">
        <v>8.0000000000000004E-4</v>
      </c>
      <c r="L37" s="81">
        <v>7100000</v>
      </c>
      <c r="N37" s="81">
        <v>0</v>
      </c>
      <c r="O37" s="81">
        <v>7053.85</v>
      </c>
      <c r="Q37" s="80">
        <v>5.5E-2</v>
      </c>
      <c r="R37" s="80">
        <v>4.4200000000000003E-2</v>
      </c>
    </row>
    <row r="38" spans="2:18">
      <c r="B38" t="s">
        <v>283</v>
      </c>
      <c r="C38" t="s">
        <v>284</v>
      </c>
      <c r="D38" t="s">
        <v>100</v>
      </c>
      <c r="E38" t="s">
        <v>227</v>
      </c>
      <c r="G38" t="s">
        <v>285</v>
      </c>
      <c r="H38" s="77">
        <v>8.42</v>
      </c>
      <c r="I38" t="s">
        <v>102</v>
      </c>
      <c r="J38" s="78">
        <v>0</v>
      </c>
      <c r="K38" s="78">
        <v>8.0000000000000004E-4</v>
      </c>
      <c r="L38" s="77">
        <v>7100000</v>
      </c>
      <c r="M38" s="77">
        <v>99.35</v>
      </c>
      <c r="N38" s="77">
        <v>0</v>
      </c>
      <c r="O38" s="77">
        <v>7053.85</v>
      </c>
      <c r="P38" s="78">
        <v>4.0000000000000002E-4</v>
      </c>
      <c r="Q38" s="78">
        <v>5.5E-2</v>
      </c>
      <c r="R38" s="78">
        <v>4.4200000000000003E-2</v>
      </c>
    </row>
    <row r="39" spans="2:18">
      <c r="B39" s="79" t="s">
        <v>286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215</v>
      </c>
      <c r="C40" t="s">
        <v>215</v>
      </c>
      <c r="D40" s="16"/>
      <c r="E40" t="s">
        <v>215</v>
      </c>
      <c r="H40" s="77">
        <v>0</v>
      </c>
      <c r="I40" t="s">
        <v>215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220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s="79" t="s">
        <v>287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215</v>
      </c>
      <c r="C43" t="s">
        <v>215</v>
      </c>
      <c r="D43" s="16"/>
      <c r="E43" t="s">
        <v>215</v>
      </c>
      <c r="H43" s="77">
        <v>0</v>
      </c>
      <c r="I43" t="s">
        <v>215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288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215</v>
      </c>
      <c r="C45" t="s">
        <v>215</v>
      </c>
      <c r="D45" s="16"/>
      <c r="E45" t="s">
        <v>215</v>
      </c>
      <c r="H45" s="77">
        <v>0</v>
      </c>
      <c r="I45" t="s">
        <v>215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t="s">
        <v>289</v>
      </c>
      <c r="C46" s="16"/>
      <c r="D46" s="16"/>
    </row>
    <row r="47" spans="2:18">
      <c r="B47" t="s">
        <v>290</v>
      </c>
      <c r="C47" s="16"/>
      <c r="D47" s="16"/>
    </row>
    <row r="48" spans="2:18">
      <c r="B48" t="s">
        <v>291</v>
      </c>
      <c r="C48" s="16"/>
      <c r="D48" s="16"/>
    </row>
    <row r="49" spans="2:4">
      <c r="B49" t="s">
        <v>292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7">
        <v>0</v>
      </c>
      <c r="L14" t="s">
        <v>215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215</v>
      </c>
      <c r="C16" t="s">
        <v>215</v>
      </c>
      <c r="D16" s="16"/>
      <c r="E16" s="16"/>
      <c r="F16" s="16"/>
      <c r="G16" t="s">
        <v>215</v>
      </c>
      <c r="H16" t="s">
        <v>215</v>
      </c>
      <c r="K16" s="77">
        <v>0</v>
      </c>
      <c r="L16" t="s">
        <v>215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7">
        <v>0</v>
      </c>
      <c r="L18" t="s">
        <v>215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7">
        <v>0</v>
      </c>
      <c r="L21" t="s">
        <v>215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7">
        <v>0</v>
      </c>
      <c r="L23" t="s">
        <v>215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4"/>
  <sheetViews>
    <sheetView rightToLeft="1" topLeftCell="A73" workbookViewId="0">
      <selection activeCell="A12" sqref="A12:XFD9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4.05</v>
      </c>
      <c r="L11" s="7"/>
      <c r="M11" s="7"/>
      <c r="N11" s="76">
        <v>2.2200000000000001E-2</v>
      </c>
      <c r="O11" s="75">
        <f>O12+O86</f>
        <v>18772122.240000002</v>
      </c>
      <c r="P11" s="33"/>
      <c r="Q11" s="75">
        <v>21.387450000000001</v>
      </c>
      <c r="R11" s="75">
        <v>19536.318942292466</v>
      </c>
      <c r="S11" s="7"/>
      <c r="T11" s="76">
        <v>1</v>
      </c>
      <c r="U11" s="76">
        <v>0.12239999999999999</v>
      </c>
      <c r="V11" s="35"/>
      <c r="BI11" s="16"/>
      <c r="BJ11" s="19"/>
      <c r="BK11" s="16"/>
      <c r="BN11" s="16"/>
    </row>
    <row r="12" spans="2:66" s="99" customFormat="1">
      <c r="B12" s="98" t="s">
        <v>200</v>
      </c>
      <c r="K12" s="100">
        <v>3.97</v>
      </c>
      <c r="N12" s="101">
        <v>2.0799999999999999E-2</v>
      </c>
      <c r="O12" s="100">
        <f>O13+O53+O82+O84</f>
        <v>18552122.240000002</v>
      </c>
      <c r="Q12" s="100">
        <v>21.387450000000001</v>
      </c>
      <c r="R12" s="100">
        <v>18879.404013672465</v>
      </c>
      <c r="T12" s="101">
        <v>0.96640000000000004</v>
      </c>
      <c r="U12" s="101">
        <v>0.1182</v>
      </c>
    </row>
    <row r="13" spans="2:66" s="99" customFormat="1">
      <c r="B13" s="98" t="s">
        <v>293</v>
      </c>
      <c r="K13" s="100">
        <v>4.2</v>
      </c>
      <c r="N13" s="101">
        <v>8.0000000000000002E-3</v>
      </c>
      <c r="O13" s="100">
        <f>SUM(O14:O52)</f>
        <v>11120275.540000001</v>
      </c>
      <c r="Q13" s="100">
        <v>5.42753</v>
      </c>
      <c r="R13" s="100">
        <v>11656.665750446946</v>
      </c>
      <c r="T13" s="101">
        <v>0.59670000000000001</v>
      </c>
      <c r="U13" s="101">
        <v>7.2999999999999995E-2</v>
      </c>
    </row>
    <row r="14" spans="2:66" s="99" customFormat="1">
      <c r="B14" s="102" t="s">
        <v>297</v>
      </c>
      <c r="C14" s="102" t="s">
        <v>298</v>
      </c>
      <c r="D14" s="102" t="s">
        <v>100</v>
      </c>
      <c r="E14" s="102" t="s">
        <v>123</v>
      </c>
      <c r="F14" s="102" t="s">
        <v>299</v>
      </c>
      <c r="G14" s="102" t="s">
        <v>300</v>
      </c>
      <c r="H14" s="102" t="s">
        <v>205</v>
      </c>
      <c r="I14" s="102" t="s">
        <v>206</v>
      </c>
      <c r="J14" s="102" t="s">
        <v>301</v>
      </c>
      <c r="K14" s="103">
        <v>1.48</v>
      </c>
      <c r="L14" s="102" t="s">
        <v>102</v>
      </c>
      <c r="M14" s="104">
        <v>5.0000000000000001E-3</v>
      </c>
      <c r="N14" s="104">
        <v>-9.1000000000000004E-3</v>
      </c>
      <c r="O14" s="103">
        <v>132000.66</v>
      </c>
      <c r="P14" s="103">
        <v>107.96</v>
      </c>
      <c r="Q14" s="103">
        <v>0</v>
      </c>
      <c r="R14" s="103">
        <v>142.50791253599999</v>
      </c>
      <c r="S14" s="104">
        <v>5.9999999999999995E-4</v>
      </c>
      <c r="T14" s="104">
        <v>7.3000000000000001E-3</v>
      </c>
      <c r="U14" s="104">
        <v>8.9999999999999998E-4</v>
      </c>
    </row>
    <row r="15" spans="2:66" s="99" customFormat="1">
      <c r="B15" s="102" t="s">
        <v>302</v>
      </c>
      <c r="C15" s="102" t="s">
        <v>303</v>
      </c>
      <c r="D15" s="102" t="s">
        <v>100</v>
      </c>
      <c r="E15" s="102" t="s">
        <v>123</v>
      </c>
      <c r="F15" s="102" t="s">
        <v>304</v>
      </c>
      <c r="G15" s="102" t="s">
        <v>300</v>
      </c>
      <c r="H15" s="102" t="s">
        <v>205</v>
      </c>
      <c r="I15" s="102" t="s">
        <v>206</v>
      </c>
      <c r="J15" s="102" t="s">
        <v>305</v>
      </c>
      <c r="K15" s="103">
        <v>5.31</v>
      </c>
      <c r="L15" s="102" t="s">
        <v>102</v>
      </c>
      <c r="M15" s="104">
        <v>2E-3</v>
      </c>
      <c r="N15" s="104">
        <v>5.7000000000000002E-3</v>
      </c>
      <c r="O15" s="103">
        <v>424610</v>
      </c>
      <c r="P15" s="103">
        <v>101.1</v>
      </c>
      <c r="Q15" s="103">
        <v>0</v>
      </c>
      <c r="R15" s="103">
        <v>429.28071</v>
      </c>
      <c r="S15" s="104">
        <v>1E-4</v>
      </c>
      <c r="T15" s="104">
        <v>2.1999999999999999E-2</v>
      </c>
      <c r="U15" s="104">
        <v>2.7000000000000001E-3</v>
      </c>
    </row>
    <row r="16" spans="2:66" s="99" customFormat="1">
      <c r="B16" s="102" t="s">
        <v>306</v>
      </c>
      <c r="C16" s="102" t="s">
        <v>307</v>
      </c>
      <c r="D16" s="102" t="s">
        <v>100</v>
      </c>
      <c r="E16" s="102" t="s">
        <v>123</v>
      </c>
      <c r="F16" s="102" t="s">
        <v>308</v>
      </c>
      <c r="G16" s="102" t="s">
        <v>300</v>
      </c>
      <c r="H16" s="102" t="s">
        <v>309</v>
      </c>
      <c r="I16" s="102" t="s">
        <v>150</v>
      </c>
      <c r="J16" s="102" t="s">
        <v>310</v>
      </c>
      <c r="K16" s="103">
        <v>1.17</v>
      </c>
      <c r="L16" s="102" t="s">
        <v>102</v>
      </c>
      <c r="M16" s="104">
        <v>0.01</v>
      </c>
      <c r="N16" s="104">
        <v>-8.5000000000000006E-3</v>
      </c>
      <c r="O16" s="103">
        <v>100000</v>
      </c>
      <c r="P16" s="103">
        <v>108.59</v>
      </c>
      <c r="Q16" s="103">
        <v>0</v>
      </c>
      <c r="R16" s="103">
        <v>108.59</v>
      </c>
      <c r="S16" s="104">
        <v>0</v>
      </c>
      <c r="T16" s="104">
        <v>5.5999999999999999E-3</v>
      </c>
      <c r="U16" s="104">
        <v>6.9999999999999999E-4</v>
      </c>
    </row>
    <row r="17" spans="2:21" s="99" customFormat="1">
      <c r="B17" s="102" t="s">
        <v>311</v>
      </c>
      <c r="C17" s="102" t="s">
        <v>312</v>
      </c>
      <c r="D17" s="102" t="s">
        <v>100</v>
      </c>
      <c r="E17" s="102" t="s">
        <v>123</v>
      </c>
      <c r="F17" s="102" t="s">
        <v>313</v>
      </c>
      <c r="G17" s="102" t="s">
        <v>300</v>
      </c>
      <c r="H17" s="102" t="s">
        <v>205</v>
      </c>
      <c r="I17" s="102" t="s">
        <v>206</v>
      </c>
      <c r="J17" s="102" t="s">
        <v>314</v>
      </c>
      <c r="K17" s="103">
        <v>6.3</v>
      </c>
      <c r="L17" s="102" t="s">
        <v>102</v>
      </c>
      <c r="M17" s="104">
        <v>1E-3</v>
      </c>
      <c r="N17" s="104">
        <v>8.8000000000000005E-3</v>
      </c>
      <c r="O17" s="103">
        <v>800000</v>
      </c>
      <c r="P17" s="103">
        <v>98.25</v>
      </c>
      <c r="Q17" s="103">
        <v>0</v>
      </c>
      <c r="R17" s="103">
        <v>786</v>
      </c>
      <c r="S17" s="104">
        <v>2.0000000000000001E-4</v>
      </c>
      <c r="T17" s="104">
        <v>4.02E-2</v>
      </c>
      <c r="U17" s="104">
        <v>4.8999999999999998E-3</v>
      </c>
    </row>
    <row r="18" spans="2:21" s="99" customFormat="1">
      <c r="B18" s="102" t="s">
        <v>315</v>
      </c>
      <c r="C18" s="102" t="s">
        <v>316</v>
      </c>
      <c r="D18" s="102" t="s">
        <v>100</v>
      </c>
      <c r="E18" s="102" t="s">
        <v>123</v>
      </c>
      <c r="F18" s="102" t="s">
        <v>313</v>
      </c>
      <c r="G18" s="102" t="s">
        <v>300</v>
      </c>
      <c r="H18" s="102" t="s">
        <v>205</v>
      </c>
      <c r="I18" s="102" t="s">
        <v>206</v>
      </c>
      <c r="J18" s="102" t="s">
        <v>317</v>
      </c>
      <c r="K18" s="103">
        <v>4.75</v>
      </c>
      <c r="L18" s="102" t="s">
        <v>102</v>
      </c>
      <c r="M18" s="104">
        <v>1E-3</v>
      </c>
      <c r="N18" s="104">
        <v>4.7999999999999996E-3</v>
      </c>
      <c r="O18" s="103">
        <v>600000</v>
      </c>
      <c r="P18" s="103">
        <v>100.12</v>
      </c>
      <c r="Q18" s="103">
        <v>0</v>
      </c>
      <c r="R18" s="103">
        <v>600.72</v>
      </c>
      <c r="S18" s="104">
        <v>5.0000000000000001E-4</v>
      </c>
      <c r="T18" s="104">
        <v>3.0700000000000002E-2</v>
      </c>
      <c r="U18" s="104">
        <v>3.8E-3</v>
      </c>
    </row>
    <row r="19" spans="2:21" s="99" customFormat="1">
      <c r="B19" s="102" t="s">
        <v>318</v>
      </c>
      <c r="C19" s="102" t="s">
        <v>319</v>
      </c>
      <c r="D19" s="102" t="s">
        <v>100</v>
      </c>
      <c r="E19" s="102" t="s">
        <v>123</v>
      </c>
      <c r="F19" s="102" t="s">
        <v>313</v>
      </c>
      <c r="G19" s="102" t="s">
        <v>300</v>
      </c>
      <c r="H19" s="102" t="s">
        <v>309</v>
      </c>
      <c r="I19" s="102" t="s">
        <v>150</v>
      </c>
      <c r="J19" s="102" t="s">
        <v>320</v>
      </c>
      <c r="K19" s="103">
        <v>1.67</v>
      </c>
      <c r="L19" s="102" t="s">
        <v>102</v>
      </c>
      <c r="M19" s="104">
        <v>9.4999999999999998E-3</v>
      </c>
      <c r="N19" s="104">
        <v>-8.2000000000000007E-3</v>
      </c>
      <c r="O19" s="103">
        <v>180000</v>
      </c>
      <c r="P19" s="103">
        <v>110.17</v>
      </c>
      <c r="Q19" s="103">
        <v>0</v>
      </c>
      <c r="R19" s="103">
        <v>198.30600000000001</v>
      </c>
      <c r="S19" s="104">
        <v>4.0000000000000002E-4</v>
      </c>
      <c r="T19" s="104">
        <v>1.0200000000000001E-2</v>
      </c>
      <c r="U19" s="104">
        <v>1.1999999999999999E-3</v>
      </c>
    </row>
    <row r="20" spans="2:21" s="99" customFormat="1">
      <c r="B20" s="102" t="s">
        <v>321</v>
      </c>
      <c r="C20" s="102" t="s">
        <v>322</v>
      </c>
      <c r="D20" s="102" t="s">
        <v>100</v>
      </c>
      <c r="E20" s="102" t="s">
        <v>123</v>
      </c>
      <c r="F20" s="102" t="s">
        <v>313</v>
      </c>
      <c r="G20" s="102" t="s">
        <v>300</v>
      </c>
      <c r="H20" s="102" t="s">
        <v>309</v>
      </c>
      <c r="I20" s="102" t="s">
        <v>150</v>
      </c>
      <c r="J20" s="102" t="s">
        <v>320</v>
      </c>
      <c r="K20" s="103">
        <v>0.21</v>
      </c>
      <c r="L20" s="102" t="s">
        <v>102</v>
      </c>
      <c r="M20" s="104">
        <v>2.8E-3</v>
      </c>
      <c r="N20" s="104">
        <v>3.4599999999999999E-2</v>
      </c>
      <c r="O20" s="103">
        <v>20000</v>
      </c>
      <c r="P20" s="103">
        <v>106.41</v>
      </c>
      <c r="Q20" s="103">
        <v>0</v>
      </c>
      <c r="R20" s="103">
        <v>21.282</v>
      </c>
      <c r="S20" s="104">
        <v>0</v>
      </c>
      <c r="T20" s="104">
        <v>1.1000000000000001E-3</v>
      </c>
      <c r="U20" s="104">
        <v>1E-4</v>
      </c>
    </row>
    <row r="21" spans="2:21" s="99" customFormat="1">
      <c r="B21" s="102" t="s">
        <v>323</v>
      </c>
      <c r="C21" s="102" t="s">
        <v>324</v>
      </c>
      <c r="D21" s="102" t="s">
        <v>100</v>
      </c>
      <c r="E21" s="102" t="s">
        <v>123</v>
      </c>
      <c r="F21" s="102" t="s">
        <v>313</v>
      </c>
      <c r="G21" s="102" t="s">
        <v>300</v>
      </c>
      <c r="H21" s="102" t="s">
        <v>309</v>
      </c>
      <c r="I21" s="102" t="s">
        <v>150</v>
      </c>
      <c r="J21" s="102" t="s">
        <v>320</v>
      </c>
      <c r="K21" s="103">
        <v>1.75</v>
      </c>
      <c r="L21" s="102" t="s">
        <v>102</v>
      </c>
      <c r="M21" s="104">
        <v>0.01</v>
      </c>
      <c r="N21" s="104">
        <v>-7.7999999999999996E-3</v>
      </c>
      <c r="O21" s="103">
        <v>200000</v>
      </c>
      <c r="P21" s="103">
        <v>109.52</v>
      </c>
      <c r="Q21" s="103">
        <v>0</v>
      </c>
      <c r="R21" s="103">
        <v>219.04</v>
      </c>
      <c r="S21" s="104">
        <v>5.0000000000000001E-4</v>
      </c>
      <c r="T21" s="104">
        <v>1.12E-2</v>
      </c>
      <c r="U21" s="104">
        <v>1.4E-3</v>
      </c>
    </row>
    <row r="22" spans="2:21" s="99" customFormat="1">
      <c r="B22" s="102" t="s">
        <v>325</v>
      </c>
      <c r="C22" s="102" t="s">
        <v>326</v>
      </c>
      <c r="D22" s="102" t="s">
        <v>100</v>
      </c>
      <c r="E22" s="102" t="s">
        <v>123</v>
      </c>
      <c r="F22" s="102" t="s">
        <v>313</v>
      </c>
      <c r="G22" s="102" t="s">
        <v>300</v>
      </c>
      <c r="H22" s="102" t="s">
        <v>205</v>
      </c>
      <c r="I22" s="102" t="s">
        <v>206</v>
      </c>
      <c r="J22" s="102" t="s">
        <v>327</v>
      </c>
      <c r="K22" s="103">
        <v>5.08</v>
      </c>
      <c r="L22" s="102" t="s">
        <v>102</v>
      </c>
      <c r="M22" s="104">
        <v>1.2200000000000001E-2</v>
      </c>
      <c r="N22" s="104">
        <v>5.7000000000000002E-3</v>
      </c>
      <c r="O22" s="103">
        <v>200000</v>
      </c>
      <c r="P22" s="103">
        <v>111.19</v>
      </c>
      <c r="Q22" s="103">
        <v>0</v>
      </c>
      <c r="R22" s="103">
        <v>222.38</v>
      </c>
      <c r="S22" s="104">
        <v>1E-4</v>
      </c>
      <c r="T22" s="104">
        <v>1.14E-2</v>
      </c>
      <c r="U22" s="104">
        <v>1.4E-3</v>
      </c>
    </row>
    <row r="23" spans="2:21" s="99" customFormat="1">
      <c r="B23" s="102" t="s">
        <v>328</v>
      </c>
      <c r="C23" s="102" t="s">
        <v>329</v>
      </c>
      <c r="D23" s="102" t="s">
        <v>100</v>
      </c>
      <c r="E23" s="102" t="s">
        <v>123</v>
      </c>
      <c r="F23" s="102" t="s">
        <v>313</v>
      </c>
      <c r="G23" s="102" t="s">
        <v>300</v>
      </c>
      <c r="H23" s="102" t="s">
        <v>205</v>
      </c>
      <c r="I23" s="102" t="s">
        <v>206</v>
      </c>
      <c r="J23" s="102" t="s">
        <v>330</v>
      </c>
      <c r="K23" s="103">
        <v>1.33</v>
      </c>
      <c r="L23" s="102" t="s">
        <v>102</v>
      </c>
      <c r="M23" s="104">
        <v>1E-3</v>
      </c>
      <c r="N23" s="104">
        <v>-1.14E-2</v>
      </c>
      <c r="O23" s="103">
        <v>229885</v>
      </c>
      <c r="P23" s="103">
        <v>106.81</v>
      </c>
      <c r="Q23" s="103">
        <v>0</v>
      </c>
      <c r="R23" s="103">
        <v>245.54016849999999</v>
      </c>
      <c r="S23" s="104">
        <v>1E-4</v>
      </c>
      <c r="T23" s="104">
        <v>1.26E-2</v>
      </c>
      <c r="U23" s="104">
        <v>1.5E-3</v>
      </c>
    </row>
    <row r="24" spans="2:21" s="99" customFormat="1">
      <c r="B24" s="102" t="s">
        <v>331</v>
      </c>
      <c r="C24" s="102" t="s">
        <v>332</v>
      </c>
      <c r="D24" s="102" t="s">
        <v>100</v>
      </c>
      <c r="E24" s="102" t="s">
        <v>123</v>
      </c>
      <c r="F24" s="102" t="s">
        <v>333</v>
      </c>
      <c r="G24" s="102" t="s">
        <v>300</v>
      </c>
      <c r="H24" s="102" t="s">
        <v>205</v>
      </c>
      <c r="I24" s="102" t="s">
        <v>206</v>
      </c>
      <c r="J24" s="102" t="s">
        <v>334</v>
      </c>
      <c r="K24" s="103">
        <v>0.6</v>
      </c>
      <c r="L24" s="102" t="s">
        <v>102</v>
      </c>
      <c r="M24" s="104">
        <v>0.05</v>
      </c>
      <c r="N24" s="104">
        <v>-8.8999999999999999E-3</v>
      </c>
      <c r="O24" s="103">
        <v>145193.74</v>
      </c>
      <c r="P24" s="103">
        <v>115.13</v>
      </c>
      <c r="Q24" s="103">
        <v>0</v>
      </c>
      <c r="R24" s="103">
        <v>167.16155286200001</v>
      </c>
      <c r="S24" s="104">
        <v>1E-4</v>
      </c>
      <c r="T24" s="104">
        <v>8.6E-3</v>
      </c>
      <c r="U24" s="104">
        <v>1E-3</v>
      </c>
    </row>
    <row r="25" spans="2:21" s="99" customFormat="1">
      <c r="B25" s="102" t="s">
        <v>335</v>
      </c>
      <c r="C25" s="102" t="s">
        <v>336</v>
      </c>
      <c r="D25" s="102" t="s">
        <v>100</v>
      </c>
      <c r="E25" s="102" t="s">
        <v>123</v>
      </c>
      <c r="F25" s="102" t="s">
        <v>333</v>
      </c>
      <c r="G25" s="102" t="s">
        <v>300</v>
      </c>
      <c r="H25" s="102" t="s">
        <v>205</v>
      </c>
      <c r="I25" s="102" t="s">
        <v>206</v>
      </c>
      <c r="J25" s="102" t="s">
        <v>337</v>
      </c>
      <c r="K25" s="103">
        <v>4.37</v>
      </c>
      <c r="L25" s="102" t="s">
        <v>102</v>
      </c>
      <c r="M25" s="104">
        <v>1.7500000000000002E-2</v>
      </c>
      <c r="N25" s="104">
        <v>-6.8999999999999999E-3</v>
      </c>
      <c r="O25" s="103">
        <v>130921.78</v>
      </c>
      <c r="P25" s="103">
        <v>112.1</v>
      </c>
      <c r="Q25" s="103">
        <v>0</v>
      </c>
      <c r="R25" s="103">
        <v>146.76331537999999</v>
      </c>
      <c r="S25" s="104">
        <v>0</v>
      </c>
      <c r="T25" s="104">
        <v>7.4999999999999997E-3</v>
      </c>
      <c r="U25" s="104">
        <v>8.9999999999999998E-4</v>
      </c>
    </row>
    <row r="26" spans="2:21" s="99" customFormat="1">
      <c r="B26" s="102" t="s">
        <v>338</v>
      </c>
      <c r="C26" s="102" t="s">
        <v>339</v>
      </c>
      <c r="D26" s="102" t="s">
        <v>100</v>
      </c>
      <c r="E26" s="102" t="s">
        <v>123</v>
      </c>
      <c r="F26" s="102" t="s">
        <v>340</v>
      </c>
      <c r="G26" s="102" t="s">
        <v>341</v>
      </c>
      <c r="H26" s="102" t="s">
        <v>342</v>
      </c>
      <c r="I26" s="102" t="s">
        <v>150</v>
      </c>
      <c r="J26" s="102" t="s">
        <v>343</v>
      </c>
      <c r="K26" s="103">
        <v>7.1</v>
      </c>
      <c r="L26" s="102" t="s">
        <v>102</v>
      </c>
      <c r="M26" s="104">
        <v>1.6500000000000001E-2</v>
      </c>
      <c r="N26" s="104">
        <v>1.03E-2</v>
      </c>
      <c r="O26" s="103">
        <v>200000</v>
      </c>
      <c r="P26" s="103">
        <v>111.33</v>
      </c>
      <c r="Q26" s="103">
        <v>0</v>
      </c>
      <c r="R26" s="103">
        <v>222.66</v>
      </c>
      <c r="S26" s="104">
        <v>1E-4</v>
      </c>
      <c r="T26" s="104">
        <v>1.14E-2</v>
      </c>
      <c r="U26" s="104">
        <v>1.4E-3</v>
      </c>
    </row>
    <row r="27" spans="2:21" s="99" customFormat="1">
      <c r="B27" s="102" t="s">
        <v>344</v>
      </c>
      <c r="C27" s="102" t="s">
        <v>345</v>
      </c>
      <c r="D27" s="102" t="s">
        <v>100</v>
      </c>
      <c r="E27" s="102" t="s">
        <v>123</v>
      </c>
      <c r="F27" s="102" t="s">
        <v>346</v>
      </c>
      <c r="G27" s="102" t="s">
        <v>341</v>
      </c>
      <c r="H27" s="102" t="s">
        <v>347</v>
      </c>
      <c r="I27" s="102" t="s">
        <v>206</v>
      </c>
      <c r="J27" s="102" t="s">
        <v>348</v>
      </c>
      <c r="K27" s="103">
        <v>8.98</v>
      </c>
      <c r="L27" s="102" t="s">
        <v>102</v>
      </c>
      <c r="M27" s="104">
        <v>8.9999999999999993E-3</v>
      </c>
      <c r="N27" s="104">
        <v>1.83E-2</v>
      </c>
      <c r="O27" s="103">
        <v>40000</v>
      </c>
      <c r="P27" s="103">
        <v>95.75</v>
      </c>
      <c r="Q27" s="103">
        <v>0.18728</v>
      </c>
      <c r="R27" s="103">
        <v>38.487279999999998</v>
      </c>
      <c r="S27" s="104">
        <v>0</v>
      </c>
      <c r="T27" s="104">
        <v>2E-3</v>
      </c>
      <c r="U27" s="104">
        <v>2.0000000000000001E-4</v>
      </c>
    </row>
    <row r="28" spans="2:21" s="99" customFormat="1">
      <c r="B28" s="102" t="s">
        <v>349</v>
      </c>
      <c r="C28" s="102" t="s">
        <v>350</v>
      </c>
      <c r="D28" s="102" t="s">
        <v>100</v>
      </c>
      <c r="E28" s="102" t="s">
        <v>123</v>
      </c>
      <c r="F28" s="102" t="s">
        <v>333</v>
      </c>
      <c r="G28" s="102" t="s">
        <v>300</v>
      </c>
      <c r="H28" s="102" t="s">
        <v>347</v>
      </c>
      <c r="I28" s="102" t="s">
        <v>206</v>
      </c>
      <c r="J28" s="102" t="s">
        <v>351</v>
      </c>
      <c r="K28" s="103">
        <v>0.92</v>
      </c>
      <c r="L28" s="102" t="s">
        <v>102</v>
      </c>
      <c r="M28" s="104">
        <v>4.2000000000000003E-2</v>
      </c>
      <c r="N28" s="104">
        <v>-8.2000000000000007E-3</v>
      </c>
      <c r="O28" s="103">
        <v>100000.2</v>
      </c>
      <c r="P28" s="103">
        <v>113.08</v>
      </c>
      <c r="Q28" s="103">
        <v>0</v>
      </c>
      <c r="R28" s="103">
        <v>113.08022616</v>
      </c>
      <c r="S28" s="104">
        <v>2.9999999999999997E-4</v>
      </c>
      <c r="T28" s="104">
        <v>5.7999999999999996E-3</v>
      </c>
      <c r="U28" s="104">
        <v>6.9999999999999999E-4</v>
      </c>
    </row>
    <row r="29" spans="2:21" s="99" customFormat="1">
      <c r="B29" s="102" t="s">
        <v>352</v>
      </c>
      <c r="C29" s="102" t="s">
        <v>353</v>
      </c>
      <c r="D29" s="102" t="s">
        <v>100</v>
      </c>
      <c r="E29" s="102" t="s">
        <v>123</v>
      </c>
      <c r="F29" s="102" t="s">
        <v>354</v>
      </c>
      <c r="G29" s="102" t="s">
        <v>341</v>
      </c>
      <c r="H29" s="102" t="s">
        <v>355</v>
      </c>
      <c r="I29" s="102" t="s">
        <v>206</v>
      </c>
      <c r="J29" s="102" t="s">
        <v>314</v>
      </c>
      <c r="K29" s="103">
        <v>7.71</v>
      </c>
      <c r="L29" s="102" t="s">
        <v>102</v>
      </c>
      <c r="M29" s="104">
        <v>9.1999999999999998E-3</v>
      </c>
      <c r="N29" s="104">
        <v>1.9300000000000001E-2</v>
      </c>
      <c r="O29" s="103">
        <v>337500</v>
      </c>
      <c r="P29" s="103">
        <v>98.4</v>
      </c>
      <c r="Q29" s="103">
        <v>0</v>
      </c>
      <c r="R29" s="103">
        <v>332.1</v>
      </c>
      <c r="S29" s="104">
        <v>2.9999999999999997E-4</v>
      </c>
      <c r="T29" s="104">
        <v>1.7000000000000001E-2</v>
      </c>
      <c r="U29" s="104">
        <v>2.0999999999999999E-3</v>
      </c>
    </row>
    <row r="30" spans="2:21" s="99" customFormat="1">
      <c r="B30" s="102" t="s">
        <v>356</v>
      </c>
      <c r="C30" s="102" t="s">
        <v>357</v>
      </c>
      <c r="D30" s="102" t="s">
        <v>100</v>
      </c>
      <c r="E30" s="102" t="s">
        <v>123</v>
      </c>
      <c r="F30" s="102" t="s">
        <v>358</v>
      </c>
      <c r="G30" s="102" t="s">
        <v>341</v>
      </c>
      <c r="H30" s="102" t="s">
        <v>355</v>
      </c>
      <c r="I30" s="102" t="s">
        <v>206</v>
      </c>
      <c r="J30" s="102" t="s">
        <v>359</v>
      </c>
      <c r="K30" s="103">
        <v>5.14</v>
      </c>
      <c r="L30" s="102" t="s">
        <v>102</v>
      </c>
      <c r="M30" s="104">
        <v>6.8999999999999999E-3</v>
      </c>
      <c r="N30" s="104">
        <v>8.0000000000000002E-3</v>
      </c>
      <c r="O30" s="103">
        <v>183120</v>
      </c>
      <c r="P30" s="103">
        <v>105.61</v>
      </c>
      <c r="Q30" s="103">
        <v>0</v>
      </c>
      <c r="R30" s="103">
        <v>193.39303200000001</v>
      </c>
      <c r="S30" s="104">
        <v>1E-3</v>
      </c>
      <c r="T30" s="104">
        <v>9.9000000000000008E-3</v>
      </c>
      <c r="U30" s="104">
        <v>1.1999999999999999E-3</v>
      </c>
    </row>
    <row r="31" spans="2:21" s="99" customFormat="1">
      <c r="B31" s="102" t="s">
        <v>360</v>
      </c>
      <c r="C31" s="102" t="s">
        <v>361</v>
      </c>
      <c r="D31" s="102" t="s">
        <v>100</v>
      </c>
      <c r="E31" s="102" t="s">
        <v>123</v>
      </c>
      <c r="F31" s="102" t="s">
        <v>358</v>
      </c>
      <c r="G31" s="102" t="s">
        <v>341</v>
      </c>
      <c r="H31" s="102" t="s">
        <v>355</v>
      </c>
      <c r="I31" s="102" t="s">
        <v>206</v>
      </c>
      <c r="J31" s="102" t="s">
        <v>359</v>
      </c>
      <c r="K31" s="103">
        <v>5.09</v>
      </c>
      <c r="L31" s="102" t="s">
        <v>102</v>
      </c>
      <c r="M31" s="104">
        <v>6.8999999999999999E-3</v>
      </c>
      <c r="N31" s="104">
        <v>1.04E-2</v>
      </c>
      <c r="O31" s="103">
        <v>229196</v>
      </c>
      <c r="P31" s="103">
        <v>104.01</v>
      </c>
      <c r="Q31" s="103">
        <v>0</v>
      </c>
      <c r="R31" s="103">
        <v>238.3867596</v>
      </c>
      <c r="S31" s="104">
        <v>1.1000000000000001E-3</v>
      </c>
      <c r="T31" s="104">
        <v>1.2200000000000001E-2</v>
      </c>
      <c r="U31" s="104">
        <v>1.5E-3</v>
      </c>
    </row>
    <row r="32" spans="2:21" s="99" customFormat="1">
      <c r="B32" s="102" t="s">
        <v>362</v>
      </c>
      <c r="C32" s="102" t="s">
        <v>363</v>
      </c>
      <c r="D32" s="102" t="s">
        <v>100</v>
      </c>
      <c r="E32" s="102" t="s">
        <v>123</v>
      </c>
      <c r="F32" s="102" t="s">
        <v>364</v>
      </c>
      <c r="G32" s="102" t="s">
        <v>341</v>
      </c>
      <c r="H32" s="102" t="s">
        <v>355</v>
      </c>
      <c r="I32" s="102" t="s">
        <v>206</v>
      </c>
      <c r="J32" s="102" t="s">
        <v>365</v>
      </c>
      <c r="K32" s="103">
        <v>7.72</v>
      </c>
      <c r="L32" s="102" t="s">
        <v>102</v>
      </c>
      <c r="M32" s="104">
        <v>3.5000000000000001E-3</v>
      </c>
      <c r="N32" s="104">
        <v>1.8599999999999998E-2</v>
      </c>
      <c r="O32" s="103">
        <v>400000</v>
      </c>
      <c r="P32" s="103">
        <v>91.88</v>
      </c>
      <c r="Q32" s="103">
        <v>0</v>
      </c>
      <c r="R32" s="103">
        <v>367.52</v>
      </c>
      <c r="S32" s="104">
        <v>4.0000000000000002E-4</v>
      </c>
      <c r="T32" s="104">
        <v>1.8800000000000001E-2</v>
      </c>
      <c r="U32" s="104">
        <v>2.3E-3</v>
      </c>
    </row>
    <row r="33" spans="2:21" s="99" customFormat="1">
      <c r="B33" s="102" t="s">
        <v>366</v>
      </c>
      <c r="C33" s="102" t="s">
        <v>367</v>
      </c>
      <c r="D33" s="102" t="s">
        <v>100</v>
      </c>
      <c r="E33" s="102" t="s">
        <v>123</v>
      </c>
      <c r="F33" s="102" t="s">
        <v>364</v>
      </c>
      <c r="G33" s="102" t="s">
        <v>341</v>
      </c>
      <c r="H33" s="102" t="s">
        <v>355</v>
      </c>
      <c r="I33" s="102" t="s">
        <v>206</v>
      </c>
      <c r="J33" s="102" t="s">
        <v>368</v>
      </c>
      <c r="K33" s="103">
        <v>1.88</v>
      </c>
      <c r="L33" s="102" t="s">
        <v>102</v>
      </c>
      <c r="M33" s="104">
        <v>2.8500000000000001E-2</v>
      </c>
      <c r="N33" s="104">
        <v>-3.3E-3</v>
      </c>
      <c r="O33" s="103">
        <v>170339.88</v>
      </c>
      <c r="P33" s="103">
        <v>115.06</v>
      </c>
      <c r="Q33" s="103">
        <v>0</v>
      </c>
      <c r="R33" s="103">
        <v>195.99306592799999</v>
      </c>
      <c r="S33" s="104">
        <v>2.9999999999999997E-4</v>
      </c>
      <c r="T33" s="104">
        <v>0.01</v>
      </c>
      <c r="U33" s="104">
        <v>1.1999999999999999E-3</v>
      </c>
    </row>
    <row r="34" spans="2:21" s="99" customFormat="1">
      <c r="B34" s="102" t="s">
        <v>369</v>
      </c>
      <c r="C34" s="102" t="s">
        <v>370</v>
      </c>
      <c r="D34" s="102" t="s">
        <v>100</v>
      </c>
      <c r="E34" s="102" t="s">
        <v>123</v>
      </c>
      <c r="F34" s="102" t="s">
        <v>371</v>
      </c>
      <c r="G34" s="102" t="s">
        <v>341</v>
      </c>
      <c r="H34" s="102" t="s">
        <v>355</v>
      </c>
      <c r="I34" s="102" t="s">
        <v>206</v>
      </c>
      <c r="J34" s="102" t="s">
        <v>372</v>
      </c>
      <c r="K34" s="103">
        <v>3.54</v>
      </c>
      <c r="L34" s="102" t="s">
        <v>102</v>
      </c>
      <c r="M34" s="104">
        <v>2.1499999999999998E-2</v>
      </c>
      <c r="N34" s="104">
        <v>6.1999999999999998E-3</v>
      </c>
      <c r="O34" s="103">
        <v>141935.5</v>
      </c>
      <c r="P34" s="103">
        <v>113.88</v>
      </c>
      <c r="Q34" s="103">
        <v>0</v>
      </c>
      <c r="R34" s="103">
        <v>161.6361474</v>
      </c>
      <c r="S34" s="104">
        <v>1E-4</v>
      </c>
      <c r="T34" s="104">
        <v>8.3000000000000001E-3</v>
      </c>
      <c r="U34" s="104">
        <v>1E-3</v>
      </c>
    </row>
    <row r="35" spans="2:21" s="99" customFormat="1">
      <c r="B35" s="102" t="s">
        <v>373</v>
      </c>
      <c r="C35" s="102" t="s">
        <v>374</v>
      </c>
      <c r="D35" s="102" t="s">
        <v>100</v>
      </c>
      <c r="E35" s="102" t="s">
        <v>123</v>
      </c>
      <c r="F35" s="102" t="s">
        <v>371</v>
      </c>
      <c r="G35" s="102" t="s">
        <v>341</v>
      </c>
      <c r="H35" s="102" t="s">
        <v>355</v>
      </c>
      <c r="I35" s="102" t="s">
        <v>206</v>
      </c>
      <c r="J35" s="102" t="s">
        <v>375</v>
      </c>
      <c r="K35" s="103">
        <v>6.25</v>
      </c>
      <c r="L35" s="102" t="s">
        <v>102</v>
      </c>
      <c r="M35" s="104">
        <v>1.43E-2</v>
      </c>
      <c r="N35" s="104">
        <v>1.5900000000000001E-2</v>
      </c>
      <c r="O35" s="103">
        <v>281280</v>
      </c>
      <c r="P35" s="103">
        <v>104.6</v>
      </c>
      <c r="Q35" s="103">
        <v>5.2402499999999996</v>
      </c>
      <c r="R35" s="103">
        <v>299.45913000000002</v>
      </c>
      <c r="S35" s="104">
        <v>6.9999999999999999E-4</v>
      </c>
      <c r="T35" s="104">
        <v>1.5299999999999999E-2</v>
      </c>
      <c r="U35" s="104">
        <v>1.9E-3</v>
      </c>
    </row>
    <row r="36" spans="2:21" s="99" customFormat="1">
      <c r="B36" s="102" t="s">
        <v>376</v>
      </c>
      <c r="C36" s="102" t="s">
        <v>377</v>
      </c>
      <c r="D36" s="102" t="s">
        <v>100</v>
      </c>
      <c r="E36" s="102" t="s">
        <v>123</v>
      </c>
      <c r="F36" s="102" t="s">
        <v>378</v>
      </c>
      <c r="G36" s="102" t="s">
        <v>341</v>
      </c>
      <c r="H36" s="102" t="s">
        <v>355</v>
      </c>
      <c r="I36" s="102" t="s">
        <v>206</v>
      </c>
      <c r="J36" s="102" t="s">
        <v>379</v>
      </c>
      <c r="K36" s="103">
        <v>1.22</v>
      </c>
      <c r="L36" s="102" t="s">
        <v>102</v>
      </c>
      <c r="M36" s="104">
        <v>0.04</v>
      </c>
      <c r="N36" s="104">
        <v>-1.21E-2</v>
      </c>
      <c r="O36" s="103">
        <v>153909.63</v>
      </c>
      <c r="P36" s="103">
        <v>113.37</v>
      </c>
      <c r="Q36" s="103">
        <v>0</v>
      </c>
      <c r="R36" s="103">
        <v>174.48734753100001</v>
      </c>
      <c r="S36" s="104">
        <v>5.9999999999999995E-4</v>
      </c>
      <c r="T36" s="104">
        <v>8.8999999999999999E-3</v>
      </c>
      <c r="U36" s="104">
        <v>1.1000000000000001E-3</v>
      </c>
    </row>
    <row r="37" spans="2:21" s="99" customFormat="1">
      <c r="B37" s="102" t="s">
        <v>380</v>
      </c>
      <c r="C37" s="102" t="s">
        <v>381</v>
      </c>
      <c r="D37" s="102" t="s">
        <v>100</v>
      </c>
      <c r="E37" s="102" t="s">
        <v>123</v>
      </c>
      <c r="F37" s="102" t="s">
        <v>382</v>
      </c>
      <c r="G37" s="102" t="s">
        <v>383</v>
      </c>
      <c r="H37" s="102" t="s">
        <v>384</v>
      </c>
      <c r="I37" s="102" t="s">
        <v>206</v>
      </c>
      <c r="J37" s="102" t="s">
        <v>385</v>
      </c>
      <c r="K37" s="103">
        <v>6.49</v>
      </c>
      <c r="L37" s="102" t="s">
        <v>102</v>
      </c>
      <c r="M37" s="104">
        <v>5.1499999999999997E-2</v>
      </c>
      <c r="N37" s="104">
        <v>1.7399999999999999E-2</v>
      </c>
      <c r="O37" s="103">
        <v>270000</v>
      </c>
      <c r="P37" s="103">
        <v>157.37</v>
      </c>
      <c r="Q37" s="103">
        <v>0</v>
      </c>
      <c r="R37" s="103">
        <v>424.899</v>
      </c>
      <c r="S37" s="104">
        <v>1E-4</v>
      </c>
      <c r="T37" s="104">
        <v>2.1700000000000001E-2</v>
      </c>
      <c r="U37" s="104">
        <v>2.7000000000000001E-3</v>
      </c>
    </row>
    <row r="38" spans="2:21" s="99" customFormat="1">
      <c r="B38" s="102" t="s">
        <v>386</v>
      </c>
      <c r="C38" s="102" t="s">
        <v>387</v>
      </c>
      <c r="D38" s="102" t="s">
        <v>100</v>
      </c>
      <c r="E38" s="102" t="s">
        <v>123</v>
      </c>
      <c r="F38" s="102" t="s">
        <v>388</v>
      </c>
      <c r="G38" s="102" t="s">
        <v>341</v>
      </c>
      <c r="H38" s="102" t="s">
        <v>384</v>
      </c>
      <c r="I38" s="102" t="s">
        <v>206</v>
      </c>
      <c r="J38" s="102" t="s">
        <v>389</v>
      </c>
      <c r="K38" s="103">
        <v>0.65</v>
      </c>
      <c r="L38" s="102" t="s">
        <v>102</v>
      </c>
      <c r="M38" s="104">
        <v>4.4499999999999998E-2</v>
      </c>
      <c r="N38" s="104">
        <v>-2.7000000000000001E-3</v>
      </c>
      <c r="O38" s="103">
        <v>5000</v>
      </c>
      <c r="P38" s="103">
        <v>114.11</v>
      </c>
      <c r="Q38" s="103">
        <v>0</v>
      </c>
      <c r="R38" s="103">
        <v>5.7054999999999998</v>
      </c>
      <c r="S38" s="104">
        <v>0</v>
      </c>
      <c r="T38" s="104">
        <v>2.9999999999999997E-4</v>
      </c>
      <c r="U38" s="104">
        <v>0</v>
      </c>
    </row>
    <row r="39" spans="2:21" s="99" customFormat="1">
      <c r="B39" s="102" t="s">
        <v>390</v>
      </c>
      <c r="C39" s="102" t="s">
        <v>391</v>
      </c>
      <c r="D39" s="102" t="s">
        <v>100</v>
      </c>
      <c r="E39" s="102" t="s">
        <v>123</v>
      </c>
      <c r="F39" s="102" t="s">
        <v>392</v>
      </c>
      <c r="G39" s="102" t="s">
        <v>393</v>
      </c>
      <c r="H39" s="102" t="s">
        <v>384</v>
      </c>
      <c r="I39" s="102" t="s">
        <v>206</v>
      </c>
      <c r="J39" s="102" t="s">
        <v>394</v>
      </c>
      <c r="K39" s="103">
        <v>4.5599999999999996</v>
      </c>
      <c r="L39" s="102" t="s">
        <v>102</v>
      </c>
      <c r="M39" s="104">
        <v>1.0800000000000001E-2</v>
      </c>
      <c r="N39" s="104">
        <v>1.14E-2</v>
      </c>
      <c r="O39" s="103">
        <v>32542</v>
      </c>
      <c r="P39" s="103">
        <v>105.7</v>
      </c>
      <c r="Q39" s="103">
        <v>0</v>
      </c>
      <c r="R39" s="103">
        <v>34.396894000000003</v>
      </c>
      <c r="S39" s="104">
        <v>1E-4</v>
      </c>
      <c r="T39" s="104">
        <v>1.8E-3</v>
      </c>
      <c r="U39" s="104">
        <v>2.0000000000000001E-4</v>
      </c>
    </row>
    <row r="40" spans="2:21" s="99" customFormat="1">
      <c r="B40" s="102" t="s">
        <v>395</v>
      </c>
      <c r="C40" s="102" t="s">
        <v>396</v>
      </c>
      <c r="D40" s="102" t="s">
        <v>100</v>
      </c>
      <c r="E40" s="102" t="s">
        <v>123</v>
      </c>
      <c r="F40" s="102" t="s">
        <v>397</v>
      </c>
      <c r="G40" s="102" t="s">
        <v>398</v>
      </c>
      <c r="H40" s="102" t="s">
        <v>399</v>
      </c>
      <c r="I40" s="102" t="s">
        <v>206</v>
      </c>
      <c r="J40" s="102" t="s">
        <v>400</v>
      </c>
      <c r="K40" s="103">
        <v>6.4</v>
      </c>
      <c r="L40" s="102" t="s">
        <v>102</v>
      </c>
      <c r="M40" s="104">
        <v>7.4999999999999997E-3</v>
      </c>
      <c r="N40" s="104">
        <v>2.5899999999999999E-2</v>
      </c>
      <c r="O40" s="103">
        <v>300000</v>
      </c>
      <c r="P40" s="103">
        <v>91.51</v>
      </c>
      <c r="Q40" s="103">
        <v>0</v>
      </c>
      <c r="R40" s="103">
        <v>274.52999999999997</v>
      </c>
      <c r="S40" s="104">
        <v>5.9999999999999995E-4</v>
      </c>
      <c r="T40" s="104">
        <v>1.41E-2</v>
      </c>
      <c r="U40" s="104">
        <v>1.6999999999999999E-3</v>
      </c>
    </row>
    <row r="41" spans="2:21" s="99" customFormat="1">
      <c r="B41" s="102" t="s">
        <v>401</v>
      </c>
      <c r="C41" s="102" t="s">
        <v>402</v>
      </c>
      <c r="D41" s="102" t="s">
        <v>100</v>
      </c>
      <c r="E41" s="102" t="s">
        <v>123</v>
      </c>
      <c r="F41" s="102" t="s">
        <v>403</v>
      </c>
      <c r="G41" s="102" t="s">
        <v>404</v>
      </c>
      <c r="H41" s="102" t="s">
        <v>405</v>
      </c>
      <c r="I41" s="102" t="s">
        <v>150</v>
      </c>
      <c r="J41" s="102" t="s">
        <v>406</v>
      </c>
      <c r="K41" s="103">
        <v>0.63</v>
      </c>
      <c r="L41" s="102" t="s">
        <v>102</v>
      </c>
      <c r="M41" s="104">
        <v>1.35E-2</v>
      </c>
      <c r="N41" s="104">
        <v>2.0999999999999999E-3</v>
      </c>
      <c r="O41" s="103">
        <v>105263.15</v>
      </c>
      <c r="P41" s="103">
        <v>106.32</v>
      </c>
      <c r="Q41" s="103">
        <v>0</v>
      </c>
      <c r="R41" s="103">
        <v>111.91578108</v>
      </c>
      <c r="S41" s="104">
        <v>2.9999999999999997E-4</v>
      </c>
      <c r="T41" s="104">
        <v>5.7000000000000002E-3</v>
      </c>
      <c r="U41" s="104">
        <v>6.9999999999999999E-4</v>
      </c>
    </row>
    <row r="42" spans="2:21" s="99" customFormat="1">
      <c r="B42" s="102" t="s">
        <v>407</v>
      </c>
      <c r="C42" s="102" t="s">
        <v>408</v>
      </c>
      <c r="D42" s="102" t="s">
        <v>100</v>
      </c>
      <c r="E42" s="102" t="s">
        <v>123</v>
      </c>
      <c r="F42" s="102" t="s">
        <v>409</v>
      </c>
      <c r="G42" s="102" t="s">
        <v>398</v>
      </c>
      <c r="H42" s="102" t="s">
        <v>399</v>
      </c>
      <c r="I42" s="102" t="s">
        <v>206</v>
      </c>
      <c r="J42" s="102" t="s">
        <v>410</v>
      </c>
      <c r="K42" s="103">
        <v>5.98</v>
      </c>
      <c r="L42" s="102" t="s">
        <v>102</v>
      </c>
      <c r="M42" s="104">
        <v>7.4999999999999997E-3</v>
      </c>
      <c r="N42" s="104">
        <v>2.5000000000000001E-2</v>
      </c>
      <c r="O42" s="103">
        <v>298000</v>
      </c>
      <c r="P42" s="103">
        <v>92.88</v>
      </c>
      <c r="Q42" s="103">
        <v>0</v>
      </c>
      <c r="R42" s="103">
        <v>276.7824</v>
      </c>
      <c r="S42" s="104">
        <v>6.9999999999999999E-4</v>
      </c>
      <c r="T42" s="104">
        <v>1.4200000000000001E-2</v>
      </c>
      <c r="U42" s="104">
        <v>1.6999999999999999E-3</v>
      </c>
    </row>
    <row r="43" spans="2:21" s="99" customFormat="1">
      <c r="B43" s="102" t="s">
        <v>411</v>
      </c>
      <c r="C43" s="102" t="s">
        <v>412</v>
      </c>
      <c r="D43" s="102" t="s">
        <v>100</v>
      </c>
      <c r="E43" s="102" t="s">
        <v>123</v>
      </c>
      <c r="F43" s="102" t="s">
        <v>413</v>
      </c>
      <c r="G43" s="102" t="s">
        <v>393</v>
      </c>
      <c r="H43" s="102" t="s">
        <v>414</v>
      </c>
      <c r="I43" s="102" t="s">
        <v>150</v>
      </c>
      <c r="J43" s="102" t="s">
        <v>400</v>
      </c>
      <c r="K43" s="103">
        <v>7.17</v>
      </c>
      <c r="L43" s="102" t="s">
        <v>102</v>
      </c>
      <c r="M43" s="104">
        <v>1.54E-2</v>
      </c>
      <c r="N43" s="104">
        <v>2.8000000000000001E-2</v>
      </c>
      <c r="O43" s="103">
        <v>298000</v>
      </c>
      <c r="P43" s="103">
        <v>94.46</v>
      </c>
      <c r="Q43" s="103">
        <v>0</v>
      </c>
      <c r="R43" s="103">
        <v>281.49079999999998</v>
      </c>
      <c r="S43" s="104">
        <v>8.9999999999999998E-4</v>
      </c>
      <c r="T43" s="104">
        <v>1.44E-2</v>
      </c>
      <c r="U43" s="104">
        <v>1.8E-3</v>
      </c>
    </row>
    <row r="44" spans="2:21" s="99" customFormat="1">
      <c r="B44" s="102" t="s">
        <v>415</v>
      </c>
      <c r="C44" s="102" t="s">
        <v>416</v>
      </c>
      <c r="D44" s="102" t="s">
        <v>100</v>
      </c>
      <c r="E44" s="102" t="s">
        <v>123</v>
      </c>
      <c r="F44" s="102" t="s">
        <v>413</v>
      </c>
      <c r="G44" s="102" t="s">
        <v>393</v>
      </c>
      <c r="H44" s="102" t="s">
        <v>414</v>
      </c>
      <c r="I44" s="102" t="s">
        <v>150</v>
      </c>
      <c r="J44" s="102" t="s">
        <v>343</v>
      </c>
      <c r="K44" s="103">
        <v>3.6</v>
      </c>
      <c r="L44" s="102" t="s">
        <v>102</v>
      </c>
      <c r="M44" s="104">
        <v>2.5700000000000001E-2</v>
      </c>
      <c r="N44" s="104">
        <v>1.83E-2</v>
      </c>
      <c r="O44" s="103">
        <v>450000</v>
      </c>
      <c r="P44" s="103">
        <v>110</v>
      </c>
      <c r="Q44" s="103">
        <v>0</v>
      </c>
      <c r="R44" s="103">
        <v>495</v>
      </c>
      <c r="S44" s="104">
        <v>4.0000000000000002E-4</v>
      </c>
      <c r="T44" s="104">
        <v>2.53E-2</v>
      </c>
      <c r="U44" s="104">
        <v>3.0999999999999999E-3</v>
      </c>
    </row>
    <row r="45" spans="2:21" s="99" customFormat="1">
      <c r="B45" s="102" t="s">
        <v>417</v>
      </c>
      <c r="C45" s="102">
        <v>11283470</v>
      </c>
      <c r="D45" s="102" t="s">
        <v>123</v>
      </c>
      <c r="F45" s="102" t="s">
        <v>418</v>
      </c>
      <c r="G45" s="102" t="s">
        <v>393</v>
      </c>
      <c r="H45" s="102" t="s">
        <v>419</v>
      </c>
      <c r="I45" s="102" t="s">
        <v>150</v>
      </c>
      <c r="J45" s="102" t="s">
        <v>420</v>
      </c>
      <c r="K45" s="103">
        <v>1.5</v>
      </c>
      <c r="L45" s="102" t="s">
        <v>102</v>
      </c>
      <c r="M45" s="104">
        <v>3.2899999999999999E-2</v>
      </c>
      <c r="N45" s="104">
        <v>-1.0699999999999999E-2</v>
      </c>
      <c r="O45" s="103">
        <v>1000000</v>
      </c>
      <c r="P45" s="103">
        <f>R45/O45*100*1000</f>
        <v>112.37092896174863</v>
      </c>
      <c r="Q45" s="103">
        <v>0</v>
      </c>
      <c r="R45" s="103">
        <f>1139.5-15.7907103825136</f>
        <v>1123.7092896174863</v>
      </c>
      <c r="S45" s="104">
        <v>1.6000000000000001E-3</v>
      </c>
      <c r="T45" s="104">
        <f>R45/$R$11</f>
        <v>5.7518987734422503E-2</v>
      </c>
      <c r="U45" s="104">
        <f>R45/'סכום נכסי הקרן'!$C$42</f>
        <v>7.0280075967179183E-3</v>
      </c>
    </row>
    <row r="46" spans="2:21" s="99" customFormat="1">
      <c r="B46" s="102" t="s">
        <v>422</v>
      </c>
      <c r="C46" s="102">
        <v>11849510</v>
      </c>
      <c r="D46" s="102" t="s">
        <v>100</v>
      </c>
      <c r="E46" s="102" t="s">
        <v>123</v>
      </c>
      <c r="F46" s="102" t="s">
        <v>423</v>
      </c>
      <c r="G46" s="102" t="s">
        <v>424</v>
      </c>
      <c r="H46" s="102" t="s">
        <v>419</v>
      </c>
      <c r="I46" s="102" t="s">
        <v>150</v>
      </c>
      <c r="J46" s="102" t="s">
        <v>425</v>
      </c>
      <c r="K46" s="103">
        <v>4.9400000000000004</v>
      </c>
      <c r="L46" s="102" t="s">
        <v>102</v>
      </c>
      <c r="M46" s="104">
        <v>1.7999999999999999E-2</v>
      </c>
      <c r="N46" s="104">
        <v>1.5900000000000001E-2</v>
      </c>
      <c r="O46" s="103">
        <v>278000</v>
      </c>
      <c r="P46" s="103">
        <f>R46/O46*100*1000</f>
        <v>105.51182332822269</v>
      </c>
      <c r="Q46" s="103">
        <v>0</v>
      </c>
      <c r="R46" s="103">
        <f>298.85-5.52713114754095</f>
        <v>293.32286885245907</v>
      </c>
      <c r="S46" s="104">
        <v>2.0000000000000001E-4</v>
      </c>
      <c r="T46" s="104">
        <f>R46/$R$11</f>
        <v>1.5014234243354314E-2</v>
      </c>
      <c r="U46" s="104">
        <f>R46/'סכום נכסי הקרן'!$C$42</f>
        <v>1.8345272835538341E-3</v>
      </c>
    </row>
    <row r="47" spans="2:21" s="99" customFormat="1">
      <c r="B47" s="102" t="s">
        <v>426</v>
      </c>
      <c r="C47" s="102" t="s">
        <v>427</v>
      </c>
      <c r="D47" s="102" t="s">
        <v>100</v>
      </c>
      <c r="E47" s="102" t="s">
        <v>123</v>
      </c>
      <c r="F47" s="102" t="s">
        <v>428</v>
      </c>
      <c r="G47" s="102" t="s">
        <v>341</v>
      </c>
      <c r="H47" s="102" t="s">
        <v>421</v>
      </c>
      <c r="I47" s="102" t="s">
        <v>206</v>
      </c>
      <c r="J47" s="102" t="s">
        <v>429</v>
      </c>
      <c r="K47" s="103">
        <v>4.72</v>
      </c>
      <c r="L47" s="102" t="s">
        <v>102</v>
      </c>
      <c r="M47" s="104">
        <v>3.0000000000000001E-3</v>
      </c>
      <c r="N47" s="104">
        <v>7.9000000000000008E-3</v>
      </c>
      <c r="O47" s="103">
        <v>299000</v>
      </c>
      <c r="P47" s="103">
        <v>99.68</v>
      </c>
      <c r="Q47" s="103">
        <v>0</v>
      </c>
      <c r="R47" s="103">
        <v>298.04320000000001</v>
      </c>
      <c r="S47" s="104">
        <v>5.9999999999999995E-4</v>
      </c>
      <c r="T47" s="104">
        <v>1.5299999999999999E-2</v>
      </c>
      <c r="U47" s="104">
        <v>1.9E-3</v>
      </c>
    </row>
    <row r="48" spans="2:21" s="99" customFormat="1">
      <c r="B48" s="102" t="s">
        <v>430</v>
      </c>
      <c r="C48" s="102" t="s">
        <v>431</v>
      </c>
      <c r="D48" s="102" t="s">
        <v>100</v>
      </c>
      <c r="E48" s="102" t="s">
        <v>123</v>
      </c>
      <c r="F48" s="102" t="s">
        <v>428</v>
      </c>
      <c r="G48" s="102" t="s">
        <v>341</v>
      </c>
      <c r="H48" s="102" t="s">
        <v>421</v>
      </c>
      <c r="I48" s="102" t="s">
        <v>206</v>
      </c>
      <c r="J48" s="102" t="s">
        <v>432</v>
      </c>
      <c r="K48" s="103">
        <v>3.5</v>
      </c>
      <c r="L48" s="102" t="s">
        <v>102</v>
      </c>
      <c r="M48" s="104">
        <v>1E-3</v>
      </c>
      <c r="N48" s="104">
        <v>6.1999999999999998E-3</v>
      </c>
      <c r="O48" s="103">
        <v>660000</v>
      </c>
      <c r="P48" s="103">
        <v>103.69</v>
      </c>
      <c r="Q48" s="103">
        <v>0</v>
      </c>
      <c r="R48" s="103">
        <v>684.35400000000004</v>
      </c>
      <c r="S48" s="104">
        <v>1.1999999999999999E-3</v>
      </c>
      <c r="T48" s="104">
        <v>3.5000000000000003E-2</v>
      </c>
      <c r="U48" s="104">
        <v>4.3E-3</v>
      </c>
    </row>
    <row r="49" spans="2:21" s="99" customFormat="1">
      <c r="B49" s="102" t="s">
        <v>433</v>
      </c>
      <c r="C49" s="102" t="s">
        <v>434</v>
      </c>
      <c r="D49" s="102" t="s">
        <v>100</v>
      </c>
      <c r="E49" s="102" t="s">
        <v>123</v>
      </c>
      <c r="F49" s="102" t="s">
        <v>428</v>
      </c>
      <c r="G49" s="102" t="s">
        <v>341</v>
      </c>
      <c r="H49" s="102" t="s">
        <v>421</v>
      </c>
      <c r="I49" s="102" t="s">
        <v>206</v>
      </c>
      <c r="J49" s="102" t="s">
        <v>435</v>
      </c>
      <c r="K49" s="103">
        <v>6.2</v>
      </c>
      <c r="L49" s="102" t="s">
        <v>102</v>
      </c>
      <c r="M49" s="104">
        <v>3.0000000000000001E-3</v>
      </c>
      <c r="N49" s="104">
        <v>1.37E-2</v>
      </c>
      <c r="O49" s="103">
        <v>608000</v>
      </c>
      <c r="P49" s="103">
        <v>98</v>
      </c>
      <c r="Q49" s="103">
        <v>0</v>
      </c>
      <c r="R49" s="103">
        <v>595.84</v>
      </c>
      <c r="S49" s="104">
        <v>1.8E-3</v>
      </c>
      <c r="T49" s="104">
        <v>3.0499999999999999E-2</v>
      </c>
      <c r="U49" s="104">
        <v>3.7000000000000002E-3</v>
      </c>
    </row>
    <row r="50" spans="2:21" s="99" customFormat="1">
      <c r="B50" s="102" t="s">
        <v>436</v>
      </c>
      <c r="C50" s="102" t="s">
        <v>437</v>
      </c>
      <c r="D50" s="102" t="s">
        <v>100</v>
      </c>
      <c r="E50" s="102" t="s">
        <v>123</v>
      </c>
      <c r="F50" s="102" t="s">
        <v>438</v>
      </c>
      <c r="G50" s="102" t="s">
        <v>439</v>
      </c>
      <c r="H50" s="102" t="s">
        <v>440</v>
      </c>
      <c r="I50" s="102" t="s">
        <v>206</v>
      </c>
      <c r="J50" s="102" t="s">
        <v>242</v>
      </c>
      <c r="K50" s="103">
        <v>0.26</v>
      </c>
      <c r="L50" s="102" t="s">
        <v>102</v>
      </c>
      <c r="M50" s="104">
        <v>0.03</v>
      </c>
      <c r="N50" s="104">
        <v>-5.9999999999999995E-4</v>
      </c>
      <c r="O50" s="103">
        <v>586000</v>
      </c>
      <c r="P50" s="103">
        <v>106.69</v>
      </c>
      <c r="Q50" s="103">
        <v>0</v>
      </c>
      <c r="R50" s="103">
        <v>625.20339999999999</v>
      </c>
      <c r="S50" s="104">
        <v>4.0000000000000001E-3</v>
      </c>
      <c r="T50" s="104">
        <v>3.2000000000000001E-2</v>
      </c>
      <c r="U50" s="104">
        <v>3.8999999999999998E-3</v>
      </c>
    </row>
    <row r="51" spans="2:21" s="99" customFormat="1">
      <c r="B51" s="102" t="s">
        <v>441</v>
      </c>
      <c r="C51" s="102" t="s">
        <v>442</v>
      </c>
      <c r="D51" s="102" t="s">
        <v>100</v>
      </c>
      <c r="E51" s="102" t="s">
        <v>123</v>
      </c>
      <c r="F51" s="102" t="s">
        <v>443</v>
      </c>
      <c r="G51" s="102" t="s">
        <v>424</v>
      </c>
      <c r="H51" s="102" t="s">
        <v>215</v>
      </c>
      <c r="I51" s="102" t="s">
        <v>444</v>
      </c>
      <c r="J51" s="102" t="s">
        <v>445</v>
      </c>
      <c r="K51" s="103">
        <v>3.4</v>
      </c>
      <c r="L51" s="102" t="s">
        <v>102</v>
      </c>
      <c r="M51" s="104">
        <v>1.6400000000000001E-2</v>
      </c>
      <c r="N51" s="104">
        <v>1.67E-2</v>
      </c>
      <c r="O51" s="103">
        <v>170578</v>
      </c>
      <c r="P51" s="103">
        <v>106.05</v>
      </c>
      <c r="Q51" s="103">
        <v>0</v>
      </c>
      <c r="R51" s="103">
        <v>180.89796899999999</v>
      </c>
      <c r="S51" s="104">
        <v>5.9999999999999995E-4</v>
      </c>
      <c r="T51" s="104">
        <v>9.2999999999999992E-3</v>
      </c>
      <c r="U51" s="104">
        <v>1.1000000000000001E-3</v>
      </c>
    </row>
    <row r="52" spans="2:21" s="99" customFormat="1">
      <c r="B52" s="102" t="s">
        <v>446</v>
      </c>
      <c r="C52" s="102" t="s">
        <v>447</v>
      </c>
      <c r="D52" s="102" t="s">
        <v>100</v>
      </c>
      <c r="E52" s="102" t="s">
        <v>123</v>
      </c>
      <c r="F52" s="102" t="s">
        <v>448</v>
      </c>
      <c r="G52" s="102" t="s">
        <v>449</v>
      </c>
      <c r="H52" s="102" t="s">
        <v>215</v>
      </c>
      <c r="I52" s="102" t="s">
        <v>444</v>
      </c>
      <c r="J52" s="102" t="s">
        <v>450</v>
      </c>
      <c r="K52" s="103">
        <v>3.9</v>
      </c>
      <c r="L52" s="102" t="s">
        <v>102</v>
      </c>
      <c r="M52" s="104">
        <v>2.3E-2</v>
      </c>
      <c r="N52" s="104">
        <v>5.6899999999999999E-2</v>
      </c>
      <c r="O52" s="103">
        <v>360000</v>
      </c>
      <c r="P52" s="103">
        <v>90.5</v>
      </c>
      <c r="Q52" s="103">
        <v>0</v>
      </c>
      <c r="R52" s="103">
        <v>325.8</v>
      </c>
      <c r="S52" s="104">
        <v>1.5E-3</v>
      </c>
      <c r="T52" s="104">
        <v>1.67E-2</v>
      </c>
      <c r="U52" s="104">
        <v>2E-3</v>
      </c>
    </row>
    <row r="53" spans="2:21" s="99" customFormat="1">
      <c r="B53" s="98" t="s">
        <v>252</v>
      </c>
      <c r="K53" s="100">
        <v>3.6</v>
      </c>
      <c r="N53" s="101">
        <v>4.1599999999999998E-2</v>
      </c>
      <c r="O53" s="100">
        <f>SUM(O54:O81)</f>
        <v>7431846.6999999993</v>
      </c>
      <c r="Q53" s="100">
        <v>15.95992</v>
      </c>
      <c r="R53" s="100">
        <v>7222.7382632255194</v>
      </c>
      <c r="T53" s="101">
        <v>0.36969999999999997</v>
      </c>
      <c r="U53" s="101">
        <v>4.5199999999999997E-2</v>
      </c>
    </row>
    <row r="54" spans="2:21" s="99" customFormat="1">
      <c r="B54" s="102" t="s">
        <v>451</v>
      </c>
      <c r="C54" s="102" t="s">
        <v>452</v>
      </c>
      <c r="D54" s="102" t="s">
        <v>100</v>
      </c>
      <c r="E54" s="102" t="s">
        <v>123</v>
      </c>
      <c r="F54" s="102" t="s">
        <v>313</v>
      </c>
      <c r="G54" s="102" t="s">
        <v>300</v>
      </c>
      <c r="H54" s="102" t="s">
        <v>205</v>
      </c>
      <c r="I54" s="102" t="s">
        <v>206</v>
      </c>
      <c r="J54" s="102" t="s">
        <v>317</v>
      </c>
      <c r="K54" s="103">
        <v>4.42</v>
      </c>
      <c r="L54" s="102" t="s">
        <v>102</v>
      </c>
      <c r="M54" s="104">
        <v>2.7400000000000001E-2</v>
      </c>
      <c r="N54" s="104">
        <v>3.1399999999999997E-2</v>
      </c>
      <c r="O54" s="103">
        <v>600000</v>
      </c>
      <c r="P54" s="103">
        <v>98.87</v>
      </c>
      <c r="Q54" s="103">
        <v>0</v>
      </c>
      <c r="R54" s="103">
        <v>593.22</v>
      </c>
      <c r="S54" s="104">
        <v>5.0000000000000001E-4</v>
      </c>
      <c r="T54" s="104">
        <v>3.04E-2</v>
      </c>
      <c r="U54" s="104">
        <v>3.7000000000000002E-3</v>
      </c>
    </row>
    <row r="55" spans="2:21" s="99" customFormat="1">
      <c r="B55" s="102" t="s">
        <v>453</v>
      </c>
      <c r="C55" s="102" t="s">
        <v>454</v>
      </c>
      <c r="D55" s="102" t="s">
        <v>100</v>
      </c>
      <c r="E55" s="102" t="s">
        <v>123</v>
      </c>
      <c r="F55" s="102" t="s">
        <v>455</v>
      </c>
      <c r="G55" s="102" t="s">
        <v>341</v>
      </c>
      <c r="H55" s="102" t="s">
        <v>205</v>
      </c>
      <c r="I55" s="102" t="s">
        <v>206</v>
      </c>
      <c r="J55" s="102" t="s">
        <v>456</v>
      </c>
      <c r="K55" s="103">
        <v>2.89</v>
      </c>
      <c r="L55" s="102" t="s">
        <v>102</v>
      </c>
      <c r="M55" s="104">
        <v>1.44E-2</v>
      </c>
      <c r="N55" s="104">
        <v>2.64E-2</v>
      </c>
      <c r="O55" s="103">
        <v>145716.85999999999</v>
      </c>
      <c r="P55" s="103">
        <v>97</v>
      </c>
      <c r="Q55" s="103">
        <v>0</v>
      </c>
      <c r="R55" s="103">
        <v>141.3453542</v>
      </c>
      <c r="S55" s="104">
        <v>2.0000000000000001E-4</v>
      </c>
      <c r="T55" s="104">
        <v>7.1999999999999998E-3</v>
      </c>
      <c r="U55" s="104">
        <v>8.9999999999999998E-4</v>
      </c>
    </row>
    <row r="56" spans="2:21" s="99" customFormat="1">
      <c r="B56" s="102" t="s">
        <v>457</v>
      </c>
      <c r="C56" s="102" t="s">
        <v>458</v>
      </c>
      <c r="D56" s="102" t="s">
        <v>100</v>
      </c>
      <c r="E56" s="102" t="s">
        <v>123</v>
      </c>
      <c r="F56" s="102" t="s">
        <v>333</v>
      </c>
      <c r="G56" s="102" t="s">
        <v>300</v>
      </c>
      <c r="H56" s="102" t="s">
        <v>347</v>
      </c>
      <c r="I56" s="102" t="s">
        <v>206</v>
      </c>
      <c r="J56" s="102" t="s">
        <v>459</v>
      </c>
      <c r="K56" s="103">
        <v>0.91</v>
      </c>
      <c r="L56" s="102" t="s">
        <v>102</v>
      </c>
      <c r="M56" s="104">
        <v>6.5000000000000002E-2</v>
      </c>
      <c r="N56" s="104">
        <v>1.5100000000000001E-2</v>
      </c>
      <c r="O56" s="103">
        <v>3.34</v>
      </c>
      <c r="P56" s="103">
        <v>105.24</v>
      </c>
      <c r="Q56" s="103">
        <v>0</v>
      </c>
      <c r="R56" s="103">
        <v>3.5150160000000001E-3</v>
      </c>
      <c r="S56" s="104">
        <v>0</v>
      </c>
      <c r="T56" s="104">
        <v>0</v>
      </c>
      <c r="U56" s="104">
        <v>0</v>
      </c>
    </row>
    <row r="57" spans="2:21" s="99" customFormat="1">
      <c r="B57" s="102" t="s">
        <v>460</v>
      </c>
      <c r="C57" s="102" t="s">
        <v>461</v>
      </c>
      <c r="D57" s="102" t="s">
        <v>100</v>
      </c>
      <c r="E57" s="102" t="s">
        <v>123</v>
      </c>
      <c r="F57" s="102" t="s">
        <v>462</v>
      </c>
      <c r="G57" s="102" t="s">
        <v>398</v>
      </c>
      <c r="H57" s="102" t="s">
        <v>355</v>
      </c>
      <c r="I57" s="102" t="s">
        <v>206</v>
      </c>
      <c r="J57" s="102" t="s">
        <v>463</v>
      </c>
      <c r="K57" s="103">
        <v>3.9</v>
      </c>
      <c r="L57" s="102" t="s">
        <v>102</v>
      </c>
      <c r="M57" s="104">
        <v>1.6400000000000001E-2</v>
      </c>
      <c r="N57" s="104">
        <v>3.5499999999999997E-2</v>
      </c>
      <c r="O57" s="103">
        <v>529656</v>
      </c>
      <c r="P57" s="103">
        <v>93.52</v>
      </c>
      <c r="Q57" s="103">
        <v>0</v>
      </c>
      <c r="R57" s="103">
        <v>495.3342912</v>
      </c>
      <c r="S57" s="104">
        <v>2.5000000000000001E-3</v>
      </c>
      <c r="T57" s="104">
        <v>2.5399999999999999E-2</v>
      </c>
      <c r="U57" s="104">
        <v>3.0999999999999999E-3</v>
      </c>
    </row>
    <row r="58" spans="2:21" s="99" customFormat="1">
      <c r="B58" s="102" t="s">
        <v>464</v>
      </c>
      <c r="C58" s="102" t="s">
        <v>465</v>
      </c>
      <c r="D58" s="102" t="s">
        <v>100</v>
      </c>
      <c r="E58" s="102" t="s">
        <v>123</v>
      </c>
      <c r="F58" s="102" t="s">
        <v>466</v>
      </c>
      <c r="G58" s="102" t="s">
        <v>132</v>
      </c>
      <c r="H58" s="102" t="s">
        <v>384</v>
      </c>
      <c r="I58" s="102" t="s">
        <v>206</v>
      </c>
      <c r="J58" s="102" t="s">
        <v>467</v>
      </c>
      <c r="K58" s="103">
        <v>9.68</v>
      </c>
      <c r="L58" s="102" t="s">
        <v>102</v>
      </c>
      <c r="M58" s="104">
        <v>2.7900000000000001E-2</v>
      </c>
      <c r="N58" s="104">
        <v>4.1300000000000003E-2</v>
      </c>
      <c r="O58" s="103">
        <v>296000</v>
      </c>
      <c r="P58" s="103">
        <v>88.45</v>
      </c>
      <c r="Q58" s="103">
        <v>0</v>
      </c>
      <c r="R58" s="103">
        <v>261.81200000000001</v>
      </c>
      <c r="S58" s="104">
        <v>1.5E-3</v>
      </c>
      <c r="T58" s="104">
        <v>1.34E-2</v>
      </c>
      <c r="U58" s="104">
        <v>1.6000000000000001E-3</v>
      </c>
    </row>
    <row r="59" spans="2:21" s="99" customFormat="1">
      <c r="B59" s="102" t="s">
        <v>468</v>
      </c>
      <c r="C59" s="102" t="s">
        <v>469</v>
      </c>
      <c r="D59" s="102" t="s">
        <v>100</v>
      </c>
      <c r="E59" s="102" t="s">
        <v>123</v>
      </c>
      <c r="F59" s="102" t="s">
        <v>470</v>
      </c>
      <c r="G59" s="102" t="s">
        <v>393</v>
      </c>
      <c r="H59" s="102" t="s">
        <v>384</v>
      </c>
      <c r="I59" s="102" t="s">
        <v>206</v>
      </c>
      <c r="J59" s="102" t="s">
        <v>471</v>
      </c>
      <c r="K59" s="103">
        <v>1.83</v>
      </c>
      <c r="L59" s="102" t="s">
        <v>102</v>
      </c>
      <c r="M59" s="104">
        <v>5.8000000000000003E-2</v>
      </c>
      <c r="N59" s="104">
        <v>4.1799999999999997E-2</v>
      </c>
      <c r="O59" s="103">
        <v>173379.48</v>
      </c>
      <c r="P59" s="103">
        <v>103.48</v>
      </c>
      <c r="Q59" s="103">
        <v>0</v>
      </c>
      <c r="R59" s="103">
        <v>179.41308590400001</v>
      </c>
      <c r="S59" s="104">
        <v>4.0000000000000002E-4</v>
      </c>
      <c r="T59" s="104">
        <v>9.1999999999999998E-3</v>
      </c>
      <c r="U59" s="104">
        <v>1.1000000000000001E-3</v>
      </c>
    </row>
    <row r="60" spans="2:21" s="99" customFormat="1">
      <c r="B60" s="102" t="s">
        <v>472</v>
      </c>
      <c r="C60" s="102">
        <v>11630620</v>
      </c>
      <c r="D60" s="102" t="s">
        <v>100</v>
      </c>
      <c r="E60" s="102" t="s">
        <v>123</v>
      </c>
      <c r="F60" s="102" t="s">
        <v>473</v>
      </c>
      <c r="G60" s="102" t="s">
        <v>393</v>
      </c>
      <c r="H60" s="102" t="s">
        <v>384</v>
      </c>
      <c r="I60" s="102" t="s">
        <v>206</v>
      </c>
      <c r="J60" s="102" t="s">
        <v>474</v>
      </c>
      <c r="K60" s="103">
        <v>2.42</v>
      </c>
      <c r="L60" s="102" t="s">
        <v>102</v>
      </c>
      <c r="M60" s="104">
        <v>3.9300000000000002E-2</v>
      </c>
      <c r="N60" s="104">
        <v>6.4299999999999996E-2</v>
      </c>
      <c r="O60" s="103">
        <v>300000</v>
      </c>
      <c r="P60" s="103">
        <f t="shared" ref="P60:P61" si="0">R60/O60*100*1000</f>
        <v>95.962896174863332</v>
      </c>
      <c r="Q60" s="103">
        <v>0</v>
      </c>
      <c r="R60" s="103">
        <f>287888.68852459/1000</f>
        <v>287.88868852459001</v>
      </c>
      <c r="S60" s="104">
        <v>5.0000000000000001E-4</v>
      </c>
      <c r="T60" s="104">
        <f t="shared" ref="T60:T61" si="1">R60/$R$11</f>
        <v>1.4736076400829278E-2</v>
      </c>
      <c r="U60" s="104">
        <f>R60/'סכום נכסי הקרן'!$C$42</f>
        <v>1.8005403253796258E-3</v>
      </c>
    </row>
    <row r="61" spans="2:21" s="99" customFormat="1">
      <c r="B61" s="102" t="s">
        <v>472</v>
      </c>
      <c r="C61" s="102">
        <v>1163062</v>
      </c>
      <c r="D61" s="102" t="s">
        <v>100</v>
      </c>
      <c r="E61" s="102" t="s">
        <v>123</v>
      </c>
      <c r="F61" s="102" t="s">
        <v>473</v>
      </c>
      <c r="G61" s="102" t="s">
        <v>393</v>
      </c>
      <c r="H61" s="102" t="s">
        <v>399</v>
      </c>
      <c r="I61" s="102" t="s">
        <v>206</v>
      </c>
      <c r="J61" s="102" t="s">
        <v>474</v>
      </c>
      <c r="K61" s="103">
        <v>0</v>
      </c>
      <c r="L61" s="102" t="s">
        <v>102</v>
      </c>
      <c r="M61" s="104">
        <v>0</v>
      </c>
      <c r="N61" s="104">
        <v>0</v>
      </c>
      <c r="O61" s="103">
        <v>300000</v>
      </c>
      <c r="P61" s="103">
        <f t="shared" si="0"/>
        <v>95.990000000000009</v>
      </c>
      <c r="Q61" s="103">
        <v>0</v>
      </c>
      <c r="R61" s="103">
        <f>287970/1000</f>
        <v>287.97000000000003</v>
      </c>
      <c r="S61" s="104">
        <v>0</v>
      </c>
      <c r="T61" s="104">
        <f t="shared" si="1"/>
        <v>1.4740238468189573E-2</v>
      </c>
      <c r="U61" s="104">
        <f>R61/'סכום נכסי הקרן'!$C$42</f>
        <v>1.8010488712038545E-3</v>
      </c>
    </row>
    <row r="62" spans="2:21" s="99" customFormat="1">
      <c r="B62" s="102" t="s">
        <v>475</v>
      </c>
      <c r="C62" s="102" t="s">
        <v>476</v>
      </c>
      <c r="D62" s="102" t="s">
        <v>100</v>
      </c>
      <c r="E62" s="102" t="s">
        <v>123</v>
      </c>
      <c r="F62" s="102" t="s">
        <v>477</v>
      </c>
      <c r="G62" s="102" t="s">
        <v>449</v>
      </c>
      <c r="H62" s="102" t="s">
        <v>478</v>
      </c>
      <c r="I62" s="102" t="s">
        <v>206</v>
      </c>
      <c r="J62" s="102" t="s">
        <v>359</v>
      </c>
      <c r="K62" s="103">
        <v>5.05</v>
      </c>
      <c r="L62" s="102" t="s">
        <v>102</v>
      </c>
      <c r="M62" s="104">
        <v>2.5000000000000001E-3</v>
      </c>
      <c r="N62" s="104">
        <v>3.9600000000000003E-2</v>
      </c>
      <c r="O62" s="103">
        <v>348000</v>
      </c>
      <c r="P62" s="103">
        <v>83.3</v>
      </c>
      <c r="Q62" s="103">
        <v>0</v>
      </c>
      <c r="R62" s="103">
        <v>289.88400000000001</v>
      </c>
      <c r="S62" s="104">
        <v>5.9999999999999995E-4</v>
      </c>
      <c r="T62" s="104">
        <v>1.4800000000000001E-2</v>
      </c>
      <c r="U62" s="104">
        <v>1.8E-3</v>
      </c>
    </row>
    <row r="63" spans="2:21" s="99" customFormat="1">
      <c r="B63" s="102" t="s">
        <v>479</v>
      </c>
      <c r="C63" s="102" t="s">
        <v>480</v>
      </c>
      <c r="D63" s="102" t="s">
        <v>100</v>
      </c>
      <c r="E63" s="102" t="s">
        <v>123</v>
      </c>
      <c r="F63" s="102" t="s">
        <v>413</v>
      </c>
      <c r="G63" s="102" t="s">
        <v>393</v>
      </c>
      <c r="H63" s="102" t="s">
        <v>414</v>
      </c>
      <c r="I63" s="102" t="s">
        <v>150</v>
      </c>
      <c r="J63" s="102" t="s">
        <v>481</v>
      </c>
      <c r="K63" s="103">
        <v>4.3499999999999996</v>
      </c>
      <c r="L63" s="102" t="s">
        <v>102</v>
      </c>
      <c r="M63" s="104">
        <v>2.3E-2</v>
      </c>
      <c r="N63" s="104">
        <v>4.1799999999999997E-2</v>
      </c>
      <c r="O63" s="103">
        <v>531284.26</v>
      </c>
      <c r="P63" s="103">
        <v>93.02</v>
      </c>
      <c r="Q63" s="103">
        <v>0</v>
      </c>
      <c r="R63" s="103">
        <v>494.200618652</v>
      </c>
      <c r="S63" s="104">
        <v>8.9999999999999998E-4</v>
      </c>
      <c r="T63" s="104">
        <v>2.53E-2</v>
      </c>
      <c r="U63" s="104">
        <v>3.0999999999999999E-3</v>
      </c>
    </row>
    <row r="64" spans="2:21" s="99" customFormat="1">
      <c r="B64" s="102" t="s">
        <v>482</v>
      </c>
      <c r="C64" s="102" t="s">
        <v>483</v>
      </c>
      <c r="D64" s="102" t="s">
        <v>100</v>
      </c>
      <c r="E64" s="102" t="s">
        <v>123</v>
      </c>
      <c r="F64" s="102" t="s">
        <v>484</v>
      </c>
      <c r="G64" s="102" t="s">
        <v>424</v>
      </c>
      <c r="H64" s="102" t="s">
        <v>478</v>
      </c>
      <c r="I64" s="102" t="s">
        <v>206</v>
      </c>
      <c r="J64" s="102" t="s">
        <v>485</v>
      </c>
      <c r="K64" s="103">
        <v>4.96</v>
      </c>
      <c r="L64" s="102" t="s">
        <v>102</v>
      </c>
      <c r="M64" s="104">
        <v>0.05</v>
      </c>
      <c r="N64" s="104">
        <v>4.9799999999999997E-2</v>
      </c>
      <c r="O64" s="103">
        <v>487179.49</v>
      </c>
      <c r="P64" s="103">
        <v>101.7</v>
      </c>
      <c r="Q64" s="103">
        <v>0</v>
      </c>
      <c r="R64" s="103">
        <v>495.46154132999999</v>
      </c>
      <c r="S64" s="104">
        <v>5.9999999999999995E-4</v>
      </c>
      <c r="T64" s="104">
        <v>2.5399999999999999E-2</v>
      </c>
      <c r="U64" s="104">
        <v>3.0999999999999999E-3</v>
      </c>
    </row>
    <row r="65" spans="2:21" s="99" customFormat="1">
      <c r="B65" s="102" t="s">
        <v>486</v>
      </c>
      <c r="C65" s="102" t="s">
        <v>487</v>
      </c>
      <c r="D65" s="102" t="s">
        <v>100</v>
      </c>
      <c r="E65" s="102" t="s">
        <v>123</v>
      </c>
      <c r="F65" s="102" t="s">
        <v>397</v>
      </c>
      <c r="G65" s="102" t="s">
        <v>424</v>
      </c>
      <c r="H65" s="102" t="s">
        <v>478</v>
      </c>
      <c r="I65" s="102" t="s">
        <v>206</v>
      </c>
      <c r="J65" s="102" t="s">
        <v>488</v>
      </c>
      <c r="K65" s="103">
        <v>1.94</v>
      </c>
      <c r="L65" s="102" t="s">
        <v>102</v>
      </c>
      <c r="M65" s="104">
        <v>3.85E-2</v>
      </c>
      <c r="N65" s="104">
        <v>3.6200000000000003E-2</v>
      </c>
      <c r="O65" s="103">
        <v>162000</v>
      </c>
      <c r="P65" s="103">
        <v>100.5</v>
      </c>
      <c r="Q65" s="103">
        <v>0</v>
      </c>
      <c r="R65" s="103">
        <v>162.81</v>
      </c>
      <c r="S65" s="104">
        <v>1.6999999999999999E-3</v>
      </c>
      <c r="T65" s="104">
        <v>8.3000000000000001E-3</v>
      </c>
      <c r="U65" s="104">
        <v>1E-3</v>
      </c>
    </row>
    <row r="66" spans="2:21" s="99" customFormat="1">
      <c r="B66" s="102" t="s">
        <v>489</v>
      </c>
      <c r="C66" s="102" t="s">
        <v>490</v>
      </c>
      <c r="D66" s="102" t="s">
        <v>100</v>
      </c>
      <c r="E66" s="102" t="s">
        <v>123</v>
      </c>
      <c r="F66" s="102" t="s">
        <v>491</v>
      </c>
      <c r="G66" s="102" t="s">
        <v>398</v>
      </c>
      <c r="H66" s="102" t="s">
        <v>478</v>
      </c>
      <c r="I66" s="102" t="s">
        <v>206</v>
      </c>
      <c r="J66" s="102" t="s">
        <v>310</v>
      </c>
      <c r="K66" s="103">
        <v>3.91</v>
      </c>
      <c r="L66" s="102" t="s">
        <v>102</v>
      </c>
      <c r="M66" s="104">
        <v>2.1999999999999999E-2</v>
      </c>
      <c r="N66" s="104">
        <v>3.7999999999999999E-2</v>
      </c>
      <c r="O66" s="103">
        <v>805338</v>
      </c>
      <c r="P66" s="103">
        <v>94.11</v>
      </c>
      <c r="Q66" s="103">
        <v>0</v>
      </c>
      <c r="R66" s="103">
        <v>757.90359179999996</v>
      </c>
      <c r="S66" s="104">
        <v>5.9999999999999995E-4</v>
      </c>
      <c r="T66" s="104">
        <v>3.8800000000000001E-2</v>
      </c>
      <c r="U66" s="104">
        <v>4.7000000000000002E-3</v>
      </c>
    </row>
    <row r="67" spans="2:21" s="99" customFormat="1">
      <c r="B67" s="102" t="s">
        <v>492</v>
      </c>
      <c r="C67" s="102" t="s">
        <v>493</v>
      </c>
      <c r="D67" s="102" t="s">
        <v>100</v>
      </c>
      <c r="E67" s="102" t="s">
        <v>123</v>
      </c>
      <c r="F67" s="102" t="s">
        <v>494</v>
      </c>
      <c r="G67" s="102" t="s">
        <v>398</v>
      </c>
      <c r="H67" s="102" t="s">
        <v>478</v>
      </c>
      <c r="I67" s="102" t="s">
        <v>206</v>
      </c>
      <c r="J67" s="102" t="s">
        <v>495</v>
      </c>
      <c r="K67" s="103">
        <v>2.4900000000000002</v>
      </c>
      <c r="L67" s="102" t="s">
        <v>102</v>
      </c>
      <c r="M67" s="104">
        <v>2.63E-2</v>
      </c>
      <c r="N67" s="104">
        <v>3.8699999999999998E-2</v>
      </c>
      <c r="O67" s="103">
        <v>220000</v>
      </c>
      <c r="P67" s="103">
        <v>97.47</v>
      </c>
      <c r="Q67" s="103">
        <v>0</v>
      </c>
      <c r="R67" s="103">
        <v>214.434</v>
      </c>
      <c r="S67" s="104">
        <v>2.3E-3</v>
      </c>
      <c r="T67" s="104">
        <v>1.0999999999999999E-2</v>
      </c>
      <c r="U67" s="104">
        <v>1.2999999999999999E-3</v>
      </c>
    </row>
    <row r="68" spans="2:21" s="99" customFormat="1">
      <c r="B68" s="102" t="s">
        <v>496</v>
      </c>
      <c r="C68" s="102" t="s">
        <v>497</v>
      </c>
      <c r="D68" s="102" t="s">
        <v>100</v>
      </c>
      <c r="E68" s="102" t="s">
        <v>123</v>
      </c>
      <c r="F68" s="102" t="s">
        <v>498</v>
      </c>
      <c r="G68" s="102" t="s">
        <v>393</v>
      </c>
      <c r="H68" s="102" t="s">
        <v>478</v>
      </c>
      <c r="I68" s="102" t="s">
        <v>206</v>
      </c>
      <c r="J68" s="102" t="s">
        <v>499</v>
      </c>
      <c r="K68" s="103">
        <v>0.94</v>
      </c>
      <c r="L68" s="102" t="s">
        <v>102</v>
      </c>
      <c r="M68" s="104">
        <v>5.5E-2</v>
      </c>
      <c r="N68" s="104">
        <v>2.6700000000000002E-2</v>
      </c>
      <c r="O68" s="103">
        <v>120000</v>
      </c>
      <c r="P68" s="103">
        <v>102.65</v>
      </c>
      <c r="Q68" s="103">
        <v>3.3</v>
      </c>
      <c r="R68" s="103">
        <v>126.48</v>
      </c>
      <c r="S68" s="104">
        <v>1.1999999999999999E-3</v>
      </c>
      <c r="T68" s="104">
        <v>6.4999999999999997E-3</v>
      </c>
      <c r="U68" s="104">
        <v>8.0000000000000004E-4</v>
      </c>
    </row>
    <row r="69" spans="2:21" s="99" customFormat="1">
      <c r="B69" s="102" t="s">
        <v>500</v>
      </c>
      <c r="C69" s="102" t="s">
        <v>501</v>
      </c>
      <c r="D69" s="102" t="s">
        <v>100</v>
      </c>
      <c r="E69" s="102" t="s">
        <v>123</v>
      </c>
      <c r="F69" s="102" t="s">
        <v>502</v>
      </c>
      <c r="G69" s="102" t="s">
        <v>439</v>
      </c>
      <c r="H69" s="102" t="s">
        <v>419</v>
      </c>
      <c r="I69" s="102" t="s">
        <v>150</v>
      </c>
      <c r="J69" s="102" t="s">
        <v>503</v>
      </c>
      <c r="K69" s="103">
        <v>1.65</v>
      </c>
      <c r="L69" s="102" t="s">
        <v>102</v>
      </c>
      <c r="M69" s="104">
        <v>4.7500000000000001E-2</v>
      </c>
      <c r="N69" s="104">
        <v>3.2899999999999999E-2</v>
      </c>
      <c r="O69" s="103">
        <v>250</v>
      </c>
      <c r="P69" s="103">
        <v>102.43</v>
      </c>
      <c r="Q69" s="103">
        <v>0</v>
      </c>
      <c r="R69" s="103">
        <v>0.256075</v>
      </c>
      <c r="S69" s="104">
        <v>0</v>
      </c>
      <c r="T69" s="104">
        <v>0</v>
      </c>
      <c r="U69" s="104">
        <v>0</v>
      </c>
    </row>
    <row r="70" spans="2:21" s="99" customFormat="1">
      <c r="B70" s="102" t="s">
        <v>504</v>
      </c>
      <c r="C70" s="102" t="s">
        <v>505</v>
      </c>
      <c r="D70" s="102" t="s">
        <v>100</v>
      </c>
      <c r="E70" s="102" t="s">
        <v>123</v>
      </c>
      <c r="F70" s="102" t="s">
        <v>506</v>
      </c>
      <c r="G70" s="102" t="s">
        <v>404</v>
      </c>
      <c r="H70" s="102" t="s">
        <v>419</v>
      </c>
      <c r="I70" s="102" t="s">
        <v>150</v>
      </c>
      <c r="J70" s="102" t="s">
        <v>507</v>
      </c>
      <c r="K70" s="103">
        <v>0</v>
      </c>
      <c r="L70" s="102" t="s">
        <v>102</v>
      </c>
      <c r="M70" s="104">
        <v>3.2399999999999998E-2</v>
      </c>
      <c r="N70" s="104">
        <v>0</v>
      </c>
      <c r="O70" s="103">
        <v>192799.75</v>
      </c>
      <c r="P70" s="103">
        <v>98.84</v>
      </c>
      <c r="Q70" s="103">
        <v>0</v>
      </c>
      <c r="R70" s="103">
        <v>190.56327289999999</v>
      </c>
      <c r="S70" s="104">
        <v>6.9999999999999999E-4</v>
      </c>
      <c r="T70" s="104">
        <v>9.7999999999999997E-3</v>
      </c>
      <c r="U70" s="104">
        <v>1.1999999999999999E-3</v>
      </c>
    </row>
    <row r="71" spans="2:21" s="99" customFormat="1">
      <c r="B71" s="102" t="s">
        <v>508</v>
      </c>
      <c r="C71" s="102" t="s">
        <v>509</v>
      </c>
      <c r="D71" s="102" t="s">
        <v>100</v>
      </c>
      <c r="E71" s="102" t="s">
        <v>123</v>
      </c>
      <c r="F71" s="102" t="s">
        <v>510</v>
      </c>
      <c r="G71" s="102" t="s">
        <v>439</v>
      </c>
      <c r="H71" s="102" t="s">
        <v>419</v>
      </c>
      <c r="I71" s="102" t="s">
        <v>150</v>
      </c>
      <c r="J71" s="102" t="s">
        <v>511</v>
      </c>
      <c r="K71" s="103">
        <v>2.4900000000000002</v>
      </c>
      <c r="L71" s="102" t="s">
        <v>102</v>
      </c>
      <c r="M71" s="104">
        <v>7.0000000000000007E-2</v>
      </c>
      <c r="N71" s="104">
        <v>7.3400000000000007E-2</v>
      </c>
      <c r="O71" s="103">
        <v>107069</v>
      </c>
      <c r="P71" s="103">
        <v>101.2</v>
      </c>
      <c r="Q71" s="103">
        <v>0</v>
      </c>
      <c r="R71" s="103">
        <v>108.35382799999999</v>
      </c>
      <c r="S71" s="104">
        <v>2.9999999999999997E-4</v>
      </c>
      <c r="T71" s="104">
        <v>5.4999999999999997E-3</v>
      </c>
      <c r="U71" s="104">
        <v>6.9999999999999999E-4</v>
      </c>
    </row>
    <row r="72" spans="2:21" s="99" customFormat="1">
      <c r="B72" s="102" t="s">
        <v>512</v>
      </c>
      <c r="C72" s="102" t="s">
        <v>513</v>
      </c>
      <c r="D72" s="102" t="s">
        <v>100</v>
      </c>
      <c r="E72" s="102" t="s">
        <v>123</v>
      </c>
      <c r="F72" s="102" t="s">
        <v>514</v>
      </c>
      <c r="G72" s="102" t="s">
        <v>404</v>
      </c>
      <c r="H72" s="102" t="s">
        <v>421</v>
      </c>
      <c r="I72" s="102" t="s">
        <v>206</v>
      </c>
      <c r="J72" s="102" t="s">
        <v>515</v>
      </c>
      <c r="K72" s="103">
        <v>1.67</v>
      </c>
      <c r="L72" s="102" t="s">
        <v>102</v>
      </c>
      <c r="M72" s="104">
        <v>4.9000000000000002E-2</v>
      </c>
      <c r="N72" s="104">
        <v>4.9599999999999998E-2</v>
      </c>
      <c r="O72" s="103">
        <v>266400</v>
      </c>
      <c r="P72" s="103">
        <v>100</v>
      </c>
      <c r="Q72" s="103">
        <v>0</v>
      </c>
      <c r="R72" s="103">
        <v>266.39999999999998</v>
      </c>
      <c r="S72" s="104">
        <v>1.5E-3</v>
      </c>
      <c r="T72" s="104">
        <v>1.3599999999999999E-2</v>
      </c>
      <c r="U72" s="104">
        <v>1.6999999999999999E-3</v>
      </c>
    </row>
    <row r="73" spans="2:21" s="99" customFormat="1">
      <c r="B73" s="102" t="s">
        <v>516</v>
      </c>
      <c r="C73" s="102" t="s">
        <v>517</v>
      </c>
      <c r="D73" s="102" t="s">
        <v>100</v>
      </c>
      <c r="E73" s="102" t="s">
        <v>123</v>
      </c>
      <c r="F73" s="102" t="s">
        <v>518</v>
      </c>
      <c r="G73" s="102" t="s">
        <v>519</v>
      </c>
      <c r="H73" s="102" t="s">
        <v>421</v>
      </c>
      <c r="I73" s="102" t="s">
        <v>206</v>
      </c>
      <c r="J73" s="102" t="s">
        <v>520</v>
      </c>
      <c r="K73" s="103">
        <v>3.39</v>
      </c>
      <c r="L73" s="102" t="s">
        <v>102</v>
      </c>
      <c r="M73" s="104">
        <v>6.5000000000000002E-2</v>
      </c>
      <c r="N73" s="104">
        <v>5.2699999999999997E-2</v>
      </c>
      <c r="O73" s="103">
        <v>125000</v>
      </c>
      <c r="P73" s="103">
        <v>104.35</v>
      </c>
      <c r="Q73" s="103">
        <v>0</v>
      </c>
      <c r="R73" s="103">
        <v>130.4375</v>
      </c>
      <c r="S73" s="104">
        <v>2.0000000000000001E-4</v>
      </c>
      <c r="T73" s="104">
        <v>6.7000000000000002E-3</v>
      </c>
      <c r="U73" s="104">
        <v>8.0000000000000004E-4</v>
      </c>
    </row>
    <row r="74" spans="2:21" s="99" customFormat="1">
      <c r="B74" s="102" t="s">
        <v>521</v>
      </c>
      <c r="C74" s="102" t="s">
        <v>522</v>
      </c>
      <c r="D74" s="102" t="s">
        <v>100</v>
      </c>
      <c r="E74" s="102" t="s">
        <v>123</v>
      </c>
      <c r="F74" s="102" t="s">
        <v>523</v>
      </c>
      <c r="G74" s="102" t="s">
        <v>524</v>
      </c>
      <c r="H74" s="102" t="s">
        <v>419</v>
      </c>
      <c r="I74" s="102" t="s">
        <v>150</v>
      </c>
      <c r="J74" s="102" t="s">
        <v>525</v>
      </c>
      <c r="K74" s="103">
        <v>3.8</v>
      </c>
      <c r="L74" s="102" t="s">
        <v>102</v>
      </c>
      <c r="M74" s="104">
        <v>0.04</v>
      </c>
      <c r="N74" s="104">
        <v>-1.4500000000000001E-2</v>
      </c>
      <c r="O74" s="103">
        <v>250000</v>
      </c>
      <c r="P74" s="103">
        <v>123</v>
      </c>
      <c r="Q74" s="103">
        <v>0</v>
      </c>
      <c r="R74" s="103">
        <v>307.5</v>
      </c>
      <c r="S74" s="104">
        <v>8.9999999999999998E-4</v>
      </c>
      <c r="T74" s="104">
        <v>1.5699999999999999E-2</v>
      </c>
      <c r="U74" s="104">
        <v>1.9E-3</v>
      </c>
    </row>
    <row r="75" spans="2:21" s="99" customFormat="1">
      <c r="B75" s="102" t="s">
        <v>526</v>
      </c>
      <c r="C75" s="102" t="s">
        <v>527</v>
      </c>
      <c r="D75" s="102" t="s">
        <v>100</v>
      </c>
      <c r="E75" s="102" t="s">
        <v>123</v>
      </c>
      <c r="F75" s="102" t="s">
        <v>528</v>
      </c>
      <c r="G75" s="102" t="s">
        <v>341</v>
      </c>
      <c r="H75" s="102" t="s">
        <v>419</v>
      </c>
      <c r="I75" s="102" t="s">
        <v>150</v>
      </c>
      <c r="J75" s="102" t="s">
        <v>529</v>
      </c>
      <c r="K75" s="103">
        <v>3.85</v>
      </c>
      <c r="L75" s="102" t="s">
        <v>102</v>
      </c>
      <c r="M75" s="104">
        <v>4.1000000000000002E-2</v>
      </c>
      <c r="N75" s="104">
        <v>4.6399999999999997E-2</v>
      </c>
      <c r="O75" s="103">
        <v>250000</v>
      </c>
      <c r="P75" s="103">
        <v>98.81</v>
      </c>
      <c r="Q75" s="103">
        <v>0</v>
      </c>
      <c r="R75" s="103">
        <v>247.02500000000001</v>
      </c>
      <c r="S75" s="104">
        <v>6.9999999999999999E-4</v>
      </c>
      <c r="T75" s="104">
        <v>1.26E-2</v>
      </c>
      <c r="U75" s="104">
        <v>1.5E-3</v>
      </c>
    </row>
    <row r="76" spans="2:21" s="99" customFormat="1">
      <c r="B76" s="102" t="s">
        <v>530</v>
      </c>
      <c r="C76" s="102" t="s">
        <v>531</v>
      </c>
      <c r="D76" s="102" t="s">
        <v>100</v>
      </c>
      <c r="E76" s="102" t="s">
        <v>123</v>
      </c>
      <c r="F76" s="102" t="s">
        <v>532</v>
      </c>
      <c r="G76" s="102" t="s">
        <v>404</v>
      </c>
      <c r="H76" s="102" t="s">
        <v>533</v>
      </c>
      <c r="I76" s="102" t="s">
        <v>150</v>
      </c>
      <c r="J76" s="102" t="s">
        <v>534</v>
      </c>
      <c r="K76" s="103">
        <v>0.43</v>
      </c>
      <c r="L76" s="102" t="s">
        <v>102</v>
      </c>
      <c r="M76" s="104">
        <v>0.05</v>
      </c>
      <c r="N76" s="104">
        <v>6.4500000000000002E-2</v>
      </c>
      <c r="O76" s="103">
        <v>75000</v>
      </c>
      <c r="P76" s="103">
        <v>99.8</v>
      </c>
      <c r="Q76" s="103">
        <v>0</v>
      </c>
      <c r="R76" s="103">
        <v>74.849999999999994</v>
      </c>
      <c r="S76" s="104">
        <v>7.4000000000000003E-3</v>
      </c>
      <c r="T76" s="104">
        <v>3.8E-3</v>
      </c>
      <c r="U76" s="104">
        <v>5.0000000000000001E-4</v>
      </c>
    </row>
    <row r="77" spans="2:21" s="99" customFormat="1">
      <c r="B77" s="102" t="s">
        <v>535</v>
      </c>
      <c r="C77" s="102" t="s">
        <v>536</v>
      </c>
      <c r="D77" s="102" t="s">
        <v>100</v>
      </c>
      <c r="E77" s="102" t="s">
        <v>123</v>
      </c>
      <c r="F77" s="102" t="s">
        <v>438</v>
      </c>
      <c r="G77" s="102" t="s">
        <v>439</v>
      </c>
      <c r="H77" s="102" t="s">
        <v>440</v>
      </c>
      <c r="I77" s="102" t="s">
        <v>206</v>
      </c>
      <c r="J77" s="102" t="s">
        <v>537</v>
      </c>
      <c r="K77" s="103">
        <v>3.39</v>
      </c>
      <c r="L77" s="102" t="s">
        <v>102</v>
      </c>
      <c r="M77" s="104">
        <v>2.9000000000000001E-2</v>
      </c>
      <c r="N77" s="104">
        <v>5.3400000000000003E-2</v>
      </c>
      <c r="O77" s="103">
        <v>327000</v>
      </c>
      <c r="P77" s="103">
        <v>92.37</v>
      </c>
      <c r="Q77" s="103">
        <v>4.8324100000000003</v>
      </c>
      <c r="R77" s="103">
        <v>306.88231000000002</v>
      </c>
      <c r="S77" s="104">
        <v>2.2000000000000001E-3</v>
      </c>
      <c r="T77" s="104">
        <v>1.5699999999999999E-2</v>
      </c>
      <c r="U77" s="104">
        <v>1.9E-3</v>
      </c>
    </row>
    <row r="78" spans="2:21" s="99" customFormat="1">
      <c r="B78" s="102" t="s">
        <v>538</v>
      </c>
      <c r="C78" s="102" t="s">
        <v>539</v>
      </c>
      <c r="D78" s="102" t="s">
        <v>100</v>
      </c>
      <c r="E78" s="102" t="s">
        <v>123</v>
      </c>
      <c r="F78" s="102" t="s">
        <v>540</v>
      </c>
      <c r="G78" s="102" t="s">
        <v>439</v>
      </c>
      <c r="H78" s="102" t="s">
        <v>541</v>
      </c>
      <c r="I78" s="102" t="s">
        <v>150</v>
      </c>
      <c r="J78" s="102" t="s">
        <v>445</v>
      </c>
      <c r="K78" s="103">
        <v>2.08</v>
      </c>
      <c r="L78" s="102" t="s">
        <v>102</v>
      </c>
      <c r="M78" s="104">
        <v>6.3500000000000001E-2</v>
      </c>
      <c r="N78" s="104">
        <v>2.7699999999999999E-2</v>
      </c>
      <c r="O78" s="103">
        <v>32210.52</v>
      </c>
      <c r="P78" s="103">
        <v>107.44</v>
      </c>
      <c r="Q78" s="103">
        <v>7.8275100000000002</v>
      </c>
      <c r="R78" s="103">
        <v>42.434492687999999</v>
      </c>
      <c r="S78" s="104">
        <v>5.0000000000000001E-4</v>
      </c>
      <c r="T78" s="104">
        <v>2.2000000000000001E-3</v>
      </c>
      <c r="U78" s="104">
        <v>2.9999999999999997E-4</v>
      </c>
    </row>
    <row r="79" spans="2:21" s="99" customFormat="1">
      <c r="B79" s="102" t="s">
        <v>542</v>
      </c>
      <c r="C79" s="102" t="s">
        <v>543</v>
      </c>
      <c r="D79" s="102" t="s">
        <v>100</v>
      </c>
      <c r="E79" s="102" t="s">
        <v>123</v>
      </c>
      <c r="F79" s="102" t="s">
        <v>544</v>
      </c>
      <c r="G79" s="102" t="s">
        <v>519</v>
      </c>
      <c r="H79" s="102" t="s">
        <v>215</v>
      </c>
      <c r="I79" s="102" t="s">
        <v>444</v>
      </c>
      <c r="J79" s="102" t="s">
        <v>545</v>
      </c>
      <c r="K79" s="103">
        <v>3.79</v>
      </c>
      <c r="L79" s="102" t="s">
        <v>102</v>
      </c>
      <c r="M79" s="104">
        <v>6.2E-2</v>
      </c>
      <c r="N79" s="104">
        <v>5.96E-2</v>
      </c>
      <c r="O79" s="103">
        <v>150000</v>
      </c>
      <c r="P79" s="103">
        <v>102.22</v>
      </c>
      <c r="Q79" s="103">
        <v>0</v>
      </c>
      <c r="R79" s="103">
        <v>153.33000000000001</v>
      </c>
      <c r="S79" s="104">
        <v>2.9999999999999997E-4</v>
      </c>
      <c r="T79" s="104">
        <v>7.7999999999999996E-3</v>
      </c>
      <c r="U79" s="104">
        <v>1E-3</v>
      </c>
    </row>
    <row r="80" spans="2:21" s="99" customFormat="1">
      <c r="B80" s="102" t="s">
        <v>546</v>
      </c>
      <c r="C80" s="102">
        <v>43402120</v>
      </c>
      <c r="D80" s="102" t="s">
        <v>100</v>
      </c>
      <c r="E80" s="102" t="s">
        <v>123</v>
      </c>
      <c r="F80" s="102" t="s">
        <v>547</v>
      </c>
      <c r="G80" s="102" t="s">
        <v>439</v>
      </c>
      <c r="H80" s="102" t="s">
        <v>215</v>
      </c>
      <c r="I80" s="102" t="s">
        <v>444</v>
      </c>
      <c r="J80" s="102" t="s">
        <v>548</v>
      </c>
      <c r="K80" s="103">
        <v>3.75</v>
      </c>
      <c r="L80" s="102" t="s">
        <v>102</v>
      </c>
      <c r="M80" s="104">
        <v>3.95E-2</v>
      </c>
      <c r="N80" s="104">
        <v>6.2700000000000006E-2</v>
      </c>
      <c r="O80" s="103">
        <v>350000</v>
      </c>
      <c r="P80" s="103">
        <f>R80/O80*100*1000</f>
        <v>92.108087431693974</v>
      </c>
      <c r="Q80" s="103">
        <v>0</v>
      </c>
      <c r="R80" s="103">
        <f>322.49-0.111693989071058</f>
        <v>322.37830601092895</v>
      </c>
      <c r="S80" s="104">
        <v>4.0000000000000002E-4</v>
      </c>
      <c r="T80" s="104">
        <f>R80/$R$11</f>
        <v>1.6501486639483573E-2</v>
      </c>
      <c r="U80" s="104">
        <f>R80/'סכום נכסי הקרן'!$C$42</f>
        <v>2.0162485124894758E-3</v>
      </c>
    </row>
    <row r="81" spans="2:21" s="99" customFormat="1">
      <c r="B81" s="102" t="s">
        <v>549</v>
      </c>
      <c r="C81" s="102" t="s">
        <v>550</v>
      </c>
      <c r="D81" s="102" t="s">
        <v>100</v>
      </c>
      <c r="E81" s="102" t="s">
        <v>123</v>
      </c>
      <c r="F81" s="102" t="s">
        <v>551</v>
      </c>
      <c r="G81" s="102" t="s">
        <v>439</v>
      </c>
      <c r="H81" s="102" t="s">
        <v>215</v>
      </c>
      <c r="I81" s="102" t="s">
        <v>444</v>
      </c>
      <c r="J81" s="102" t="s">
        <v>552</v>
      </c>
      <c r="K81" s="103">
        <v>1.83</v>
      </c>
      <c r="L81" s="102" t="s">
        <v>102</v>
      </c>
      <c r="M81" s="104">
        <v>4.4900000000000002E-2</v>
      </c>
      <c r="N81" s="104">
        <v>5.2200000000000003E-2</v>
      </c>
      <c r="O81" s="103">
        <v>287560</v>
      </c>
      <c r="P81" s="103">
        <v>98.82</v>
      </c>
      <c r="Q81" s="103">
        <v>0</v>
      </c>
      <c r="R81" s="103">
        <v>284.16679199999999</v>
      </c>
      <c r="S81" s="104">
        <v>2.3999999999999998E-3</v>
      </c>
      <c r="T81" s="104">
        <v>1.4500000000000001E-2</v>
      </c>
      <c r="U81" s="104">
        <v>1.8E-3</v>
      </c>
    </row>
    <row r="82" spans="2:21" s="99" customFormat="1">
      <c r="B82" s="98" t="s">
        <v>294</v>
      </c>
      <c r="K82" s="100">
        <v>0</v>
      </c>
      <c r="N82" s="101">
        <v>0</v>
      </c>
      <c r="O82" s="100">
        <v>0</v>
      </c>
      <c r="Q82" s="100">
        <v>0</v>
      </c>
      <c r="R82" s="100">
        <v>0</v>
      </c>
      <c r="T82" s="101">
        <v>0</v>
      </c>
      <c r="U82" s="101">
        <v>0</v>
      </c>
    </row>
    <row r="83" spans="2:21" s="99" customFormat="1">
      <c r="B83" s="102" t="s">
        <v>215</v>
      </c>
      <c r="C83" s="102" t="s">
        <v>215</v>
      </c>
      <c r="G83" s="102" t="s">
        <v>215</v>
      </c>
      <c r="H83" s="102" t="s">
        <v>215</v>
      </c>
      <c r="K83" s="103">
        <v>0</v>
      </c>
      <c r="L83" s="102" t="s">
        <v>215</v>
      </c>
      <c r="M83" s="104">
        <v>0</v>
      </c>
      <c r="N83" s="104">
        <v>0</v>
      </c>
      <c r="O83" s="103">
        <v>0</v>
      </c>
      <c r="P83" s="103">
        <v>0</v>
      </c>
      <c r="R83" s="103">
        <v>0</v>
      </c>
      <c r="S83" s="104">
        <v>0</v>
      </c>
      <c r="T83" s="104">
        <v>0</v>
      </c>
      <c r="U83" s="104">
        <v>0</v>
      </c>
    </row>
    <row r="84" spans="2:21" s="99" customFormat="1">
      <c r="B84" s="98" t="s">
        <v>553</v>
      </c>
      <c r="K84" s="100">
        <v>0</v>
      </c>
      <c r="N84" s="101">
        <v>0</v>
      </c>
      <c r="O84" s="100">
        <v>0</v>
      </c>
      <c r="Q84" s="100">
        <v>0</v>
      </c>
      <c r="R84" s="100">
        <v>0</v>
      </c>
      <c r="T84" s="101">
        <v>0</v>
      </c>
      <c r="U84" s="101">
        <v>0</v>
      </c>
    </row>
    <row r="85" spans="2:21" s="99" customFormat="1">
      <c r="B85" s="102" t="s">
        <v>215</v>
      </c>
      <c r="C85" s="102" t="s">
        <v>215</v>
      </c>
      <c r="G85" s="102" t="s">
        <v>215</v>
      </c>
      <c r="H85" s="102" t="s">
        <v>215</v>
      </c>
      <c r="K85" s="103">
        <v>0</v>
      </c>
      <c r="L85" s="102" t="s">
        <v>215</v>
      </c>
      <c r="M85" s="104">
        <v>0</v>
      </c>
      <c r="N85" s="104">
        <v>0</v>
      </c>
      <c r="O85" s="103">
        <v>0</v>
      </c>
      <c r="P85" s="103">
        <v>0</v>
      </c>
      <c r="R85" s="103">
        <v>0</v>
      </c>
      <c r="S85" s="104">
        <v>0</v>
      </c>
      <c r="T85" s="104">
        <v>0</v>
      </c>
      <c r="U85" s="104">
        <v>0</v>
      </c>
    </row>
    <row r="86" spans="2:21" s="99" customFormat="1">
      <c r="B86" s="98" t="s">
        <v>220</v>
      </c>
      <c r="K86" s="100">
        <v>6.53</v>
      </c>
      <c r="N86" s="101">
        <v>6.1100000000000002E-2</v>
      </c>
      <c r="O86" s="100">
        <v>220000</v>
      </c>
      <c r="Q86" s="100">
        <v>0</v>
      </c>
      <c r="R86" s="100">
        <v>656.91492861999996</v>
      </c>
      <c r="T86" s="101">
        <v>3.3599999999999998E-2</v>
      </c>
      <c r="U86" s="101">
        <v>4.1000000000000003E-3</v>
      </c>
    </row>
    <row r="87" spans="2:21" s="99" customFormat="1">
      <c r="B87" s="98" t="s">
        <v>295</v>
      </c>
      <c r="K87" s="100">
        <v>5.25</v>
      </c>
      <c r="N87" s="101">
        <v>8.3699999999999997E-2</v>
      </c>
      <c r="O87" s="100">
        <v>70000</v>
      </c>
      <c r="Q87" s="100">
        <v>0</v>
      </c>
      <c r="R87" s="100">
        <v>208.32911612000001</v>
      </c>
      <c r="T87" s="101">
        <v>1.0699999999999999E-2</v>
      </c>
      <c r="U87" s="101">
        <v>1.2999999999999999E-3</v>
      </c>
    </row>
    <row r="88" spans="2:21" s="99" customFormat="1">
      <c r="B88" s="102" t="s">
        <v>554</v>
      </c>
      <c r="C88" s="102" t="s">
        <v>555</v>
      </c>
      <c r="D88" s="102" t="s">
        <v>123</v>
      </c>
      <c r="E88" s="102" t="s">
        <v>556</v>
      </c>
      <c r="F88" s="102" t="s">
        <v>557</v>
      </c>
      <c r="G88" s="102" t="s">
        <v>558</v>
      </c>
      <c r="H88" s="102" t="s">
        <v>559</v>
      </c>
      <c r="I88" s="102" t="s">
        <v>560</v>
      </c>
      <c r="J88" s="102" t="s">
        <v>561</v>
      </c>
      <c r="K88" s="103">
        <v>4.32</v>
      </c>
      <c r="L88" s="102" t="s">
        <v>106</v>
      </c>
      <c r="M88" s="104">
        <v>4.7500000000000001E-2</v>
      </c>
      <c r="N88" s="104">
        <v>8.6400000000000005E-2</v>
      </c>
      <c r="O88" s="103">
        <v>30000</v>
      </c>
      <c r="P88" s="103">
        <v>86.126916666666673</v>
      </c>
      <c r="Q88" s="103">
        <v>0</v>
      </c>
      <c r="R88" s="103">
        <v>90.433262499999998</v>
      </c>
      <c r="S88" s="104">
        <v>0</v>
      </c>
      <c r="T88" s="104">
        <v>4.5999999999999999E-3</v>
      </c>
      <c r="U88" s="104">
        <v>5.9999999999999995E-4</v>
      </c>
    </row>
    <row r="89" spans="2:21" s="99" customFormat="1">
      <c r="B89" s="102" t="s">
        <v>562</v>
      </c>
      <c r="C89" s="102" t="s">
        <v>563</v>
      </c>
      <c r="D89" s="102" t="s">
        <v>123</v>
      </c>
      <c r="E89" s="102" t="s">
        <v>556</v>
      </c>
      <c r="F89" s="102" t="s">
        <v>557</v>
      </c>
      <c r="G89" s="102" t="s">
        <v>558</v>
      </c>
      <c r="H89" s="102" t="s">
        <v>559</v>
      </c>
      <c r="I89" s="102" t="s">
        <v>560</v>
      </c>
      <c r="J89" s="102" t="s">
        <v>561</v>
      </c>
      <c r="K89" s="103">
        <v>5.7</v>
      </c>
      <c r="L89" s="102" t="s">
        <v>106</v>
      </c>
      <c r="M89" s="104">
        <v>5.1299999999999998E-2</v>
      </c>
      <c r="N89" s="104">
        <v>8.8300000000000003E-2</v>
      </c>
      <c r="O89" s="103">
        <v>30000</v>
      </c>
      <c r="P89" s="103">
        <v>82.770041666666671</v>
      </c>
      <c r="Q89" s="103">
        <v>0</v>
      </c>
      <c r="R89" s="103">
        <v>86.908543750000007</v>
      </c>
      <c r="S89" s="104">
        <v>0</v>
      </c>
      <c r="T89" s="104">
        <v>4.4000000000000003E-3</v>
      </c>
      <c r="U89" s="104">
        <v>5.0000000000000001E-4</v>
      </c>
    </row>
    <row r="90" spans="2:21" s="99" customFormat="1">
      <c r="B90" s="102" t="s">
        <v>564</v>
      </c>
      <c r="C90" s="102" t="s">
        <v>565</v>
      </c>
      <c r="D90" s="102" t="s">
        <v>123</v>
      </c>
      <c r="E90" s="102" t="s">
        <v>556</v>
      </c>
      <c r="F90" s="102" t="s">
        <v>557</v>
      </c>
      <c r="G90" s="102" t="s">
        <v>558</v>
      </c>
      <c r="H90" s="102" t="s">
        <v>559</v>
      </c>
      <c r="I90" s="102" t="s">
        <v>560</v>
      </c>
      <c r="J90" s="102" t="s">
        <v>561</v>
      </c>
      <c r="K90" s="103">
        <v>6.74</v>
      </c>
      <c r="L90" s="102" t="s">
        <v>110</v>
      </c>
      <c r="M90" s="104">
        <v>3.7499999999999999E-2</v>
      </c>
      <c r="N90" s="104">
        <v>6.3399999999999998E-2</v>
      </c>
      <c r="O90" s="103">
        <v>10000</v>
      </c>
      <c r="P90" s="103">
        <v>85.214250000000007</v>
      </c>
      <c r="Q90" s="103">
        <v>0</v>
      </c>
      <c r="R90" s="103">
        <v>30.987309870000001</v>
      </c>
      <c r="S90" s="104">
        <v>0</v>
      </c>
      <c r="T90" s="104">
        <v>1.6000000000000001E-3</v>
      </c>
      <c r="U90" s="104">
        <v>2.0000000000000001E-4</v>
      </c>
    </row>
    <row r="91" spans="2:21" s="99" customFormat="1">
      <c r="B91" s="98" t="s">
        <v>296</v>
      </c>
      <c r="K91" s="100">
        <v>7.12</v>
      </c>
      <c r="N91" s="101">
        <v>5.0599999999999999E-2</v>
      </c>
      <c r="O91" s="100">
        <v>150000</v>
      </c>
      <c r="Q91" s="100">
        <v>0</v>
      </c>
      <c r="R91" s="100">
        <v>448.58581249999997</v>
      </c>
      <c r="T91" s="101">
        <v>2.3E-2</v>
      </c>
      <c r="U91" s="101">
        <v>2.8E-3</v>
      </c>
    </row>
    <row r="92" spans="2:21" s="99" customFormat="1">
      <c r="B92" s="102" t="s">
        <v>566</v>
      </c>
      <c r="C92" s="102" t="s">
        <v>567</v>
      </c>
      <c r="D92" s="102" t="s">
        <v>123</v>
      </c>
      <c r="E92" s="102" t="s">
        <v>556</v>
      </c>
      <c r="F92" s="102" t="s">
        <v>568</v>
      </c>
      <c r="G92" s="102" t="s">
        <v>569</v>
      </c>
      <c r="H92" s="102" t="s">
        <v>570</v>
      </c>
      <c r="I92" s="102" t="s">
        <v>560</v>
      </c>
      <c r="J92" s="102" t="s">
        <v>571</v>
      </c>
      <c r="K92" s="103">
        <v>7.17</v>
      </c>
      <c r="L92" s="102" t="s">
        <v>106</v>
      </c>
      <c r="M92" s="104">
        <v>2.5399999999999999E-2</v>
      </c>
      <c r="N92" s="104">
        <v>4.99E-2</v>
      </c>
      <c r="O92" s="103">
        <v>100000</v>
      </c>
      <c r="P92" s="103">
        <v>84.524749999999997</v>
      </c>
      <c r="Q92" s="103">
        <v>0</v>
      </c>
      <c r="R92" s="103">
        <v>295.83662500000003</v>
      </c>
      <c r="S92" s="104">
        <v>2.0000000000000001E-4</v>
      </c>
      <c r="T92" s="104">
        <v>1.5100000000000001E-2</v>
      </c>
      <c r="U92" s="104">
        <v>1.9E-3</v>
      </c>
    </row>
    <row r="93" spans="2:21" s="99" customFormat="1">
      <c r="B93" s="102" t="s">
        <v>572</v>
      </c>
      <c r="C93" s="102" t="s">
        <v>573</v>
      </c>
      <c r="D93" s="102" t="s">
        <v>123</v>
      </c>
      <c r="E93" s="102" t="s">
        <v>556</v>
      </c>
      <c r="F93" s="102" t="s">
        <v>574</v>
      </c>
      <c r="G93" s="102" t="s">
        <v>558</v>
      </c>
      <c r="H93" s="102" t="s">
        <v>559</v>
      </c>
      <c r="I93" s="102" t="s">
        <v>560</v>
      </c>
      <c r="J93" s="102" t="s">
        <v>231</v>
      </c>
      <c r="K93" s="103">
        <v>7.02</v>
      </c>
      <c r="L93" s="102" t="s">
        <v>106</v>
      </c>
      <c r="M93" s="104">
        <v>3.15E-2</v>
      </c>
      <c r="N93" s="104">
        <v>5.1999999999999998E-2</v>
      </c>
      <c r="O93" s="103">
        <v>50000</v>
      </c>
      <c r="P93" s="103">
        <v>87.285250000000005</v>
      </c>
      <c r="Q93" s="103">
        <v>0</v>
      </c>
      <c r="R93" s="103">
        <v>152.74918750000001</v>
      </c>
      <c r="S93" s="104">
        <v>1E-4</v>
      </c>
      <c r="T93" s="104">
        <v>7.7999999999999996E-3</v>
      </c>
      <c r="U93" s="104">
        <v>1E-3</v>
      </c>
    </row>
    <row r="94" spans="2:21" s="99" customFormat="1">
      <c r="B94" s="102" t="s">
        <v>222</v>
      </c>
    </row>
    <row r="95" spans="2:21" s="99" customFormat="1">
      <c r="B95" s="102" t="s">
        <v>289</v>
      </c>
    </row>
    <row r="96" spans="2:21" s="99" customFormat="1">
      <c r="B96" s="102" t="s">
        <v>290</v>
      </c>
    </row>
    <row r="97" spans="2:6" s="99" customFormat="1">
      <c r="B97" s="102" t="s">
        <v>291</v>
      </c>
    </row>
    <row r="98" spans="2:6">
      <c r="B98" t="s">
        <v>292</v>
      </c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B770" s="16"/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9"/>
      <c r="C772" s="16"/>
      <c r="D772" s="16"/>
      <c r="E772" s="16"/>
      <c r="F772" s="16"/>
    </row>
    <row r="773" spans="2:6"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2">
      <formula1>$BN$7:$BN$11</formula1>
    </dataValidation>
    <dataValidation type="list" allowBlank="1" showInputMessage="1" showErrorMessage="1" sqref="E12:E796">
      <formula1>$BI$7:$BI$11</formula1>
    </dataValidation>
    <dataValidation type="list" allowBlank="1" showInputMessage="1" showErrorMessage="1" sqref="I12:I802">
      <formula1>$BM$7:$BM$10</formula1>
    </dataValidation>
    <dataValidation type="list" allowBlank="1" showInputMessage="1" showErrorMessage="1" sqref="G12:G802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55151.98</v>
      </c>
      <c r="J11" s="7"/>
      <c r="K11" s="75">
        <v>0</v>
      </c>
      <c r="L11" s="75">
        <v>463.63218030000002</v>
      </c>
      <c r="M11" s="7"/>
      <c r="N11" s="76">
        <v>1</v>
      </c>
      <c r="O11" s="76">
        <v>2.8999999999999998E-3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22151.98</v>
      </c>
      <c r="K12" s="81">
        <v>0</v>
      </c>
      <c r="L12" s="81">
        <v>355.16718029999998</v>
      </c>
      <c r="N12" s="80">
        <v>0.7661</v>
      </c>
      <c r="O12" s="80">
        <v>2.2000000000000001E-3</v>
      </c>
    </row>
    <row r="13" spans="2:62">
      <c r="B13" s="79" t="s">
        <v>575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215</v>
      </c>
      <c r="C14" t="s">
        <v>215</v>
      </c>
      <c r="E14" s="16"/>
      <c r="F14" s="16"/>
      <c r="G14" t="s">
        <v>215</v>
      </c>
      <c r="H14" t="s">
        <v>215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576</v>
      </c>
      <c r="E15" s="16"/>
      <c r="F15" s="16"/>
      <c r="G15" s="16"/>
      <c r="I15" s="81">
        <v>13925.29</v>
      </c>
      <c r="K15" s="81">
        <v>0</v>
      </c>
      <c r="L15" s="81">
        <v>311.64799019999998</v>
      </c>
      <c r="N15" s="80">
        <v>0.67220000000000002</v>
      </c>
      <c r="O15" s="80">
        <v>2E-3</v>
      </c>
    </row>
    <row r="16" spans="2:62">
      <c r="B16" t="s">
        <v>577</v>
      </c>
      <c r="C16" t="s">
        <v>578</v>
      </c>
      <c r="D16" t="s">
        <v>100</v>
      </c>
      <c r="E16" t="s">
        <v>123</v>
      </c>
      <c r="F16" t="s">
        <v>438</v>
      </c>
      <c r="G16" t="s">
        <v>439</v>
      </c>
      <c r="H16" t="s">
        <v>102</v>
      </c>
      <c r="I16" s="77">
        <v>13925.29</v>
      </c>
      <c r="J16" s="77">
        <v>2238</v>
      </c>
      <c r="K16" s="77">
        <v>0</v>
      </c>
      <c r="L16" s="77">
        <v>311.64799019999998</v>
      </c>
      <c r="M16" s="78">
        <v>2.0000000000000001E-4</v>
      </c>
      <c r="N16" s="78">
        <v>0.67220000000000002</v>
      </c>
      <c r="O16" s="78">
        <v>2E-3</v>
      </c>
    </row>
    <row r="17" spans="2:15">
      <c r="B17" s="79" t="s">
        <v>579</v>
      </c>
      <c r="E17" s="16"/>
      <c r="F17" s="16"/>
      <c r="G17" s="16"/>
      <c r="I17" s="81">
        <v>8226.69</v>
      </c>
      <c r="K17" s="81">
        <v>0</v>
      </c>
      <c r="L17" s="81">
        <v>43.519190100000003</v>
      </c>
      <c r="N17" s="80">
        <v>9.3899999999999997E-2</v>
      </c>
      <c r="O17" s="80">
        <v>2.9999999999999997E-4</v>
      </c>
    </row>
    <row r="18" spans="2:15">
      <c r="B18" t="s">
        <v>580</v>
      </c>
      <c r="C18" t="s">
        <v>581</v>
      </c>
      <c r="D18" t="s">
        <v>100</v>
      </c>
      <c r="E18" t="s">
        <v>123</v>
      </c>
      <c r="F18" t="s">
        <v>582</v>
      </c>
      <c r="G18" t="s">
        <v>583</v>
      </c>
      <c r="H18" t="s">
        <v>102</v>
      </c>
      <c r="I18" s="77">
        <v>8226.69</v>
      </c>
      <c r="J18" s="77">
        <v>529</v>
      </c>
      <c r="K18" s="77">
        <v>0</v>
      </c>
      <c r="L18" s="77">
        <v>43.519190100000003</v>
      </c>
      <c r="M18" s="78">
        <v>1E-4</v>
      </c>
      <c r="N18" s="78">
        <v>9.3899999999999997E-2</v>
      </c>
      <c r="O18" s="78">
        <v>2.9999999999999997E-4</v>
      </c>
    </row>
    <row r="19" spans="2:15">
      <c r="B19" s="79" t="s">
        <v>584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s="16"/>
      <c r="F20" s="16"/>
      <c r="G20" t="s">
        <v>215</v>
      </c>
      <c r="H20" t="s">
        <v>215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E21" s="16"/>
      <c r="F21" s="16"/>
      <c r="G21" s="16"/>
      <c r="I21" s="81">
        <v>33000</v>
      </c>
      <c r="K21" s="81">
        <v>0</v>
      </c>
      <c r="L21" s="81">
        <v>108.465</v>
      </c>
      <c r="N21" s="80">
        <v>0.2339</v>
      </c>
      <c r="O21" s="80">
        <v>6.9999999999999999E-4</v>
      </c>
    </row>
    <row r="22" spans="2:15">
      <c r="B22" s="79" t="s">
        <v>295</v>
      </c>
      <c r="E22" s="16"/>
      <c r="F22" s="16"/>
      <c r="G22" s="16"/>
      <c r="I22" s="81">
        <v>21000</v>
      </c>
      <c r="K22" s="81">
        <v>0</v>
      </c>
      <c r="L22" s="81">
        <v>80.114999999999995</v>
      </c>
      <c r="N22" s="80">
        <v>0.17280000000000001</v>
      </c>
      <c r="O22" s="80">
        <v>5.0000000000000001E-4</v>
      </c>
    </row>
    <row r="23" spans="2:15">
      <c r="B23" t="s">
        <v>585</v>
      </c>
      <c r="C23" t="s">
        <v>586</v>
      </c>
      <c r="D23" t="s">
        <v>587</v>
      </c>
      <c r="E23" t="s">
        <v>556</v>
      </c>
      <c r="F23" t="s">
        <v>588</v>
      </c>
      <c r="G23" t="s">
        <v>558</v>
      </c>
      <c r="H23" t="s">
        <v>106</v>
      </c>
      <c r="I23" s="77">
        <v>21000</v>
      </c>
      <c r="J23" s="77">
        <v>109</v>
      </c>
      <c r="K23" s="77">
        <v>0</v>
      </c>
      <c r="L23" s="77">
        <v>80.114999999999995</v>
      </c>
      <c r="M23" s="78">
        <v>4.0000000000000002E-4</v>
      </c>
      <c r="N23" s="78">
        <v>0.17280000000000001</v>
      </c>
      <c r="O23" s="78">
        <v>5.0000000000000001E-4</v>
      </c>
    </row>
    <row r="24" spans="2:15">
      <c r="B24" s="79" t="s">
        <v>296</v>
      </c>
      <c r="E24" s="16"/>
      <c r="F24" s="16"/>
      <c r="G24" s="16"/>
      <c r="I24" s="81">
        <v>12000</v>
      </c>
      <c r="K24" s="81">
        <v>0</v>
      </c>
      <c r="L24" s="81">
        <v>28.35</v>
      </c>
      <c r="N24" s="80">
        <v>6.1100000000000002E-2</v>
      </c>
      <c r="O24" s="80">
        <v>2.0000000000000001E-4</v>
      </c>
    </row>
    <row r="25" spans="2:15">
      <c r="B25" t="s">
        <v>589</v>
      </c>
      <c r="C25" t="s">
        <v>590</v>
      </c>
      <c r="D25" t="s">
        <v>123</v>
      </c>
      <c r="E25" t="s">
        <v>556</v>
      </c>
      <c r="F25" t="s">
        <v>591</v>
      </c>
      <c r="G25" t="s">
        <v>592</v>
      </c>
      <c r="H25" t="s">
        <v>106</v>
      </c>
      <c r="I25" s="77">
        <v>12000</v>
      </c>
      <c r="J25" s="77">
        <v>67.5</v>
      </c>
      <c r="K25" s="77">
        <v>0</v>
      </c>
      <c r="L25" s="77">
        <v>28.35</v>
      </c>
      <c r="M25" s="78">
        <v>0</v>
      </c>
      <c r="N25" s="78">
        <v>6.1100000000000002E-2</v>
      </c>
      <c r="O25" s="78">
        <v>2.0000000000000001E-4</v>
      </c>
    </row>
    <row r="26" spans="2:15">
      <c r="B26" t="s">
        <v>222</v>
      </c>
      <c r="E26" s="16"/>
      <c r="F26" s="16"/>
      <c r="G26" s="16"/>
    </row>
    <row r="27" spans="2:15">
      <c r="B27" t="s">
        <v>289</v>
      </c>
      <c r="E27" s="16"/>
      <c r="F27" s="16"/>
      <c r="G27" s="16"/>
    </row>
    <row r="28" spans="2:15">
      <c r="B28" t="s">
        <v>290</v>
      </c>
      <c r="E28" s="16"/>
      <c r="F28" s="16"/>
      <c r="G28" s="16"/>
    </row>
    <row r="29" spans="2:15">
      <c r="B29" t="s">
        <v>291</v>
      </c>
      <c r="E29" s="16"/>
      <c r="F29" s="16"/>
      <c r="G29" s="16"/>
    </row>
    <row r="30" spans="2:15">
      <c r="B30" t="s">
        <v>292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593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594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595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596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553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215</v>
      </c>
      <c r="C22" t="s">
        <v>215</v>
      </c>
      <c r="D22" s="16"/>
      <c r="E22" s="16"/>
      <c r="F22" t="s">
        <v>215</v>
      </c>
      <c r="G22" t="s">
        <v>215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597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215</v>
      </c>
      <c r="C24" t="s">
        <v>215</v>
      </c>
      <c r="D24" s="16"/>
      <c r="E24" s="16"/>
      <c r="F24" t="s">
        <v>215</v>
      </c>
      <c r="G24" t="s">
        <v>215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220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598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599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553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215</v>
      </c>
      <c r="C31" t="s">
        <v>215</v>
      </c>
      <c r="D31" s="16"/>
      <c r="E31" s="16"/>
      <c r="F31" t="s">
        <v>215</v>
      </c>
      <c r="G31" t="s">
        <v>215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597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215</v>
      </c>
      <c r="C33" t="s">
        <v>215</v>
      </c>
      <c r="D33" s="16"/>
      <c r="E33" s="16"/>
      <c r="F33" t="s">
        <v>215</v>
      </c>
      <c r="G33" t="s">
        <v>215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222</v>
      </c>
      <c r="D34" s="16"/>
      <c r="E34" s="16"/>
      <c r="F34" s="16"/>
      <c r="G34" s="16"/>
    </row>
    <row r="35" spans="2:14">
      <c r="B35" t="s">
        <v>289</v>
      </c>
      <c r="D35" s="16"/>
      <c r="E35" s="16"/>
      <c r="F35" s="16"/>
      <c r="G35" s="16"/>
    </row>
    <row r="36" spans="2:14">
      <c r="B36" t="s">
        <v>290</v>
      </c>
      <c r="D36" s="16"/>
      <c r="E36" s="16"/>
      <c r="F36" s="16"/>
      <c r="G36" s="16"/>
    </row>
    <row r="37" spans="2:14">
      <c r="B37" t="s">
        <v>291</v>
      </c>
      <c r="D37" s="16"/>
      <c r="E37" s="16"/>
      <c r="F37" s="16"/>
      <c r="G37" s="16"/>
    </row>
    <row r="38" spans="2:14">
      <c r="B38" t="s">
        <v>292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600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601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I16" t="s">
        <v>215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I18" t="s">
        <v>215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553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I20" t="s">
        <v>215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600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I23" t="s">
        <v>215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601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I25" t="s">
        <v>215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I27" t="s">
        <v>215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553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I29" t="s">
        <v>215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289</v>
      </c>
      <c r="C31" s="16"/>
      <c r="D31" s="16"/>
      <c r="E31" s="16"/>
    </row>
    <row r="32" spans="2:15">
      <c r="B32" t="s">
        <v>290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602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603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215</v>
      </c>
      <c r="C17" t="s">
        <v>215</v>
      </c>
      <c r="D17" s="16"/>
      <c r="E17" t="s">
        <v>215</v>
      </c>
      <c r="F17" t="s">
        <v>215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D18" s="16"/>
      <c r="E18" s="16"/>
    </row>
    <row r="19" spans="2:12">
      <c r="B19" t="s">
        <v>289</v>
      </c>
      <c r="D19" s="16"/>
      <c r="E19" s="16"/>
    </row>
    <row r="20" spans="2:12">
      <c r="B20" t="s">
        <v>290</v>
      </c>
      <c r="D20" s="16"/>
      <c r="E20" s="16"/>
    </row>
    <row r="21" spans="2:12">
      <c r="B21" t="s">
        <v>291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604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605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215</v>
      </c>
      <c r="C16" t="s">
        <v>215</v>
      </c>
      <c r="D16" s="16"/>
      <c r="E16" t="s">
        <v>215</v>
      </c>
      <c r="F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606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s="16"/>
      <c r="E18" t="s">
        <v>215</v>
      </c>
      <c r="F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s="16"/>
      <c r="E20" t="s">
        <v>215</v>
      </c>
      <c r="F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604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215</v>
      </c>
      <c r="C23" t="s">
        <v>215</v>
      </c>
      <c r="D23" s="16"/>
      <c r="E23" t="s">
        <v>215</v>
      </c>
      <c r="F23" t="s">
        <v>215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607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s="16"/>
      <c r="E25" t="s">
        <v>215</v>
      </c>
      <c r="F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606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s="16"/>
      <c r="E27" t="s">
        <v>215</v>
      </c>
      <c r="F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608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s="16"/>
      <c r="E29" t="s">
        <v>215</v>
      </c>
      <c r="F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B35" t="s">
        <v>291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215</v>
      </c>
      <c r="C15" t="s">
        <v>215</v>
      </c>
      <c r="D15" s="19"/>
      <c r="E15" t="s">
        <v>215</v>
      </c>
      <c r="F15" t="s">
        <v>215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609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215</v>
      </c>
      <c r="C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610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215</v>
      </c>
      <c r="C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611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612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613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614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615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609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610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611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612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613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614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615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616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215</v>
      </c>
      <c r="C14" t="s">
        <v>215</v>
      </c>
      <c r="D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617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215</v>
      </c>
      <c r="C16" t="s">
        <v>215</v>
      </c>
      <c r="D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618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619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553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215</v>
      </c>
      <c r="C22" t="s">
        <v>215</v>
      </c>
      <c r="D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G25" s="77">
        <v>0</v>
      </c>
      <c r="H25" t="s">
        <v>215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620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215</v>
      </c>
      <c r="C27" t="s">
        <v>215</v>
      </c>
      <c r="D27" t="s">
        <v>215</v>
      </c>
      <c r="G27" s="77">
        <v>0</v>
      </c>
      <c r="H27" t="s">
        <v>215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621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7">
        <v>0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622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J16" s="77">
        <v>0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7">
        <v>0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553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7">
        <v>0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623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7">
        <v>0</v>
      </c>
      <c r="K23" t="s">
        <v>215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624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2.73</v>
      </c>
      <c r="K11" s="7"/>
      <c r="L11" s="7"/>
      <c r="M11" s="76">
        <v>1.8700000000000001E-2</v>
      </c>
      <c r="N11" s="75">
        <v>5650619.5999999996</v>
      </c>
      <c r="O11" s="7"/>
      <c r="P11" s="75">
        <v>5710.4064556419999</v>
      </c>
      <c r="Q11" s="7"/>
      <c r="R11" s="76">
        <v>1</v>
      </c>
      <c r="S11" s="76">
        <v>3.5799999999999998E-2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2.73</v>
      </c>
      <c r="M12" s="80">
        <v>1.8700000000000001E-2</v>
      </c>
      <c r="N12" s="81">
        <v>5650619.5999999996</v>
      </c>
      <c r="P12" s="81">
        <v>5710.4064556419999</v>
      </c>
      <c r="R12" s="80">
        <v>1</v>
      </c>
      <c r="S12" s="80">
        <v>3.5799999999999998E-2</v>
      </c>
    </row>
    <row r="13" spans="2:81">
      <c r="B13" s="79" t="s">
        <v>621</v>
      </c>
      <c r="C13" s="16"/>
      <c r="D13" s="16"/>
      <c r="E13" s="16"/>
      <c r="J13" s="81">
        <v>7.5</v>
      </c>
      <c r="M13" s="80">
        <v>1.2500000000000001E-2</v>
      </c>
      <c r="N13" s="81">
        <v>866897.38</v>
      </c>
      <c r="P13" s="81">
        <v>930.03340261599999</v>
      </c>
      <c r="R13" s="80">
        <v>0.16289999999999999</v>
      </c>
      <c r="S13" s="80">
        <v>5.7999999999999996E-3</v>
      </c>
    </row>
    <row r="14" spans="2:81">
      <c r="B14" t="s">
        <v>625</v>
      </c>
      <c r="C14" t="s">
        <v>626</v>
      </c>
      <c r="D14" t="s">
        <v>123</v>
      </c>
      <c r="E14" t="s">
        <v>627</v>
      </c>
      <c r="F14" t="s">
        <v>628</v>
      </c>
      <c r="G14" t="s">
        <v>309</v>
      </c>
      <c r="H14" t="s">
        <v>150</v>
      </c>
      <c r="I14" t="s">
        <v>629</v>
      </c>
      <c r="J14" s="77">
        <v>5.84</v>
      </c>
      <c r="K14" t="s">
        <v>102</v>
      </c>
      <c r="L14" s="78">
        <v>2.1399999999999999E-2</v>
      </c>
      <c r="M14" s="78">
        <v>1.03E-2</v>
      </c>
      <c r="N14" s="77">
        <v>394675.38</v>
      </c>
      <c r="O14" s="77">
        <v>116.32</v>
      </c>
      <c r="P14" s="77">
        <v>459.08640201600002</v>
      </c>
      <c r="Q14" s="78">
        <v>8.9999999999999998E-4</v>
      </c>
      <c r="R14" s="78">
        <v>8.0399999999999999E-2</v>
      </c>
      <c r="S14" s="78">
        <v>2.8999999999999998E-3</v>
      </c>
    </row>
    <row r="15" spans="2:81">
      <c r="B15" t="s">
        <v>630</v>
      </c>
      <c r="C15" t="s">
        <v>631</v>
      </c>
      <c r="D15" t="s">
        <v>123</v>
      </c>
      <c r="E15" t="s">
        <v>632</v>
      </c>
      <c r="F15" t="s">
        <v>424</v>
      </c>
      <c r="G15" t="s">
        <v>309</v>
      </c>
      <c r="H15" t="s">
        <v>150</v>
      </c>
      <c r="I15" t="s">
        <v>633</v>
      </c>
      <c r="J15" s="77">
        <v>9.1199999999999992</v>
      </c>
      <c r="K15" t="s">
        <v>102</v>
      </c>
      <c r="L15" s="78">
        <v>8.3000000000000001E-3</v>
      </c>
      <c r="M15" s="78">
        <v>1.46E-2</v>
      </c>
      <c r="N15" s="77">
        <v>472222</v>
      </c>
      <c r="O15" s="77">
        <v>99.73</v>
      </c>
      <c r="P15" s="77">
        <v>470.94700060000002</v>
      </c>
      <c r="Q15" s="78">
        <v>1.2999999999999999E-3</v>
      </c>
      <c r="R15" s="78">
        <v>8.2500000000000004E-2</v>
      </c>
      <c r="S15" s="78">
        <v>2.8999999999999998E-3</v>
      </c>
    </row>
    <row r="16" spans="2:81">
      <c r="B16" s="79" t="s">
        <v>622</v>
      </c>
      <c r="C16" s="16"/>
      <c r="D16" s="16"/>
      <c r="E16" s="16"/>
      <c r="J16" s="81">
        <v>1.81</v>
      </c>
      <c r="M16" s="80">
        <v>1.9900000000000001E-2</v>
      </c>
      <c r="N16" s="81">
        <v>4783722.22</v>
      </c>
      <c r="P16" s="81">
        <v>4780.373053026</v>
      </c>
      <c r="R16" s="80">
        <v>0.83709999999999996</v>
      </c>
      <c r="S16" s="80">
        <v>2.9899999999999999E-2</v>
      </c>
    </row>
    <row r="17" spans="2:19">
      <c r="B17" t="s">
        <v>634</v>
      </c>
      <c r="C17" t="s">
        <v>635</v>
      </c>
      <c r="D17" t="s">
        <v>123</v>
      </c>
      <c r="E17" t="s">
        <v>627</v>
      </c>
      <c r="F17" t="s">
        <v>628</v>
      </c>
      <c r="G17" t="s">
        <v>309</v>
      </c>
      <c r="H17" t="s">
        <v>150</v>
      </c>
      <c r="I17" t="s">
        <v>629</v>
      </c>
      <c r="J17" s="77">
        <v>5.4</v>
      </c>
      <c r="K17" t="s">
        <v>102</v>
      </c>
      <c r="L17" s="78">
        <v>3.7400000000000003E-2</v>
      </c>
      <c r="M17" s="78">
        <v>3.3599999999999998E-2</v>
      </c>
      <c r="N17" s="77">
        <v>835783.16</v>
      </c>
      <c r="O17" s="77">
        <v>103.25</v>
      </c>
      <c r="P17" s="77">
        <v>862.94611269999996</v>
      </c>
      <c r="Q17" s="78">
        <v>1.1000000000000001E-3</v>
      </c>
      <c r="R17" s="78">
        <v>0.15110000000000001</v>
      </c>
      <c r="S17" s="78">
        <v>5.4000000000000003E-3</v>
      </c>
    </row>
    <row r="18" spans="2:19">
      <c r="B18" t="s">
        <v>636</v>
      </c>
      <c r="C18" t="s">
        <v>637</v>
      </c>
      <c r="D18" t="s">
        <v>123</v>
      </c>
      <c r="E18" t="s">
        <v>627</v>
      </c>
      <c r="F18" t="s">
        <v>628</v>
      </c>
      <c r="G18" t="s">
        <v>309</v>
      </c>
      <c r="H18" t="s">
        <v>150</v>
      </c>
      <c r="I18" t="s">
        <v>629</v>
      </c>
      <c r="J18" s="77">
        <v>2.13</v>
      </c>
      <c r="K18" t="s">
        <v>102</v>
      </c>
      <c r="L18" s="78">
        <v>2.5000000000000001E-2</v>
      </c>
      <c r="M18" s="78">
        <v>2.87E-2</v>
      </c>
      <c r="N18" s="77">
        <v>719924.39</v>
      </c>
      <c r="O18" s="77">
        <v>100.04</v>
      </c>
      <c r="P18" s="77">
        <v>720.21235975599996</v>
      </c>
      <c r="Q18" s="78">
        <v>1.2999999999999999E-3</v>
      </c>
      <c r="R18" s="78">
        <v>0.12609999999999999</v>
      </c>
      <c r="S18" s="78">
        <v>4.4999999999999997E-3</v>
      </c>
    </row>
    <row r="19" spans="2:19">
      <c r="B19" t="s">
        <v>638</v>
      </c>
      <c r="C19" t="s">
        <v>639</v>
      </c>
      <c r="D19" t="s">
        <v>123</v>
      </c>
      <c r="E19" t="s">
        <v>640</v>
      </c>
      <c r="F19" t="s">
        <v>449</v>
      </c>
      <c r="G19" t="s">
        <v>384</v>
      </c>
      <c r="H19" t="s">
        <v>206</v>
      </c>
      <c r="I19" t="s">
        <v>641</v>
      </c>
      <c r="J19" s="77">
        <v>4.45</v>
      </c>
      <c r="K19" t="s">
        <v>102</v>
      </c>
      <c r="L19" s="78">
        <v>3.3500000000000002E-2</v>
      </c>
      <c r="M19" s="78">
        <v>4.36E-2</v>
      </c>
      <c r="N19" s="77">
        <v>61638.3</v>
      </c>
      <c r="O19" s="77">
        <v>95.97</v>
      </c>
      <c r="P19" s="77">
        <v>59.154276510000003</v>
      </c>
      <c r="Q19" s="78">
        <v>1E-4</v>
      </c>
      <c r="R19" s="78">
        <v>1.04E-2</v>
      </c>
      <c r="S19" s="78">
        <v>4.0000000000000002E-4</v>
      </c>
    </row>
    <row r="20" spans="2:19">
      <c r="B20" t="s">
        <v>642</v>
      </c>
      <c r="C20" t="s">
        <v>643</v>
      </c>
      <c r="D20" t="s">
        <v>123</v>
      </c>
      <c r="E20" t="s">
        <v>644</v>
      </c>
      <c r="F20" t="s">
        <v>645</v>
      </c>
      <c r="G20" t="s">
        <v>646</v>
      </c>
      <c r="H20" t="s">
        <v>150</v>
      </c>
      <c r="I20" t="s">
        <v>647</v>
      </c>
      <c r="K20" t="s">
        <v>102</v>
      </c>
      <c r="L20" s="78">
        <v>1.6500000000000001E-2</v>
      </c>
      <c r="M20" s="78">
        <v>0</v>
      </c>
      <c r="N20" s="77">
        <v>1000000</v>
      </c>
      <c r="O20" s="77">
        <v>100.22</v>
      </c>
      <c r="P20" s="77">
        <v>1002.2</v>
      </c>
      <c r="Q20" s="78">
        <v>0</v>
      </c>
      <c r="R20" s="78">
        <v>0.17549999999999999</v>
      </c>
      <c r="S20" s="78">
        <v>6.3E-3</v>
      </c>
    </row>
    <row r="21" spans="2:19">
      <c r="B21" t="s">
        <v>648</v>
      </c>
      <c r="C21" t="s">
        <v>649</v>
      </c>
      <c r="D21" t="s">
        <v>123</v>
      </c>
      <c r="E21" t="s">
        <v>650</v>
      </c>
      <c r="F21" t="s">
        <v>398</v>
      </c>
      <c r="G21" t="s">
        <v>405</v>
      </c>
      <c r="H21" t="s">
        <v>150</v>
      </c>
      <c r="I21" t="s">
        <v>651</v>
      </c>
      <c r="J21" s="77">
        <v>2.96</v>
      </c>
      <c r="K21" t="s">
        <v>102</v>
      </c>
      <c r="L21" s="78">
        <v>2.1000000000000001E-2</v>
      </c>
      <c r="M21" s="78">
        <v>3.9800000000000002E-2</v>
      </c>
      <c r="N21" s="77">
        <v>428571.5</v>
      </c>
      <c r="O21" s="77">
        <v>95.41</v>
      </c>
      <c r="P21" s="77">
        <v>408.90006814999998</v>
      </c>
      <c r="Q21" s="78">
        <v>4.1999999999999997E-3</v>
      </c>
      <c r="R21" s="78">
        <v>7.1599999999999997E-2</v>
      </c>
      <c r="S21" s="78">
        <v>2.5999999999999999E-3</v>
      </c>
    </row>
    <row r="22" spans="2:19">
      <c r="B22" t="s">
        <v>652</v>
      </c>
      <c r="C22" t="s">
        <v>653</v>
      </c>
      <c r="D22" t="s">
        <v>123</v>
      </c>
      <c r="E22" t="s">
        <v>654</v>
      </c>
      <c r="F22" t="s">
        <v>404</v>
      </c>
      <c r="G22" t="s">
        <v>399</v>
      </c>
      <c r="H22" t="s">
        <v>206</v>
      </c>
      <c r="I22" t="s">
        <v>655</v>
      </c>
      <c r="K22" t="s">
        <v>102</v>
      </c>
      <c r="L22" s="78">
        <v>1.8499999999999999E-2</v>
      </c>
      <c r="M22" s="78">
        <v>0</v>
      </c>
      <c r="N22" s="77">
        <v>500000</v>
      </c>
      <c r="O22" s="77">
        <v>100.06</v>
      </c>
      <c r="P22" s="77">
        <v>500.3</v>
      </c>
      <c r="Q22" s="78">
        <v>0</v>
      </c>
      <c r="R22" s="78">
        <v>8.7599999999999997E-2</v>
      </c>
      <c r="S22" s="78">
        <v>3.0999999999999999E-3</v>
      </c>
    </row>
    <row r="23" spans="2:19">
      <c r="B23" t="s">
        <v>656</v>
      </c>
      <c r="C23" t="s">
        <v>657</v>
      </c>
      <c r="D23" t="s">
        <v>123</v>
      </c>
      <c r="E23" t="s">
        <v>658</v>
      </c>
      <c r="F23" t="s">
        <v>398</v>
      </c>
      <c r="G23" t="s">
        <v>414</v>
      </c>
      <c r="H23" t="s">
        <v>150</v>
      </c>
      <c r="I23" t="s">
        <v>659</v>
      </c>
      <c r="J23" s="77">
        <v>3.69</v>
      </c>
      <c r="K23" t="s">
        <v>102</v>
      </c>
      <c r="L23" s="78">
        <v>4.5999999999999999E-2</v>
      </c>
      <c r="M23" s="78">
        <v>4.8500000000000001E-2</v>
      </c>
      <c r="N23" s="77">
        <v>37804.870000000003</v>
      </c>
      <c r="O23" s="77">
        <v>99.3</v>
      </c>
      <c r="P23" s="77">
        <v>37.54023591</v>
      </c>
      <c r="Q23" s="78">
        <v>1E-4</v>
      </c>
      <c r="R23" s="78">
        <v>6.6E-3</v>
      </c>
      <c r="S23" s="78">
        <v>2.0000000000000001E-4</v>
      </c>
    </row>
    <row r="24" spans="2:19">
      <c r="B24" t="s">
        <v>660</v>
      </c>
      <c r="C24" t="s">
        <v>661</v>
      </c>
      <c r="D24" t="s">
        <v>123</v>
      </c>
      <c r="E24" t="s">
        <v>662</v>
      </c>
      <c r="F24" t="s">
        <v>341</v>
      </c>
      <c r="G24" t="s">
        <v>421</v>
      </c>
      <c r="H24" t="s">
        <v>206</v>
      </c>
      <c r="I24" t="s">
        <v>663</v>
      </c>
      <c r="K24" t="s">
        <v>102</v>
      </c>
      <c r="L24" s="78">
        <v>1.2500000000000001E-2</v>
      </c>
      <c r="M24" s="78">
        <v>0</v>
      </c>
      <c r="N24" s="77">
        <v>800000</v>
      </c>
      <c r="O24" s="77">
        <v>100.01</v>
      </c>
      <c r="P24" s="77">
        <v>800.08</v>
      </c>
      <c r="Q24" s="78">
        <v>0</v>
      </c>
      <c r="R24" s="78">
        <v>0.1401</v>
      </c>
      <c r="S24" s="78">
        <v>5.0000000000000001E-3</v>
      </c>
    </row>
    <row r="25" spans="2:19">
      <c r="B25" t="s">
        <v>664</v>
      </c>
      <c r="C25" t="s">
        <v>665</v>
      </c>
      <c r="D25" t="s">
        <v>123</v>
      </c>
      <c r="E25" t="s">
        <v>666</v>
      </c>
      <c r="F25" t="s">
        <v>645</v>
      </c>
      <c r="G25" t="s">
        <v>215</v>
      </c>
      <c r="H25" t="s">
        <v>444</v>
      </c>
      <c r="I25" t="s">
        <v>667</v>
      </c>
      <c r="J25" s="77">
        <v>2.15</v>
      </c>
      <c r="K25" t="s">
        <v>102</v>
      </c>
      <c r="L25" s="78">
        <v>4.0500000000000001E-2</v>
      </c>
      <c r="M25" s="78">
        <v>6.3200000000000006E-2</v>
      </c>
      <c r="N25" s="77">
        <v>400000</v>
      </c>
      <c r="O25" s="77">
        <v>97.26</v>
      </c>
      <c r="P25" s="77">
        <v>389.04</v>
      </c>
      <c r="Q25" s="78">
        <v>3.3E-3</v>
      </c>
      <c r="R25" s="78">
        <v>6.8099999999999994E-2</v>
      </c>
      <c r="S25" s="78">
        <v>2.3999999999999998E-3</v>
      </c>
    </row>
    <row r="26" spans="2:19">
      <c r="B26" s="79" t="s">
        <v>294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J27" s="77">
        <v>0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553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J29" s="77">
        <v>0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220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s="79" t="s">
        <v>295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215</v>
      </c>
      <c r="C32" t="s">
        <v>215</v>
      </c>
      <c r="D32" s="16"/>
      <c r="E32" s="16"/>
      <c r="F32" t="s">
        <v>215</v>
      </c>
      <c r="G32" t="s">
        <v>215</v>
      </c>
      <c r="J32" s="77">
        <v>0</v>
      </c>
      <c r="K32" t="s">
        <v>215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296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215</v>
      </c>
      <c r="C34" t="s">
        <v>215</v>
      </c>
      <c r="D34" s="16"/>
      <c r="E34" s="16"/>
      <c r="F34" t="s">
        <v>215</v>
      </c>
      <c r="G34" t="s">
        <v>215</v>
      </c>
      <c r="J34" s="77">
        <v>0</v>
      </c>
      <c r="K34" t="s">
        <v>215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t="s">
        <v>222</v>
      </c>
      <c r="C35" s="16"/>
      <c r="D35" s="16"/>
      <c r="E35" s="16"/>
    </row>
    <row r="36" spans="2:19">
      <c r="B36" t="s">
        <v>289</v>
      </c>
      <c r="C36" s="16"/>
      <c r="D36" s="16"/>
      <c r="E36" s="16"/>
    </row>
    <row r="37" spans="2:19">
      <c r="B37" t="s">
        <v>290</v>
      </c>
      <c r="C37" s="16"/>
      <c r="D37" s="16"/>
      <c r="E37" s="16"/>
    </row>
    <row r="38" spans="2:19">
      <c r="B38" t="s">
        <v>291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215</v>
      </c>
      <c r="C13" t="s">
        <v>215</v>
      </c>
      <c r="D13" s="16"/>
      <c r="E13" s="16"/>
      <c r="F13" t="s">
        <v>215</v>
      </c>
      <c r="G13" t="s">
        <v>215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289</v>
      </c>
      <c r="C20" s="16"/>
      <c r="D20" s="16"/>
      <c r="E20" s="16"/>
    </row>
    <row r="21" spans="2:13">
      <c r="B21" t="s">
        <v>290</v>
      </c>
      <c r="C21" s="16"/>
      <c r="D21" s="16"/>
      <c r="E21" s="16"/>
    </row>
    <row r="22" spans="2:13">
      <c r="B22" t="s">
        <v>291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668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215</v>
      </c>
      <c r="C14" t="s">
        <v>215</v>
      </c>
      <c r="D14" t="s">
        <v>215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669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215</v>
      </c>
      <c r="C16" t="s">
        <v>215</v>
      </c>
      <c r="D16" t="s">
        <v>215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670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671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672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215</v>
      </c>
      <c r="C23" t="s">
        <v>215</v>
      </c>
      <c r="D23" t="s">
        <v>215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673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674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675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222</v>
      </c>
      <c r="C30" s="16"/>
    </row>
    <row r="31" spans="2:11">
      <c r="B31" t="s">
        <v>289</v>
      </c>
      <c r="C31" s="16"/>
    </row>
    <row r="32" spans="2:11">
      <c r="B32" t="s">
        <v>290</v>
      </c>
      <c r="C32" s="16"/>
    </row>
    <row r="33" spans="2:3">
      <c r="B33" t="s">
        <v>291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209139</v>
      </c>
      <c r="H11" s="7"/>
      <c r="I11" s="75">
        <v>33.445921479810004</v>
      </c>
      <c r="J11" s="7"/>
      <c r="K11" s="76">
        <v>1</v>
      </c>
      <c r="L11" s="76">
        <v>2.0000000000000001E-4</v>
      </c>
      <c r="M11" s="16"/>
      <c r="N11" s="16"/>
      <c r="O11" s="16"/>
      <c r="P11" s="16"/>
      <c r="BG11" s="16"/>
    </row>
    <row r="12" spans="2:59">
      <c r="B12" s="79" t="s">
        <v>676</v>
      </c>
      <c r="C12" s="16"/>
      <c r="D12" s="16"/>
      <c r="G12" s="81">
        <v>209139</v>
      </c>
      <c r="I12" s="81">
        <v>33.445921479810004</v>
      </c>
      <c r="K12" s="80">
        <v>1</v>
      </c>
      <c r="L12" s="80">
        <v>2.0000000000000001E-4</v>
      </c>
    </row>
    <row r="13" spans="2:59">
      <c r="B13" t="s">
        <v>677</v>
      </c>
      <c r="C13" t="s">
        <v>678</v>
      </c>
      <c r="D13" t="s">
        <v>679</v>
      </c>
      <c r="E13" t="s">
        <v>106</v>
      </c>
      <c r="F13" t="s">
        <v>680</v>
      </c>
      <c r="G13" s="77">
        <v>4000</v>
      </c>
      <c r="H13" s="77">
        <v>1E-4</v>
      </c>
      <c r="I13" s="77">
        <v>1.4E-5</v>
      </c>
      <c r="J13" s="78">
        <v>0</v>
      </c>
      <c r="K13" s="78">
        <v>0</v>
      </c>
      <c r="L13" s="78">
        <v>0</v>
      </c>
    </row>
    <row r="14" spans="2:59">
      <c r="B14" t="s">
        <v>585</v>
      </c>
      <c r="C14" t="s">
        <v>586</v>
      </c>
      <c r="D14" t="s">
        <v>558</v>
      </c>
      <c r="E14" t="s">
        <v>106</v>
      </c>
      <c r="F14" t="s">
        <v>681</v>
      </c>
      <c r="G14" s="77">
        <v>21000</v>
      </c>
      <c r="H14" s="77">
        <v>0.46660000000000001</v>
      </c>
      <c r="I14" s="77">
        <v>0.34295100000000001</v>
      </c>
      <c r="J14" s="78">
        <v>0</v>
      </c>
      <c r="K14" s="78">
        <v>1.03E-2</v>
      </c>
      <c r="L14" s="78">
        <v>0</v>
      </c>
    </row>
    <row r="15" spans="2:59">
      <c r="B15" t="s">
        <v>682</v>
      </c>
      <c r="C15" t="s">
        <v>683</v>
      </c>
      <c r="D15" t="s">
        <v>684</v>
      </c>
      <c r="E15" t="s">
        <v>102</v>
      </c>
      <c r="F15" t="s">
        <v>685</v>
      </c>
      <c r="G15" s="77">
        <v>150000</v>
      </c>
      <c r="H15" s="77">
        <v>1.7E-5</v>
      </c>
      <c r="I15" s="77">
        <v>2.55E-5</v>
      </c>
      <c r="J15" s="78">
        <v>0</v>
      </c>
      <c r="K15" s="78">
        <v>0</v>
      </c>
      <c r="L15" s="78">
        <v>0</v>
      </c>
    </row>
    <row r="16" spans="2:59">
      <c r="B16" t="s">
        <v>686</v>
      </c>
      <c r="C16" t="s">
        <v>687</v>
      </c>
      <c r="D16" t="s">
        <v>688</v>
      </c>
      <c r="E16" t="s">
        <v>102</v>
      </c>
      <c r="F16" t="s">
        <v>689</v>
      </c>
      <c r="G16" s="77">
        <v>24000</v>
      </c>
      <c r="H16" s="77">
        <v>1.9999999999999999E-6</v>
      </c>
      <c r="I16" s="77">
        <v>4.7999999999999996E-7</v>
      </c>
      <c r="J16" s="78">
        <v>0</v>
      </c>
      <c r="K16" s="78">
        <v>0</v>
      </c>
      <c r="L16" s="78">
        <v>0</v>
      </c>
    </row>
    <row r="17" spans="2:12">
      <c r="B17" t="s">
        <v>690</v>
      </c>
      <c r="C17" t="s">
        <v>691</v>
      </c>
      <c r="D17" t="s">
        <v>583</v>
      </c>
      <c r="E17" t="s">
        <v>102</v>
      </c>
      <c r="F17" t="s">
        <v>692</v>
      </c>
      <c r="G17" s="77">
        <v>10139</v>
      </c>
      <c r="H17" s="77">
        <v>326.49107900000001</v>
      </c>
      <c r="I17" s="77">
        <v>33.10293049981</v>
      </c>
      <c r="J17" s="78">
        <v>0</v>
      </c>
      <c r="K17" s="78">
        <v>0.98970000000000002</v>
      </c>
      <c r="L17" s="78">
        <v>2.0000000000000001E-4</v>
      </c>
    </row>
    <row r="18" spans="2:12">
      <c r="B18" s="79" t="s">
        <v>603</v>
      </c>
      <c r="C18" s="16"/>
      <c r="D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215</v>
      </c>
      <c r="C19" t="s">
        <v>215</v>
      </c>
      <c r="D19" t="s">
        <v>215</v>
      </c>
      <c r="E19" t="s">
        <v>215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222</v>
      </c>
      <c r="C20" s="16"/>
      <c r="D20" s="16"/>
    </row>
    <row r="21" spans="2:12">
      <c r="B21" t="s">
        <v>289</v>
      </c>
      <c r="C21" s="16"/>
      <c r="D21" s="16"/>
    </row>
    <row r="22" spans="2:12">
      <c r="B22" t="s">
        <v>290</v>
      </c>
      <c r="C22" s="16"/>
      <c r="D22" s="16"/>
    </row>
    <row r="23" spans="2:12">
      <c r="B23" t="s">
        <v>291</v>
      </c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604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605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693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606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553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604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607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606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608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553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604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605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693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606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553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604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607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606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553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222</v>
      </c>
      <c r="C32" s="16"/>
      <c r="D32" s="16"/>
    </row>
    <row r="33" spans="2:4">
      <c r="B33" t="s">
        <v>289</v>
      </c>
      <c r="C33" s="16"/>
      <c r="D33" s="16"/>
    </row>
    <row r="34" spans="2:4">
      <c r="B34" t="s">
        <v>290</v>
      </c>
      <c r="C34" s="16"/>
      <c r="D34" s="16"/>
    </row>
    <row r="35" spans="2:4">
      <c r="B35" t="s">
        <v>291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609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610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611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612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D19" s="16"/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613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D21" s="16"/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614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615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609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D28" s="16"/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610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611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612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613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614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615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5.12</v>
      </c>
      <c r="J11" s="18"/>
      <c r="K11" s="18"/>
      <c r="L11" s="18"/>
      <c r="M11" s="76">
        <v>0</v>
      </c>
      <c r="N11" s="75">
        <v>341473.74</v>
      </c>
      <c r="O11" s="7"/>
      <c r="P11" s="75">
        <v>372.86900000000003</v>
      </c>
      <c r="Q11" s="76">
        <v>1</v>
      </c>
      <c r="R11" s="76">
        <v>2.3E-3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5.12</v>
      </c>
      <c r="M12" s="80">
        <v>0</v>
      </c>
      <c r="N12" s="81">
        <v>341473.74</v>
      </c>
      <c r="P12" s="81">
        <v>372.86900000000003</v>
      </c>
      <c r="Q12" s="80">
        <v>1</v>
      </c>
      <c r="R12" s="80">
        <v>2.3E-3</v>
      </c>
    </row>
    <row r="13" spans="2:60">
      <c r="B13" s="79" t="s">
        <v>694</v>
      </c>
      <c r="I13" s="81">
        <v>5.12</v>
      </c>
      <c r="M13" s="80">
        <v>0</v>
      </c>
      <c r="N13" s="81">
        <v>341473.74</v>
      </c>
      <c r="P13" s="81">
        <v>372.86900000000003</v>
      </c>
      <c r="Q13" s="80">
        <v>1</v>
      </c>
      <c r="R13" s="80">
        <v>2.3E-3</v>
      </c>
    </row>
    <row r="14" spans="2:60">
      <c r="B14" t="s">
        <v>715</v>
      </c>
      <c r="C14" t="s">
        <v>695</v>
      </c>
      <c r="D14" t="s">
        <v>696</v>
      </c>
      <c r="F14" t="s">
        <v>697</v>
      </c>
      <c r="G14" t="s">
        <v>698</v>
      </c>
      <c r="H14" t="s">
        <v>699</v>
      </c>
      <c r="I14" s="77">
        <v>5.12</v>
      </c>
      <c r="J14" t="s">
        <v>700</v>
      </c>
      <c r="K14" t="s">
        <v>102</v>
      </c>
      <c r="L14" s="78">
        <v>0</v>
      </c>
      <c r="M14" s="78">
        <v>0</v>
      </c>
      <c r="N14" s="77">
        <v>341473.74</v>
      </c>
      <c r="O14" s="77">
        <v>109.1940481279761</v>
      </c>
      <c r="P14" s="77">
        <v>372.86900000000003</v>
      </c>
      <c r="Q14" s="78">
        <v>1</v>
      </c>
      <c r="R14" s="78">
        <v>2.3E-3</v>
      </c>
    </row>
    <row r="15" spans="2:60">
      <c r="B15" s="79" t="s">
        <v>701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215</v>
      </c>
      <c r="D16" t="s">
        <v>215</v>
      </c>
      <c r="F16" t="s">
        <v>215</v>
      </c>
      <c r="I16" s="77">
        <v>0</v>
      </c>
      <c r="J16" t="s">
        <v>215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702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215</v>
      </c>
      <c r="D18" t="s">
        <v>215</v>
      </c>
      <c r="F18" t="s">
        <v>215</v>
      </c>
      <c r="I18" s="77">
        <v>0</v>
      </c>
      <c r="J18" t="s">
        <v>215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703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215</v>
      </c>
      <c r="D20" t="s">
        <v>215</v>
      </c>
      <c r="F20" t="s">
        <v>215</v>
      </c>
      <c r="I20" s="77">
        <v>0</v>
      </c>
      <c r="J20" t="s">
        <v>215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704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215</v>
      </c>
      <c r="D22" t="s">
        <v>215</v>
      </c>
      <c r="F22" t="s">
        <v>215</v>
      </c>
      <c r="I22" s="77">
        <v>0</v>
      </c>
      <c r="J22" t="s">
        <v>215</v>
      </c>
      <c r="K22" t="s">
        <v>215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705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706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215</v>
      </c>
      <c r="D25" t="s">
        <v>215</v>
      </c>
      <c r="F25" t="s">
        <v>215</v>
      </c>
      <c r="I25" s="77">
        <v>0</v>
      </c>
      <c r="J25" t="s">
        <v>215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707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215</v>
      </c>
      <c r="D27" t="s">
        <v>215</v>
      </c>
      <c r="F27" t="s">
        <v>215</v>
      </c>
      <c r="I27" s="77">
        <v>0</v>
      </c>
      <c r="J27" t="s">
        <v>215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708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215</v>
      </c>
      <c r="D29" t="s">
        <v>215</v>
      </c>
      <c r="F29" t="s">
        <v>215</v>
      </c>
      <c r="I29" s="77">
        <v>0</v>
      </c>
      <c r="J29" t="s">
        <v>215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709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215</v>
      </c>
      <c r="D31" t="s">
        <v>215</v>
      </c>
      <c r="F31" t="s">
        <v>215</v>
      </c>
      <c r="I31" s="77">
        <v>0</v>
      </c>
      <c r="J31" t="s">
        <v>215</v>
      </c>
      <c r="K31" t="s">
        <v>215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710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215</v>
      </c>
      <c r="D34" t="s">
        <v>215</v>
      </c>
      <c r="F34" t="s">
        <v>215</v>
      </c>
      <c r="I34" s="77">
        <v>0</v>
      </c>
      <c r="J34" t="s">
        <v>215</v>
      </c>
      <c r="K34" t="s">
        <v>215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702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215</v>
      </c>
      <c r="D36" t="s">
        <v>215</v>
      </c>
      <c r="F36" t="s">
        <v>215</v>
      </c>
      <c r="I36" s="77">
        <v>0</v>
      </c>
      <c r="J36" t="s">
        <v>215</v>
      </c>
      <c r="K36" t="s">
        <v>215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703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215</v>
      </c>
      <c r="D38" t="s">
        <v>215</v>
      </c>
      <c r="F38" t="s">
        <v>215</v>
      </c>
      <c r="I38" s="77">
        <v>0</v>
      </c>
      <c r="J38" t="s">
        <v>215</v>
      </c>
      <c r="K38" t="s">
        <v>215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709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215</v>
      </c>
      <c r="D40" t="s">
        <v>215</v>
      </c>
      <c r="F40" t="s">
        <v>215</v>
      </c>
      <c r="I40" s="77">
        <v>0</v>
      </c>
      <c r="J40" t="s">
        <v>215</v>
      </c>
      <c r="K40" t="s">
        <v>215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289</v>
      </c>
    </row>
    <row r="43" spans="2:18">
      <c r="B43" t="s">
        <v>290</v>
      </c>
    </row>
    <row r="44" spans="2:18">
      <c r="B44" t="s">
        <v>291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621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215</v>
      </c>
      <c r="C14" t="s">
        <v>215</v>
      </c>
      <c r="E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622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215</v>
      </c>
      <c r="C16" t="s">
        <v>215</v>
      </c>
      <c r="E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711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712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553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215</v>
      </c>
      <c r="C22" t="s">
        <v>215</v>
      </c>
      <c r="E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215</v>
      </c>
      <c r="C24" t="s">
        <v>215</v>
      </c>
      <c r="E24" t="s">
        <v>215</v>
      </c>
      <c r="G24" s="77">
        <v>0</v>
      </c>
      <c r="H24" t="s">
        <v>215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713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215</v>
      </c>
      <c r="E14" s="78">
        <v>0</v>
      </c>
      <c r="F14" t="s">
        <v>215</v>
      </c>
      <c r="G14" s="77">
        <v>0</v>
      </c>
      <c r="H14" s="78">
        <v>0</v>
      </c>
      <c r="I14" s="78">
        <v>0</v>
      </c>
    </row>
    <row r="15" spans="2:55">
      <c r="B15" s="79" t="s">
        <v>714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215</v>
      </c>
      <c r="E16" s="78">
        <v>0</v>
      </c>
      <c r="F16" t="s">
        <v>215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713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215</v>
      </c>
      <c r="E19" s="78">
        <v>0</v>
      </c>
      <c r="F19" t="s">
        <v>215</v>
      </c>
      <c r="G19" s="77">
        <v>0</v>
      </c>
      <c r="H19" s="78">
        <v>0</v>
      </c>
      <c r="I19" s="78">
        <v>0</v>
      </c>
    </row>
    <row r="20" spans="2:9">
      <c r="B20" s="79" t="s">
        <v>714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215</v>
      </c>
      <c r="E21" s="78">
        <v>0</v>
      </c>
      <c r="F21" t="s">
        <v>215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C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C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215</v>
      </c>
      <c r="C13" s="77">
        <v>0</v>
      </c>
    </row>
    <row r="14" spans="2:17">
      <c r="B14" s="79" t="s">
        <v>220</v>
      </c>
      <c r="C14" s="81">
        <v>0</v>
      </c>
    </row>
    <row r="15" spans="2:17">
      <c r="B15" t="s">
        <v>215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621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622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621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622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553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A4200E-F06C-43C9-9155-CA842B9A070A}"/>
</file>

<file path=customXml/itemProps2.xml><?xml version="1.0" encoding="utf-8"?>
<ds:datastoreItem xmlns:ds="http://schemas.openxmlformats.org/officeDocument/2006/customXml" ds:itemID="{69104907-66DC-452A-A9DC-21451753C216}"/>
</file>

<file path=customXml/itemProps3.xml><?xml version="1.0" encoding="utf-8"?>
<ds:datastoreItem xmlns:ds="http://schemas.openxmlformats.org/officeDocument/2006/customXml" ds:itemID="{7762D606-EA26-467D-92C4-D6CB4F629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2022-07-31T04:53:59Z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