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worksheets/sheet24.xml" ContentType="application/vnd.openxmlformats-officedocument.spreadsheetml.worksheet+xml"/>
  <Override PartName="/xl/worksheets/sheet23.xml" ContentType="application/vnd.openxmlformats-officedocument.spreadsheetml.worksheet+xml"/>
  <Override PartName="/xl/worksheets/sheet22.xml" ContentType="application/vnd.openxmlformats-officedocument.spreadsheetml.worksheet+xml"/>
  <Override PartName="/xl/worksheets/sheet21.xml" ContentType="application/vnd.openxmlformats-officedocument.spreadsheetml.worksheet+xml"/>
  <Override PartName="/xl/worksheets/sheet20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xl/worksheets/sheet30.xml" ContentType="application/vnd.openxmlformats-officedocument.spreadsheetml.worksheet+xml"/>
  <Override PartName="/xl/worksheets/sheet29.xml" ContentType="application/vnd.openxmlformats-officedocument.spreadsheetml.worksheet+xml"/>
  <Override PartName="/xl/worksheets/sheet28.xml" ContentType="application/vnd.openxmlformats-officedocument.spreadsheetml.worksheet+xml"/>
  <Override PartName="/xl/worksheets/sheet19.xml" ContentType="application/vnd.openxmlformats-officedocument.spreadsheetml.worksheet+xml"/>
  <Override PartName="/xl/worksheets/sheet18.xml" ContentType="application/vnd.openxmlformats-officedocument.spreadsheetml.worksheet+xml"/>
  <Override PartName="/xl/worksheets/sheet17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6.xml" ContentType="application/vnd.openxmlformats-officedocument.spreadsheetml.worksheet+xml"/>
  <Override PartName="/xl/worksheets/sheet15.xml" ContentType="application/vnd.openxmlformats-officedocument.spreadsheetml.worksheet+xml"/>
  <Override PartName="/xl/worksheets/sheet14.xml" ContentType="application/vnd.openxmlformats-officedocument.spreadsheetml.worksheet+xml"/>
  <Override PartName="/xl/worksheets/sheet13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DANEL\נכס בודד 31.03.22\נכס בודד לשידור\"/>
    </mc:Choice>
  </mc:AlternateContent>
  <bookViews>
    <workbookView xWindow="0" yWindow="105" windowWidth="24240" windowHeight="12585" firstSheet="19" activeTab="21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62913"/>
</workbook>
</file>

<file path=xl/calcChain.xml><?xml version="1.0" encoding="utf-8"?>
<calcChain xmlns="http://schemas.openxmlformats.org/spreadsheetml/2006/main">
  <c r="C16" i="1" l="1"/>
  <c r="N25" i="6"/>
  <c r="N24" i="6"/>
  <c r="N23" i="6"/>
  <c r="N22" i="6"/>
  <c r="N21" i="6"/>
  <c r="N20" i="6"/>
  <c r="N19" i="6"/>
  <c r="N18" i="6"/>
  <c r="N17" i="6"/>
  <c r="N16" i="6"/>
  <c r="N15" i="6"/>
  <c r="N14" i="6"/>
  <c r="N13" i="6"/>
  <c r="N12" i="6"/>
  <c r="N11" i="6"/>
  <c r="L11" i="6"/>
  <c r="L21" i="6"/>
  <c r="L24" i="6"/>
  <c r="L25" i="6"/>
  <c r="I11" i="6"/>
  <c r="I21" i="6"/>
  <c r="I24" i="6"/>
  <c r="T92" i="5" l="1"/>
  <c r="T91" i="5"/>
  <c r="T90" i="5"/>
  <c r="T85" i="5"/>
  <c r="T71" i="5"/>
  <c r="T55" i="5"/>
  <c r="T54" i="5"/>
  <c r="T53" i="5"/>
  <c r="T51" i="5"/>
  <c r="T33" i="5"/>
  <c r="O11" i="5" l="1"/>
  <c r="O12" i="5"/>
  <c r="O58" i="5"/>
  <c r="O13" i="5"/>
  <c r="P51" i="5"/>
  <c r="R51" i="5"/>
  <c r="R91" i="5"/>
  <c r="P91" i="5" s="1"/>
  <c r="P53" i="5"/>
  <c r="R54" i="5"/>
  <c r="P54" i="5" s="1"/>
  <c r="R53" i="5"/>
  <c r="R90" i="5"/>
  <c r="P90" i="5" s="1"/>
  <c r="R71" i="5"/>
  <c r="P71" i="5" s="1"/>
  <c r="R85" i="5"/>
  <c r="P85" i="5" s="1"/>
  <c r="R33" i="5"/>
  <c r="P33" i="5" s="1"/>
  <c r="R55" i="5"/>
  <c r="P55" i="5" s="1"/>
  <c r="J12" i="2" l="1"/>
  <c r="K33" i="2" l="1"/>
  <c r="K31" i="2"/>
  <c r="K29" i="2"/>
  <c r="K27" i="2"/>
  <c r="K25" i="2"/>
  <c r="K23" i="2"/>
  <c r="K21" i="2"/>
  <c r="K19" i="2"/>
  <c r="K17" i="2"/>
  <c r="K15" i="2"/>
  <c r="K13" i="2"/>
  <c r="K11" i="2"/>
  <c r="J11" i="2"/>
  <c r="C11" i="1" s="1"/>
  <c r="J13" i="2"/>
  <c r="J14" i="2"/>
  <c r="C42" i="1" l="1"/>
  <c r="D11" i="1" s="1"/>
  <c r="K12" i="2"/>
  <c r="K14" i="2"/>
  <c r="K16" i="2"/>
  <c r="K18" i="2"/>
  <c r="K20" i="2"/>
  <c r="K22" i="2"/>
  <c r="K24" i="2"/>
  <c r="K26" i="2"/>
  <c r="K28" i="2"/>
  <c r="K30" i="2"/>
  <c r="K32" i="2"/>
  <c r="D20" i="1"/>
  <c r="D25" i="1"/>
  <c r="D29" i="1"/>
  <c r="D33" i="1"/>
  <c r="D37" i="1"/>
  <c r="D42" i="1"/>
  <c r="D17" i="1"/>
  <c r="D21" i="1"/>
  <c r="D26" i="1"/>
  <c r="D30" i="1"/>
  <c r="D34" i="1"/>
  <c r="D39" i="1"/>
  <c r="D16" i="1" l="1"/>
  <c r="O23" i="6"/>
  <c r="O21" i="6"/>
  <c r="O17" i="6"/>
  <c r="O13" i="6"/>
  <c r="O24" i="6"/>
  <c r="O20" i="6"/>
  <c r="O14" i="6"/>
  <c r="O25" i="6"/>
  <c r="O19" i="6"/>
  <c r="O15" i="6"/>
  <c r="O11" i="6"/>
  <c r="O22" i="6"/>
  <c r="O18" i="6"/>
  <c r="O16" i="6"/>
  <c r="O12" i="6"/>
  <c r="U92" i="5"/>
  <c r="U90" i="5"/>
  <c r="U71" i="5"/>
  <c r="U54" i="5"/>
  <c r="U51" i="5"/>
  <c r="U91" i="5"/>
  <c r="U85" i="5"/>
  <c r="U55" i="5"/>
  <c r="U53" i="5"/>
  <c r="U33" i="5"/>
  <c r="D43" i="1"/>
  <c r="D35" i="1"/>
  <c r="D27" i="1"/>
  <c r="D18" i="1"/>
  <c r="L32" i="2"/>
  <c r="L30" i="2"/>
  <c r="L28" i="2"/>
  <c r="L26" i="2"/>
  <c r="L24" i="2"/>
  <c r="L22" i="2"/>
  <c r="L20" i="2"/>
  <c r="L18" i="2"/>
  <c r="L16" i="2"/>
  <c r="L14" i="2"/>
  <c r="L12" i="2"/>
  <c r="L29" i="2"/>
  <c r="L25" i="2"/>
  <c r="L19" i="2"/>
  <c r="L15" i="2"/>
  <c r="L11" i="2"/>
  <c r="D28" i="1"/>
  <c r="D13" i="1"/>
  <c r="D41" i="1"/>
  <c r="D32" i="1"/>
  <c r="D24" i="1"/>
  <c r="D15" i="1"/>
  <c r="D40" i="1"/>
  <c r="D31" i="1"/>
  <c r="D22" i="1"/>
  <c r="D14" i="1"/>
  <c r="L33" i="2"/>
  <c r="L31" i="2"/>
  <c r="L27" i="2"/>
  <c r="L23" i="2"/>
  <c r="L21" i="2"/>
  <c r="L17" i="2"/>
  <c r="L13" i="2"/>
  <c r="D36" i="1"/>
  <c r="D19" i="1"/>
</calcChain>
</file>

<file path=xl/sharedStrings.xml><?xml version="1.0" encoding="utf-8"?>
<sst xmlns="http://schemas.openxmlformats.org/spreadsheetml/2006/main" count="3496" uniqueCount="756">
  <si>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</si>
  <si>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</si>
  <si>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</si>
  <si>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</si>
  <si>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</si>
  <si>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</si>
  <si>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</si>
  <si>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</si>
  <si>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</si>
  <si>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</si>
  <si>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</si>
  <si>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</si>
  <si>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</si>
  <si>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</si>
  <si>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</si>
  <si>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</si>
  <si>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</si>
  <si>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</si>
  <si>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</si>
  <si>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</si>
  <si>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</si>
  <si>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</si>
  <si>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</si>
  <si>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</si>
  <si>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</si>
  <si>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</si>
  <si>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</si>
  <si>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</si>
  <si>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</si>
  <si>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</si>
  <si>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</si>
  <si>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</si>
  <si>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</si>
  <si>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</si>
  <si>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</si>
  <si>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</si>
  <si>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</si>
  <si>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</si>
  <si>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</si>
  <si>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</si>
  <si>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</si>
  <si>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</si>
  <si>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</si>
  <si>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</si>
  <si>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</si>
  <si>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</si>
  <si>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</si>
  <si>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</si>
  <si>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</si>
  <si>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</si>
  <si>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</si>
  <si>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</si>
  <si>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</si>
  <si>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</si>
  <si>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</si>
  <si>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</si>
  <si>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</si>
  <si>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</si>
  <si>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</si>
  <si>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</si>
  <si>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</si>
  <si>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</si>
  <si>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</si>
  <si>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</si>
  <si>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</si>
  <si>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</si>
  <si>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</si>
  <si>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</si>
  <si>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</si>
  <si>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</si>
  <si>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</si>
  <si>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</si>
  <si>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</si>
  <si>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</si>
  <si>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</si>
  <si>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</si>
  <si>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</si>
  <si>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</si>
  <si>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</si>
  <si>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</si>
  <si>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</si>
  <si>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</si>
  <si>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</si>
  <si>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</si>
  <si>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</si>
  <si>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</si>
  <si>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</si>
  <si>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</si>
  <si>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</si>
  <si>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</si>
  <si>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</si>
  <si>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</si>
  <si>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</si>
  <si>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</si>
  <si>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</si>
  <si>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</si>
  <si>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</si>
  <si>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</si>
  <si>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</si>
  <si>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</si>
  <si>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</si>
  <si>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</si>
  <si>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</si>
  <si>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</si>
  <si>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</si>
  <si>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</si>
  <si>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</si>
  <si>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</si>
  <si>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</si>
  <si>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</si>
  <si>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</si>
  <si>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</si>
  <si>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</si>
  <si>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</si>
  <si>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</si>
  <si>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</si>
  <si>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</si>
  <si>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</si>
  <si>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</si>
  <si>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</si>
  <si>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</si>
  <si>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</si>
  <si>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</si>
  <si>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</si>
  <si>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</si>
  <si>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</si>
  <si>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</si>
  <si>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</si>
  <si>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</si>
  <si>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</si>
  <si>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</si>
  <si>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</si>
  <si>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</si>
  <si>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</si>
  <si>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</si>
  <si>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</si>
  <si>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</si>
  <si>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</si>
  <si>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</si>
  <si>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</si>
  <si>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</si>
  <si>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</si>
  <si>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</si>
  <si>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</si>
  <si>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</si>
  <si>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</si>
  <si>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</si>
  <si>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</si>
  <si>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</si>
  <si>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</si>
  <si>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</si>
  <si>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</si>
  <si>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</si>
  <si>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</si>
  <si>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</si>
  <si>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</si>
  <si>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</si>
  <si>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</si>
  <si>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</si>
  <si>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</si>
  <si>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</si>
  <si>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</si>
  <si>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</si>
  <si>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</si>
  <si>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</si>
  <si>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</si>
  <si>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</si>
  <si>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</si>
  <si>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</si>
  <si>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</si>
  <si>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</si>
  <si>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</si>
  <si>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</si>
  <si>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</si>
  <si>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</si>
  <si>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</si>
  <si>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</si>
  <si>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</si>
  <si>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</si>
  <si>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</si>
  <si>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</si>
  <si>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</si>
  <si>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</si>
  <si>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</si>
  <si>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</si>
  <si>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</si>
  <si>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</si>
  <si>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</si>
  <si>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</si>
  <si>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</si>
  <si>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</si>
  <si>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</si>
  <si>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</si>
  <si>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</si>
  <si>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</si>
  <si>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</si>
  <si>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</si>
  <si>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31/03/2022</t>
  </si>
  <si>
    <t>מור אג"ח</t>
  </si>
  <si>
    <t>בהתאם לשיטה שיושמה בדוח הכספי *</t>
  </si>
  <si>
    <t>סה"כ בישראל</t>
  </si>
  <si>
    <t>סה"כ יתרת מזומנים ועו"ש בש"ח</t>
  </si>
  <si>
    <t>עו'ש- בנק מזרחי</t>
  </si>
  <si>
    <t>1111111111- 20- בנק מזרחי</t>
  </si>
  <si>
    <t>20</t>
  </si>
  <si>
    <t>ilAAA</t>
  </si>
  <si>
    <t>S&amp;P מעלות</t>
  </si>
  <si>
    <t>סה"כ יתרת מזומנים ועו"ש נקובים במט"ח</t>
  </si>
  <si>
    <t>אירו-100- בנק מזרחי</t>
  </si>
  <si>
    <t>100- 20- בנק מזרחי</t>
  </si>
  <si>
    <t>דולר -20001- בנק מזרחי</t>
  </si>
  <si>
    <t>20001- 20- בנק מזרחי</t>
  </si>
  <si>
    <t>דולר סינגפורי-345- בנק מזרחי</t>
  </si>
  <si>
    <t>345- 20- בנק מזרחי</t>
  </si>
  <si>
    <t>סה"כ פח"ק/פר"י</t>
  </si>
  <si>
    <t>0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</si>
  <si>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</si>
  <si>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</si>
  <si>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</si>
  <si>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</si>
  <si>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</si>
  <si>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</si>
  <si>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</si>
  <si>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</si>
  <si>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</si>
  <si>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5904 גליל- האוצר - ממשלתית צמודה</t>
  </si>
  <si>
    <t>9590431</t>
  </si>
  <si>
    <t>RF</t>
  </si>
  <si>
    <t>10/01/22</t>
  </si>
  <si>
    <t>ממצמ 0536- האוצר - ממשלתית צמודה</t>
  </si>
  <si>
    <t>1097708</t>
  </si>
  <si>
    <t>16/06/20</t>
  </si>
  <si>
    <t>ממצמ0922- האוצר - ממשלתית צמודה</t>
  </si>
  <si>
    <t>1124056</t>
  </si>
  <si>
    <t>16/02/22</t>
  </si>
  <si>
    <t>ממצמ0923</t>
  </si>
  <si>
    <t>1128081</t>
  </si>
  <si>
    <t>01/12/21</t>
  </si>
  <si>
    <t>ממשל צמודה 0529- האוצר - ממשלתית צמודה</t>
  </si>
  <si>
    <t>1157023</t>
  </si>
  <si>
    <t>ממשל צמודה 0726- האוצר - ממשלתית צמודה</t>
  </si>
  <si>
    <t>1169564</t>
  </si>
  <si>
    <t>19/10/21</t>
  </si>
  <si>
    <t>ממשל צמודה 1025- האוצר - ממשלתית צמודה</t>
  </si>
  <si>
    <t>1135912</t>
  </si>
  <si>
    <t>07/12/21</t>
  </si>
  <si>
    <t>ממשל צמודה 1131- האוצר - ממשלתית צמודה</t>
  </si>
  <si>
    <t>1172220</t>
  </si>
  <si>
    <t>09/09/21</t>
  </si>
  <si>
    <t>ממשלתי צמוד 0527- האוצר - ממשלתית צמודה</t>
  </si>
  <si>
    <t>1140847</t>
  </si>
  <si>
    <t>29/09/20</t>
  </si>
  <si>
    <t>סה"כ לא צמודות</t>
  </si>
  <si>
    <t>סה"כ מלווה קצר מועד</t>
  </si>
  <si>
    <t>סה"כ שחר</t>
  </si>
  <si>
    <t>ממשל שקלי 0226</t>
  </si>
  <si>
    <t>1174697</t>
  </si>
  <si>
    <t>21/06/21</t>
  </si>
  <si>
    <t>ממשל שקלי 1024- האוצר - ממשלתית שקלית</t>
  </si>
  <si>
    <t>1175777</t>
  </si>
  <si>
    <t>23/09/21</t>
  </si>
  <si>
    <t>ממשל שקלית 0327</t>
  </si>
  <si>
    <t>1139344</t>
  </si>
  <si>
    <t>07/06/21</t>
  </si>
  <si>
    <t>ממשל שקלית 0330- האוצר - ממשלתית שקלית</t>
  </si>
  <si>
    <t>1160985</t>
  </si>
  <si>
    <t>14/06/21</t>
  </si>
  <si>
    <t>ממשל שקלית 0347</t>
  </si>
  <si>
    <t>1140193</t>
  </si>
  <si>
    <t>02/03/22</t>
  </si>
  <si>
    <t>ממשל שקלית 0928</t>
  </si>
  <si>
    <t>1150879</t>
  </si>
  <si>
    <t>24/09/20</t>
  </si>
  <si>
    <t>ממשלתי 0324- האוצר - ממשלתית שקלית</t>
  </si>
  <si>
    <t>1130848</t>
  </si>
  <si>
    <t>14/03/22</t>
  </si>
  <si>
    <t>ממשלתי 0825- האוצר - ממשלתית שקלית</t>
  </si>
  <si>
    <t>1135557</t>
  </si>
  <si>
    <t>29/07/20</t>
  </si>
  <si>
    <t>ממשלתי שקלי 0425- האוצר - ממשלתית שקלית</t>
  </si>
  <si>
    <t>1162668</t>
  </si>
  <si>
    <t>05/10/21</t>
  </si>
  <si>
    <t>ממשק 1026- האוצר - ממשלתית שקלית</t>
  </si>
  <si>
    <t>1099456</t>
  </si>
  <si>
    <t>14/07/20</t>
  </si>
  <si>
    <t>ממשק0142- האוצר - ממשלתית שקלית</t>
  </si>
  <si>
    <t>1125400</t>
  </si>
  <si>
    <t>04/11/20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</si>
  <si>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</si>
  <si>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</si>
  <si>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</si>
  <si>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</si>
  <si>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</si>
  <si>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</si>
  <si>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</si>
  <si>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</si>
  <si>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</si>
  <si>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</si>
  <si>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</si>
  <si>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</si>
  <si>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אלה פקדון אגח ב- אלה פקדונות</t>
  </si>
  <si>
    <t>1142215</t>
  </si>
  <si>
    <t>515666881</t>
  </si>
  <si>
    <t>אגח מובנות</t>
  </si>
  <si>
    <t>בינל הנפק אגח יא- בינלאומי הנפקות</t>
  </si>
  <si>
    <t>1167048</t>
  </si>
  <si>
    <t>513141879</t>
  </si>
  <si>
    <t>בנקים</t>
  </si>
  <si>
    <t>23/06/20</t>
  </si>
  <si>
    <t>בינל הנפק אגח יב- בינלאומי הנפקות</t>
  </si>
  <si>
    <t>1182385</t>
  </si>
  <si>
    <t>14/02/22</t>
  </si>
  <si>
    <t>דיסק מנ אגח טו- דיסקונט מנפיקים</t>
  </si>
  <si>
    <t>7480304</t>
  </si>
  <si>
    <t>520029935</t>
  </si>
  <si>
    <t>02/12/21</t>
  </si>
  <si>
    <t>לאומי אג"ח 181- לאומי</t>
  </si>
  <si>
    <t>6040505</t>
  </si>
  <si>
    <t>520018078</t>
  </si>
  <si>
    <t>Aaa.il</t>
  </si>
  <si>
    <t>03/09/20</t>
  </si>
  <si>
    <t>מז טפ הנ אגח 62- מזרחי טפחות הנפק</t>
  </si>
  <si>
    <t>2310498</t>
  </si>
  <si>
    <t>520032046</t>
  </si>
  <si>
    <t>21/10/21</t>
  </si>
  <si>
    <t>מז טפ הנפ אגח 57- מזרחי טפחות הנפק</t>
  </si>
  <si>
    <t>2310423</t>
  </si>
  <si>
    <t>15/06/21</t>
  </si>
  <si>
    <t>מז טפ הנפ אגח 58- מזרחי טפחות הנפק</t>
  </si>
  <si>
    <t>2310431</t>
  </si>
  <si>
    <t>מז טפ הנפ אגח 59- מזרחי טפחות הנפק</t>
  </si>
  <si>
    <t>2310449</t>
  </si>
  <si>
    <t>מז טפ הנפק   46- מזרחי טפחות הנפק</t>
  </si>
  <si>
    <t>2310225</t>
  </si>
  <si>
    <t>30/06/20</t>
  </si>
  <si>
    <t>מז טפ הנפק 51- מזרחי טפחות הנפק</t>
  </si>
  <si>
    <t>2310324</t>
  </si>
  <si>
    <t>20/01/21</t>
  </si>
  <si>
    <t>מזרחי טפחות  הנפקות אג"ח 44</t>
  </si>
  <si>
    <t>2310209</t>
  </si>
  <si>
    <t>02/02/21</t>
  </si>
  <si>
    <t>פועלים הנפ אג32- פועלים הנפקות</t>
  </si>
  <si>
    <t>1940535</t>
  </si>
  <si>
    <t>520032640</t>
  </si>
  <si>
    <t>פועלים הנפקות  אג"ח 36- פועלים הנפקות</t>
  </si>
  <si>
    <t>1940659</t>
  </si>
  <si>
    <t>30/09/20</t>
  </si>
  <si>
    <t>נמלי ישראל אג"ח ב- נמלי ישראל</t>
  </si>
  <si>
    <t>1145572</t>
  </si>
  <si>
    <t>513569780</t>
  </si>
  <si>
    <t>נדלן מניב בישראל</t>
  </si>
  <si>
    <t>Aa1.il</t>
  </si>
  <si>
    <t>25/10/20</t>
  </si>
  <si>
    <t>עזריאלי  אגח ז- קבוצת עזריאלי</t>
  </si>
  <si>
    <t>1178672</t>
  </si>
  <si>
    <t>510960719</t>
  </si>
  <si>
    <t>ilAA+</t>
  </si>
  <si>
    <t>22/12/21</t>
  </si>
  <si>
    <t>עזריאלי אג"ח ה- קבוצת עזריאלי</t>
  </si>
  <si>
    <t>1156603</t>
  </si>
  <si>
    <t>03/11/20</t>
  </si>
  <si>
    <t>עזריאלי אג2- קבוצת עזריאלי</t>
  </si>
  <si>
    <t>1134436</t>
  </si>
  <si>
    <t>07/09/20</t>
  </si>
  <si>
    <t>פועלים הנפקות אגח 15- פועלים הנפקות</t>
  </si>
  <si>
    <t>1940543</t>
  </si>
  <si>
    <t>10/02/21</t>
  </si>
  <si>
    <t>אמות  אגח ח- אמות</t>
  </si>
  <si>
    <t>520026683</t>
  </si>
  <si>
    <t>ilAA</t>
  </si>
  <si>
    <t>ביג אגח טז</t>
  </si>
  <si>
    <t>1168442</t>
  </si>
  <si>
    <t>513623314</t>
  </si>
  <si>
    <t>ביג אגח יז</t>
  </si>
  <si>
    <t>1168459</t>
  </si>
  <si>
    <t>מבנה אגח כה- מבנה נדל"ן</t>
  </si>
  <si>
    <t>2260636</t>
  </si>
  <si>
    <t>520024126</t>
  </si>
  <si>
    <t>01/11/21</t>
  </si>
  <si>
    <t>מבני תעש אגח יח</t>
  </si>
  <si>
    <t>2260479</t>
  </si>
  <si>
    <t>07/07/21</t>
  </si>
  <si>
    <t>מליסרון  אגח יד</t>
  </si>
  <si>
    <t>3230232</t>
  </si>
  <si>
    <t>520037789</t>
  </si>
  <si>
    <t>13/04/20</t>
  </si>
  <si>
    <t>מליסרון  אגח יט</t>
  </si>
  <si>
    <t>3230398</t>
  </si>
  <si>
    <t>18/08/20</t>
  </si>
  <si>
    <t>ריט אג"ח 4- ריט1</t>
  </si>
  <si>
    <t>1129899</t>
  </si>
  <si>
    <t>513821488</t>
  </si>
  <si>
    <t>27/05/20</t>
  </si>
  <si>
    <t>אדמה אגח  2</t>
  </si>
  <si>
    <t>1110915</t>
  </si>
  <si>
    <t>520043605</t>
  </si>
  <si>
    <t>כימיה, גומי ופלסטיק</t>
  </si>
  <si>
    <t>ilAA-</t>
  </si>
  <si>
    <t>27/03/22</t>
  </si>
  <si>
    <t>אלוני חץ אג8- אלוני חץ</t>
  </si>
  <si>
    <t>3900271</t>
  </si>
  <si>
    <t>520038506</t>
  </si>
  <si>
    <t>09/02/20</t>
  </si>
  <si>
    <t>בזק אגח 14- בזק</t>
  </si>
  <si>
    <t>2300317</t>
  </si>
  <si>
    <t>520031931</t>
  </si>
  <si>
    <t>23/12/21</t>
  </si>
  <si>
    <t>34250659</t>
  </si>
  <si>
    <t>נדלן מניב בחו"ל</t>
  </si>
  <si>
    <t>10/03/22</t>
  </si>
  <si>
    <t>גזית גלוב אגח טו</t>
  </si>
  <si>
    <t>1260769</t>
  </si>
  <si>
    <t>520033234</t>
  </si>
  <si>
    <t>28/10/20</t>
  </si>
  <si>
    <t>אשטרום נכ אגח 12- אשטרום נכסים</t>
  </si>
  <si>
    <t>2510279</t>
  </si>
  <si>
    <t>520036617</t>
  </si>
  <si>
    <t>ilA+</t>
  </si>
  <si>
    <t>ג'נרישן קפ אגחג- ג'נריישן קפיטל</t>
  </si>
  <si>
    <t>1184555</t>
  </si>
  <si>
    <t>515846558</t>
  </si>
  <si>
    <t>השקעה ואחזקות</t>
  </si>
  <si>
    <t>20/02/22</t>
  </si>
  <si>
    <t>קיסטון ריט אגחא- קיסטון ריט</t>
  </si>
  <si>
    <t>1182187</t>
  </si>
  <si>
    <t>515983476</t>
  </si>
  <si>
    <t>05/12/21</t>
  </si>
  <si>
    <t>אפי נכסים אגחיד- אפי נכסים</t>
  </si>
  <si>
    <t>1184530</t>
  </si>
  <si>
    <t>510560188</t>
  </si>
  <si>
    <t>A2.il</t>
  </si>
  <si>
    <t>אפריקה נכס אגחח- אפי נכסים</t>
  </si>
  <si>
    <t>1142231</t>
  </si>
  <si>
    <t>מימון ישיר אג ב- מימון ישיר קב</t>
  </si>
  <si>
    <t>1168145</t>
  </si>
  <si>
    <t>513893123</t>
  </si>
  <si>
    <t>אשראי חוץ בנקאי</t>
  </si>
  <si>
    <t>14/09/20</t>
  </si>
  <si>
    <t>בראק אן.וי אג"ח 2- בראק אן וי</t>
  </si>
  <si>
    <t>A3.il</t>
  </si>
  <si>
    <t>מגוריט אגח ב- מגוריט</t>
  </si>
  <si>
    <t>1168350</t>
  </si>
  <si>
    <t>515434074</t>
  </si>
  <si>
    <t>ilA-</t>
  </si>
  <si>
    <t>31/08/20</t>
  </si>
  <si>
    <t>מגוריט אגח ג- מגוריט</t>
  </si>
  <si>
    <t>21/12/21</t>
  </si>
  <si>
    <t>520033309</t>
  </si>
  <si>
    <t>בנייה</t>
  </si>
  <si>
    <t>ilBBB+</t>
  </si>
  <si>
    <t>חג'ג' אג9- חג'ג' נדלן</t>
  </si>
  <si>
    <t>8230252</t>
  </si>
  <si>
    <t>משק אנרג  אגח א</t>
  </si>
  <si>
    <t>1169531</t>
  </si>
  <si>
    <t>516167343</t>
  </si>
  <si>
    <t>אנרגיה מתחדשת</t>
  </si>
  <si>
    <t>לא מדורג</t>
  </si>
  <si>
    <t>01/11/20</t>
  </si>
  <si>
    <t>סולאיר אגח א- סולאיר</t>
  </si>
  <si>
    <t>1183730</t>
  </si>
  <si>
    <t>516046307</t>
  </si>
  <si>
    <t>20/01/22</t>
  </si>
  <si>
    <t>דיסקונט מנפיקים אג"ח יג</t>
  </si>
  <si>
    <t>7480155</t>
  </si>
  <si>
    <t>לאומי   אגח 178- לאומי</t>
  </si>
  <si>
    <t>6040323</t>
  </si>
  <si>
    <t>06/05/20</t>
  </si>
  <si>
    <t>מזרחי  טפ הנפק   40</t>
  </si>
  <si>
    <t>2310167</t>
  </si>
  <si>
    <t>18/05/20</t>
  </si>
  <si>
    <t>עמידר אגח א- עמידר</t>
  </si>
  <si>
    <t>1143585</t>
  </si>
  <si>
    <t>520017393</t>
  </si>
  <si>
    <t>25/05/21</t>
  </si>
  <si>
    <t>דיסקונט הת11- דיסקונט</t>
  </si>
  <si>
    <t>6910137</t>
  </si>
  <si>
    <t>520007030</t>
  </si>
  <si>
    <t>14/06/20</t>
  </si>
  <si>
    <t>פועלים הנפקות הת 16- פועלים הנפקות</t>
  </si>
  <si>
    <t>1940550</t>
  </si>
  <si>
    <t>26/04/20</t>
  </si>
  <si>
    <t>אקויטל אגח 3- אקויטל</t>
  </si>
  <si>
    <t>7550148</t>
  </si>
  <si>
    <t>520030859</t>
  </si>
  <si>
    <t>15/10/20</t>
  </si>
  <si>
    <t>וילאר אגח 7- וילאר</t>
  </si>
  <si>
    <t>4160149</t>
  </si>
  <si>
    <t>520038910</t>
  </si>
  <si>
    <t>05/04/20</t>
  </si>
  <si>
    <t>כיל       אגח ה</t>
  </si>
  <si>
    <t>2810299</t>
  </si>
  <si>
    <t>520027830</t>
  </si>
  <si>
    <t>08/07/21</t>
  </si>
  <si>
    <t>שופרסל אג5- שופרסל</t>
  </si>
  <si>
    <t>7770209</t>
  </si>
  <si>
    <t>520022732</t>
  </si>
  <si>
    <t>רשתות שיווק</t>
  </si>
  <si>
    <t>19/05/20</t>
  </si>
  <si>
    <t>בזק אגח 13- בזק</t>
  </si>
  <si>
    <t>2300309</t>
  </si>
  <si>
    <t>נמקו      אגח א- נמקו ריאלטי</t>
  </si>
  <si>
    <t>1139575</t>
  </si>
  <si>
    <t>1665</t>
  </si>
  <si>
    <t>15/11/20</t>
  </si>
  <si>
    <t>1900288</t>
  </si>
  <si>
    <t>07/11/21</t>
  </si>
  <si>
    <t>פסיפיק אגח ב- פסיפיק אוק</t>
  </si>
  <si>
    <t>1163062</t>
  </si>
  <si>
    <t>אמ.ג'יג'י אגח ב- אמ.ג'י.ג'י</t>
  </si>
  <si>
    <t>1160811</t>
  </si>
  <si>
    <t>1761</t>
  </si>
  <si>
    <t>01/06/21</t>
  </si>
  <si>
    <t>אנרג'יקס אג ב</t>
  </si>
  <si>
    <t>1168483</t>
  </si>
  <si>
    <t>513901371</t>
  </si>
  <si>
    <t>ilA</t>
  </si>
  <si>
    <t>אפי נכסים אגח יב- אפי נכסים</t>
  </si>
  <si>
    <t>1173764</t>
  </si>
  <si>
    <t>09/03/21</t>
  </si>
  <si>
    <t>בזן   אגח יב- בזן (בתי זיקוק)</t>
  </si>
  <si>
    <t>2590578</t>
  </si>
  <si>
    <t>520036658</t>
  </si>
  <si>
    <t>אנרגיה</t>
  </si>
  <si>
    <t>22/08/21</t>
  </si>
  <si>
    <t>ג'נריישן קפ אגח א- ג'נריישן קפיטל</t>
  </si>
  <si>
    <t>1166222</t>
  </si>
  <si>
    <t>12/05/20</t>
  </si>
  <si>
    <t>חברה לישראל אגח14- חברה לישראל</t>
  </si>
  <si>
    <t>5760301</t>
  </si>
  <si>
    <t>520028010</t>
  </si>
  <si>
    <t>יצוא אגח א</t>
  </si>
  <si>
    <t>7040082</t>
  </si>
  <si>
    <t>520025156</t>
  </si>
  <si>
    <t>05/08/20</t>
  </si>
  <si>
    <t>קופרליין  אגח ג- קופרליין</t>
  </si>
  <si>
    <t>1167881</t>
  </si>
  <si>
    <t>1648</t>
  </si>
  <si>
    <t>09/08/20</t>
  </si>
  <si>
    <t>אסאר אקורד אגח א- אס.אר אקורד</t>
  </si>
  <si>
    <t>4220349</t>
  </si>
  <si>
    <t>520038670</t>
  </si>
  <si>
    <t>11/05/21</t>
  </si>
  <si>
    <t>אקסטל  אגח ג- אקסטל לימיטד</t>
  </si>
  <si>
    <t>1175041</t>
  </si>
  <si>
    <t>1622</t>
  </si>
  <si>
    <t>08/06/21</t>
  </si>
  <si>
    <t>מלרן אגח2- מלרן פרוייקטים</t>
  </si>
  <si>
    <t>1170323</t>
  </si>
  <si>
    <t>514097591</t>
  </si>
  <si>
    <t>11/04/21</t>
  </si>
  <si>
    <t>נאוויטס פטרו אגח ב- נאוויטס פטרו</t>
  </si>
  <si>
    <t>1169614</t>
  </si>
  <si>
    <t>550263107</t>
  </si>
  <si>
    <t>חיפושי נפט וגז</t>
  </si>
  <si>
    <t>15/12/21</t>
  </si>
  <si>
    <t>פתאל החזק  אג 1</t>
  </si>
  <si>
    <t>1169721</t>
  </si>
  <si>
    <t>512607888</t>
  </si>
  <si>
    <t>מלונאות ותיירות</t>
  </si>
  <si>
    <t>12/11/20</t>
  </si>
  <si>
    <t>513957472</t>
  </si>
  <si>
    <t>28/10/21</t>
  </si>
  <si>
    <t>שלמה נדלן אגח ד- שלמה נדלן</t>
  </si>
  <si>
    <t>אאורה אגח טו- אאורה</t>
  </si>
  <si>
    <t>3730504</t>
  </si>
  <si>
    <t>520038274</t>
  </si>
  <si>
    <t>Baa1.il</t>
  </si>
  <si>
    <t>26/11/20</t>
  </si>
  <si>
    <t>גיבוי אחזקות אגח א-דל סחירות מרווח הוגן- גיבוי אחזקות</t>
  </si>
  <si>
    <t>4480133</t>
  </si>
  <si>
    <t>520039314</t>
  </si>
  <si>
    <t>17/06/21</t>
  </si>
  <si>
    <t>חג'ג'    אגח יא- חג'ג' נדלן</t>
  </si>
  <si>
    <t>8230328</t>
  </si>
  <si>
    <t>27/12/21</t>
  </si>
  <si>
    <t>לוזון קבוצה אג10</t>
  </si>
  <si>
    <t>4730206</t>
  </si>
  <si>
    <t>520039660</t>
  </si>
  <si>
    <t>Baa2.il</t>
  </si>
  <si>
    <t>דלק קב אגח לו- דלק קבוצה</t>
  </si>
  <si>
    <t>520044322</t>
  </si>
  <si>
    <t>13/12/21</t>
  </si>
  <si>
    <t>ישראל קנדה אגח ז- ישראל קנדה</t>
  </si>
  <si>
    <t>520039298</t>
  </si>
  <si>
    <t>02/01/22</t>
  </si>
  <si>
    <t>רותם שני  אגח א- רותם שני</t>
  </si>
  <si>
    <t>1173996</t>
  </si>
  <si>
    <t>512287517</t>
  </si>
  <si>
    <t>10/03/21</t>
  </si>
  <si>
    <t>סה"כ אחר</t>
  </si>
  <si>
    <t>TEVA  4.75 09/05/2027- טבע</t>
  </si>
  <si>
    <t>US88167AAP66</t>
  </si>
  <si>
    <t>בלומברג</t>
  </si>
  <si>
    <t>520013954</t>
  </si>
  <si>
    <t>Pharma &amp; Biotechnology</t>
  </si>
  <si>
    <t>BB-</t>
  </si>
  <si>
    <t>S&amp;P</t>
  </si>
  <si>
    <t>02/11/21</t>
  </si>
  <si>
    <t>TEVA  5.125 09/05/2029- טבע</t>
  </si>
  <si>
    <t>US88167AAQ40</t>
  </si>
  <si>
    <t>TEVA 3.75 09/05/2027- טבע</t>
  </si>
  <si>
    <t>XS2406607098</t>
  </si>
  <si>
    <t>DOX 2.538 15/06/30</t>
  </si>
  <si>
    <t>US02342TAE91</t>
  </si>
  <si>
    <t>5113</t>
  </si>
  <si>
    <t>Technology Hardware &amp; Equip</t>
  </si>
  <si>
    <t>BBB</t>
  </si>
  <si>
    <t>17/06/20</t>
  </si>
  <si>
    <t>PRGO 3.15 15/06/30</t>
  </si>
  <si>
    <t>US71429MAC91</t>
  </si>
  <si>
    <t>5221</t>
  </si>
  <si>
    <t>סה"כ תל אביב 35</t>
  </si>
  <si>
    <t>סה"כ תל אביב 90</t>
  </si>
  <si>
    <t>חג'ג' נדל"ן- חג'ג' נדלן</t>
  </si>
  <si>
    <t>823013</t>
  </si>
  <si>
    <t>סה"כ מניות היתר</t>
  </si>
  <si>
    <t>איאלדי (ALD) - האב- האב אבטחת מידע</t>
  </si>
  <si>
    <t>1084003</t>
  </si>
  <si>
    <t>511029373</t>
  </si>
  <si>
    <t>שרותי מידע</t>
  </si>
  <si>
    <t>סה"כ call 001 אופציות</t>
  </si>
  <si>
    <t>Protalix Biotherapeutics Inc</t>
  </si>
  <si>
    <t>US74365A3095</t>
  </si>
  <si>
    <t>NYSE</t>
  </si>
  <si>
    <t>1554</t>
  </si>
  <si>
    <t>PRIME US REIT</t>
  </si>
  <si>
    <t>SGXC75818630</t>
  </si>
  <si>
    <t>5197</t>
  </si>
  <si>
    <t>Real Estate</t>
  </si>
  <si>
    <t>סה"כ שמחקות מדדי מניות בישראל</t>
  </si>
  <si>
    <t>סה"כ שמחקות מדדי מניות בחו"ל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</si>
  <si>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</si>
  <si>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</si>
  <si>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</si>
  <si>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</si>
  <si>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סה"כ שמחקות מדדים אחרים</t>
  </si>
  <si>
    <t>סה"כ אג"ח ממשלתי</t>
  </si>
  <si>
    <t>סה"כ אגח קונצרני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</si>
  <si>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</si>
  <si>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</si>
  <si>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</si>
  <si>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</si>
  <si>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</si>
  <si>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</si>
  <si>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</si>
  <si>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</si>
  <si>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</si>
  <si>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</si>
  <si>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</si>
  <si>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</si>
  <si>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</si>
  <si>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</si>
  <si>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</si>
  <si>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</si>
  <si>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</si>
  <si>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</si>
  <si>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</si>
  <si>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</si>
  <si>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</si>
  <si>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</si>
  <si>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</si>
  <si>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רפאל אג3מ- רפאל</t>
  </si>
  <si>
    <t>1140276</t>
  </si>
  <si>
    <t>520042185</t>
  </si>
  <si>
    <t>ביטחוניות</t>
  </si>
  <si>
    <t>04/05/21</t>
  </si>
  <si>
    <t>תשת אנרג אגא-רמ</t>
  </si>
  <si>
    <t>1168087</t>
  </si>
  <si>
    <t>520027293</t>
  </si>
  <si>
    <t>17/08/20</t>
  </si>
  <si>
    <t>רפאל  אג4מ- רפאל</t>
  </si>
  <si>
    <t>1140284</t>
  </si>
  <si>
    <t>רפאל   אג5מ</t>
  </si>
  <si>
    <t>1140292</t>
  </si>
  <si>
    <t>אורמת אגח 4 - רמ</t>
  </si>
  <si>
    <t>1167212</t>
  </si>
  <si>
    <t>880326081</t>
  </si>
  <si>
    <t>01/07/20</t>
  </si>
  <si>
    <t>גמא נעמ 2 - לא סחיר- גמא ניהול</t>
  </si>
  <si>
    <t>1184209</t>
  </si>
  <si>
    <t>512711789</t>
  </si>
  <si>
    <t>שרותים פיננסים</t>
  </si>
  <si>
    <t>Aa3.il</t>
  </si>
  <si>
    <t>07/03/22</t>
  </si>
  <si>
    <t>לידר  אגח ח- רמ- לידר השקעות</t>
  </si>
  <si>
    <t>3180361</t>
  </si>
  <si>
    <t>520037664</t>
  </si>
  <si>
    <t>A1.il</t>
  </si>
  <si>
    <t>28/02/21</t>
  </si>
  <si>
    <t>נאוי נעמ 5-ל- נאוי</t>
  </si>
  <si>
    <t>2080281</t>
  </si>
  <si>
    <t>520036070</t>
  </si>
  <si>
    <t>18/01/22</t>
  </si>
  <si>
    <t>ביטוח ישיר אג"ח 11</t>
  </si>
  <si>
    <t>1138825</t>
  </si>
  <si>
    <t>520044439</t>
  </si>
  <si>
    <t>27/04/20</t>
  </si>
  <si>
    <t>ארפורט נעמ ח-ל- איירפורט סיטי</t>
  </si>
  <si>
    <t>1156496</t>
  </si>
  <si>
    <t>511659401</t>
  </si>
  <si>
    <t>19/04/21</t>
  </si>
  <si>
    <t>וואליו אגח ג-רמ- וואליו קפיטל</t>
  </si>
  <si>
    <t>5990221</t>
  </si>
  <si>
    <t>520033804</t>
  </si>
  <si>
    <t>19/01/22</t>
  </si>
  <si>
    <t>אורמת אגח 3 -רמ</t>
  </si>
  <si>
    <t>1139179</t>
  </si>
  <si>
    <t>11/05/20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</si>
  <si>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</si>
  <si>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</si>
  <si>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</si>
  <si>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</si>
  <si>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</si>
  <si>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</si>
  <si>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</si>
  <si>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</si>
  <si>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</si>
  <si>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MITC US-אופציה לא סחירה 18/05/2023- MEATECH</t>
  </si>
  <si>
    <t>320486391</t>
  </si>
  <si>
    <t>Food &amp; Staples Retailing</t>
  </si>
  <si>
    <t>04/08/21</t>
  </si>
  <si>
    <t>18/03/20</t>
  </si>
  <si>
    <t>שיח מדיקל אופציה ב' לא סחירה 10/07/22- שיח מדיקל</t>
  </si>
  <si>
    <t>24901111</t>
  </si>
  <si>
    <t>פארמה</t>
  </si>
  <si>
    <t>10/06/20</t>
  </si>
  <si>
    <t>פנאקסיה ישראל אופציה לא סחירה 09/03/2022- פנאקסיה ישראל</t>
  </si>
  <si>
    <t>11043631</t>
  </si>
  <si>
    <t>קנאביס</t>
  </si>
  <si>
    <t>11/03/20</t>
  </si>
  <si>
    <t>איאלדי (ALD) אופציה לא סחירה 15/02/24 - האב- האב אבטחת מידע</t>
  </si>
  <si>
    <t>10840031</t>
  </si>
  <si>
    <t>17/02/20</t>
  </si>
  <si>
    <t>סה"כ מט"ח/מט"ח</t>
  </si>
  <si>
    <t>סה"כ כנגד חסכון עמיתים/מבוטחים</t>
  </si>
  <si>
    <t>לא</t>
  </si>
  <si>
    <t>1323</t>
  </si>
  <si>
    <t>AA+</t>
  </si>
  <si>
    <t>31/03/22</t>
  </si>
  <si>
    <t>דירוג פנימי</t>
  </si>
  <si>
    <t>הלוואות עמיתים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</si>
  <si>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</si>
  <si>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</si>
  <si>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</si>
  <si>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</si>
  <si>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</si>
  <si>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</si>
  <si>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</si>
  <si>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</si>
  <si>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</si>
  <si>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</si>
  <si>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</si>
  <si>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</si>
  <si>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</si>
  <si>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</si>
  <si>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הלוואות עמיתים  שיקלי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</si>
</sst>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106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 applyFont="1"/>
    <xf numFmtId="166" fontId="0" fillId="0" borderId="0" xfId="0" applyNumberFormat="1" applyFon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0" fontId="18" fillId="0" borderId="0" xfId="0" applyFont="1" applyFill="1"/>
    <xf numFmtId="0" fontId="2" fillId="0" borderId="0" xfId="0" applyFont="1" applyFill="1" applyAlignment="1">
      <alignment horizontal="center"/>
    </xf>
    <xf numFmtId="4" fontId="18" fillId="0" borderId="0" xfId="0" applyNumberFormat="1" applyFont="1" applyFill="1"/>
    <xf numFmtId="166" fontId="18" fillId="0" borderId="0" xfId="0" applyNumberFormat="1" applyFont="1" applyFill="1"/>
    <xf numFmtId="0" fontId="0" fillId="0" borderId="0" xfId="0" applyFill="1"/>
    <xf numFmtId="4" fontId="0" fillId="0" borderId="0" xfId="0" applyNumberFormat="1" applyFont="1" applyFill="1"/>
    <xf numFmtId="166" fontId="0" fillId="0" borderId="0" xfId="0" applyNumberFormat="1" applyFont="1" applyFill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  <xf numFmtId="0" fontId="1" fillId="0" borderId="0" xfId="0" applyFont="1"/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ustomXml" Target="../customXml/item1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40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49"/>
  <sheetViews>
    <sheetView rightToLeft="1" topLeftCell="A22" workbookViewId="0">
      <selection activeCell="C17" sqref="C17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</row>
    <row r="3" spans="1:36">
      <c r="B3" s="2" t="s">
        <v>2</v>
      </c>
      <c r="C3" t="s">
        <v>198</v>
      </c>
    </row>
    <row r="4" spans="1:36">
      <c r="B4" s="2" t="s">
        <v>3</v>
      </c>
    </row>
    <row r="6" spans="1:36" ht="26.25" customHeight="1">
      <c r="B6" s="89" t="s">
        <v>4</v>
      </c>
      <c r="C6" s="90"/>
      <c r="D6" s="91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5">
        <f>מזומנים!J11</f>
        <v>5803.860838601986</v>
      </c>
      <c r="D11" s="76">
        <f>C11/$C$42</f>
        <v>3.403512904669212E-2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134427.88698380001</v>
      </c>
      <c r="D13" s="78">
        <f t="shared" ref="D13:D22" si="0">C13/$C$42</f>
        <v>0.78831498690272739</v>
      </c>
    </row>
    <row r="14" spans="1:36">
      <c r="A14" s="10" t="s">
        <v>13</v>
      </c>
      <c r="B14" s="70" t="s">
        <v>17</v>
      </c>
      <c r="C14" s="77">
        <v>0</v>
      </c>
      <c r="D14" s="78">
        <f t="shared" si="0"/>
        <v>0</v>
      </c>
    </row>
    <row r="15" spans="1:36">
      <c r="A15" s="10" t="s">
        <v>13</v>
      </c>
      <c r="B15" s="70" t="s">
        <v>18</v>
      </c>
      <c r="C15" s="77">
        <v>23631.76008342874</v>
      </c>
      <c r="D15" s="78">
        <f t="shared" si="0"/>
        <v>0.13858188995339599</v>
      </c>
    </row>
    <row r="16" spans="1:36">
      <c r="A16" s="10" t="s">
        <v>13</v>
      </c>
      <c r="B16" s="70" t="s">
        <v>19</v>
      </c>
      <c r="C16" s="77">
        <f>מניות!L11</f>
        <v>594.80296323000005</v>
      </c>
      <c r="D16" s="78">
        <f t="shared" si="0"/>
        <v>3.4880566874109049E-3</v>
      </c>
    </row>
    <row r="17" spans="1:4">
      <c r="A17" s="10" t="s">
        <v>13</v>
      </c>
      <c r="B17" s="70" t="s">
        <v>195</v>
      </c>
      <c r="C17" s="77">
        <v>0</v>
      </c>
      <c r="D17" s="78">
        <f t="shared" si="0"/>
        <v>0</v>
      </c>
    </row>
    <row r="18" spans="1:4">
      <c r="A18" s="10" t="s">
        <v>13</v>
      </c>
      <c r="B18" s="70" t="s">
        <v>20</v>
      </c>
      <c r="C18" s="77">
        <v>0</v>
      </c>
      <c r="D18" s="78">
        <f t="shared" si="0"/>
        <v>0</v>
      </c>
    </row>
    <row r="19" spans="1:4">
      <c r="A19" s="10" t="s">
        <v>13</v>
      </c>
      <c r="B19" s="70" t="s">
        <v>21</v>
      </c>
      <c r="C19" s="77">
        <v>0</v>
      </c>
      <c r="D19" s="78">
        <f t="shared" si="0"/>
        <v>0</v>
      </c>
    </row>
    <row r="20" spans="1:4">
      <c r="A20" s="10" t="s">
        <v>13</v>
      </c>
      <c r="B20" s="70" t="s">
        <v>22</v>
      </c>
      <c r="C20" s="77">
        <v>0</v>
      </c>
      <c r="D20" s="78">
        <f t="shared" si="0"/>
        <v>0</v>
      </c>
    </row>
    <row r="21" spans="1:4">
      <c r="A21" s="10" t="s">
        <v>13</v>
      </c>
      <c r="B21" s="70" t="s">
        <v>23</v>
      </c>
      <c r="C21" s="77">
        <v>0</v>
      </c>
      <c r="D21" s="78">
        <f t="shared" si="0"/>
        <v>0</v>
      </c>
    </row>
    <row r="22" spans="1:4">
      <c r="A22" s="10" t="s">
        <v>13</v>
      </c>
      <c r="B22" s="70" t="s">
        <v>24</v>
      </c>
      <c r="C22" s="77">
        <v>0</v>
      </c>
      <c r="D22" s="78">
        <f t="shared" si="0"/>
        <v>0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7">
        <v>0</v>
      </c>
      <c r="D24" s="78">
        <f t="shared" ref="D24:D37" si="1">C24/$C$42</f>
        <v>0</v>
      </c>
    </row>
    <row r="25" spans="1:4">
      <c r="A25" s="10" t="s">
        <v>13</v>
      </c>
      <c r="B25" s="70" t="s">
        <v>27</v>
      </c>
      <c r="C25" s="77">
        <v>0</v>
      </c>
      <c r="D25" s="78">
        <f t="shared" si="1"/>
        <v>0</v>
      </c>
    </row>
    <row r="26" spans="1:4">
      <c r="A26" s="10" t="s">
        <v>13</v>
      </c>
      <c r="B26" s="70" t="s">
        <v>18</v>
      </c>
      <c r="C26" s="77">
        <v>5891.7596425250003</v>
      </c>
      <c r="D26" s="78">
        <f t="shared" si="1"/>
        <v>3.4550587156003072E-2</v>
      </c>
    </row>
    <row r="27" spans="1:4">
      <c r="A27" s="10" t="s">
        <v>13</v>
      </c>
      <c r="B27" s="70" t="s">
        <v>28</v>
      </c>
      <c r="C27" s="77">
        <v>0</v>
      </c>
      <c r="D27" s="78">
        <f t="shared" si="1"/>
        <v>0</v>
      </c>
    </row>
    <row r="28" spans="1:4">
      <c r="A28" s="10" t="s">
        <v>13</v>
      </c>
      <c r="B28" s="70" t="s">
        <v>29</v>
      </c>
      <c r="C28" s="77">
        <v>0</v>
      </c>
      <c r="D28" s="78">
        <f t="shared" si="1"/>
        <v>0</v>
      </c>
    </row>
    <row r="29" spans="1:4">
      <c r="A29" s="10" t="s">
        <v>13</v>
      </c>
      <c r="B29" s="70" t="s">
        <v>30</v>
      </c>
      <c r="C29" s="77">
        <v>29.698040681119998</v>
      </c>
      <c r="D29" s="78">
        <f t="shared" si="1"/>
        <v>1.7415590675315087E-4</v>
      </c>
    </row>
    <row r="30" spans="1:4">
      <c r="A30" s="10" t="s">
        <v>13</v>
      </c>
      <c r="B30" s="70" t="s">
        <v>31</v>
      </c>
      <c r="C30" s="77">
        <v>0</v>
      </c>
      <c r="D30" s="78">
        <f t="shared" si="1"/>
        <v>0</v>
      </c>
    </row>
    <row r="31" spans="1:4">
      <c r="A31" s="10" t="s">
        <v>13</v>
      </c>
      <c r="B31" s="70" t="s">
        <v>32</v>
      </c>
      <c r="C31" s="77">
        <v>0</v>
      </c>
      <c r="D31" s="78">
        <f t="shared" si="1"/>
        <v>0</v>
      </c>
    </row>
    <row r="32" spans="1:4">
      <c r="A32" s="10" t="s">
        <v>13</v>
      </c>
      <c r="B32" s="70" t="s">
        <v>33</v>
      </c>
      <c r="C32" s="77">
        <v>0</v>
      </c>
      <c r="D32" s="78">
        <f t="shared" si="1"/>
        <v>0</v>
      </c>
    </row>
    <row r="33" spans="1:4">
      <c r="A33" s="10" t="s">
        <v>13</v>
      </c>
      <c r="B33" s="69" t="s">
        <v>34</v>
      </c>
      <c r="C33" s="77">
        <v>145.83253006736501</v>
      </c>
      <c r="D33" s="78">
        <f t="shared" si="1"/>
        <v>8.5519434701745024E-4</v>
      </c>
    </row>
    <row r="34" spans="1:4">
      <c r="A34" s="10" t="s">
        <v>13</v>
      </c>
      <c r="B34" s="69" t="s">
        <v>35</v>
      </c>
      <c r="C34" s="77">
        <v>0</v>
      </c>
      <c r="D34" s="78">
        <f t="shared" si="1"/>
        <v>0</v>
      </c>
    </row>
    <row r="35" spans="1:4">
      <c r="A35" s="10" t="s">
        <v>13</v>
      </c>
      <c r="B35" s="69" t="s">
        <v>36</v>
      </c>
      <c r="C35" s="77">
        <v>0</v>
      </c>
      <c r="D35" s="78">
        <f t="shared" si="1"/>
        <v>0</v>
      </c>
    </row>
    <row r="36" spans="1:4">
      <c r="A36" s="10" t="s">
        <v>13</v>
      </c>
      <c r="B36" s="69" t="s">
        <v>37</v>
      </c>
      <c r="C36" s="77">
        <v>0</v>
      </c>
      <c r="D36" s="78">
        <f t="shared" si="1"/>
        <v>0</v>
      </c>
    </row>
    <row r="37" spans="1:4">
      <c r="A37" s="10" t="s">
        <v>13</v>
      </c>
      <c r="B37" s="69" t="s">
        <v>38</v>
      </c>
      <c r="C37" s="77">
        <v>0</v>
      </c>
      <c r="D37" s="78">
        <f t="shared" si="1"/>
        <v>0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7">
        <v>0</v>
      </c>
      <c r="D39" s="78">
        <f t="shared" ref="D39:D43" si="2">C39/$C$42</f>
        <v>0</v>
      </c>
    </row>
    <row r="40" spans="1:4">
      <c r="A40" s="10" t="s">
        <v>13</v>
      </c>
      <c r="B40" s="72" t="s">
        <v>41</v>
      </c>
      <c r="C40" s="77">
        <v>0</v>
      </c>
      <c r="D40" s="78">
        <f t="shared" si="2"/>
        <v>0</v>
      </c>
    </row>
    <row r="41" spans="1:4">
      <c r="A41" s="10" t="s">
        <v>13</v>
      </c>
      <c r="B41" s="72" t="s">
        <v>42</v>
      </c>
      <c r="C41" s="77">
        <v>0</v>
      </c>
      <c r="D41" s="78">
        <f t="shared" si="2"/>
        <v>0</v>
      </c>
    </row>
    <row r="42" spans="1:4">
      <c r="B42" s="72" t="s">
        <v>43</v>
      </c>
      <c r="C42" s="77">
        <f>SUM(C11:C41)</f>
        <v>170525.60108233421</v>
      </c>
      <c r="D42" s="78">
        <f t="shared" si="2"/>
        <v>1</v>
      </c>
    </row>
    <row r="43" spans="1:4">
      <c r="A43" s="10" t="s">
        <v>13</v>
      </c>
      <c r="B43" s="73" t="s">
        <v>44</v>
      </c>
      <c r="C43" s="77">
        <v>0</v>
      </c>
      <c r="D43" s="78">
        <f t="shared" si="2"/>
        <v>0</v>
      </c>
    </row>
    <row r="44" spans="1:4">
      <c r="B44" s="11" t="s">
        <v>199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110</v>
      </c>
      <c r="D47">
        <v>3.5236000000000001</v>
      </c>
    </row>
    <row r="48" spans="1:4">
      <c r="C48" t="s">
        <v>123</v>
      </c>
      <c r="D48">
        <v>2.3462000000000001</v>
      </c>
    </row>
    <row r="49" spans="3:4">
      <c r="C49" t="s">
        <v>106</v>
      </c>
      <c r="D49">
        <v>3.1760000000000002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</row>
    <row r="3" spans="2:61">
      <c r="B3" s="2" t="s">
        <v>2</v>
      </c>
      <c r="C3" t="s">
        <v>198</v>
      </c>
    </row>
    <row r="4" spans="2:61">
      <c r="B4" s="2" t="s">
        <v>3</v>
      </c>
    </row>
    <row r="6" spans="2:61" ht="26.25" customHeight="1">
      <c r="B6" s="102" t="s">
        <v>68</v>
      </c>
      <c r="C6" s="103"/>
      <c r="D6" s="103"/>
      <c r="E6" s="103"/>
      <c r="F6" s="103"/>
      <c r="G6" s="103"/>
      <c r="H6" s="103"/>
      <c r="I6" s="103"/>
      <c r="J6" s="103"/>
      <c r="K6" s="103"/>
      <c r="L6" s="104"/>
    </row>
    <row r="7" spans="2:61" ht="26.25" customHeight="1">
      <c r="B7" s="102" t="s">
        <v>98</v>
      </c>
      <c r="C7" s="103"/>
      <c r="D7" s="103"/>
      <c r="E7" s="103"/>
      <c r="F7" s="103"/>
      <c r="G7" s="103"/>
      <c r="H7" s="103"/>
      <c r="I7" s="103"/>
      <c r="J7" s="103"/>
      <c r="K7" s="103"/>
      <c r="L7" s="104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6">
        <v>0</v>
      </c>
      <c r="L11" s="76">
        <v>0</v>
      </c>
      <c r="BD11" s="16"/>
      <c r="BE11" s="19"/>
      <c r="BF11" s="16"/>
      <c r="BH11" s="16"/>
    </row>
    <row r="12" spans="2:61">
      <c r="B12" s="79" t="s">
        <v>200</v>
      </c>
      <c r="C12" s="16"/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1">
      <c r="B13" s="79" t="s">
        <v>640</v>
      </c>
      <c r="C13" s="16"/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1">
      <c r="B14" t="s">
        <v>215</v>
      </c>
      <c r="C14" t="s">
        <v>215</v>
      </c>
      <c r="D14" s="16"/>
      <c r="E14" t="s">
        <v>215</v>
      </c>
      <c r="F14" t="s">
        <v>215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1">
      <c r="B15" s="79" t="s">
        <v>641</v>
      </c>
      <c r="C15" s="16"/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1">
      <c r="B16" t="s">
        <v>215</v>
      </c>
      <c r="C16" t="s">
        <v>215</v>
      </c>
      <c r="D16" s="16"/>
      <c r="E16" t="s">
        <v>215</v>
      </c>
      <c r="F16" t="s">
        <v>215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642</v>
      </c>
      <c r="C17" s="16"/>
      <c r="D17" s="16"/>
      <c r="E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215</v>
      </c>
      <c r="C18" t="s">
        <v>215</v>
      </c>
      <c r="D18" s="16"/>
      <c r="E18" t="s">
        <v>215</v>
      </c>
      <c r="F18" t="s">
        <v>215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589</v>
      </c>
      <c r="C19" s="16"/>
      <c r="D19" s="16"/>
      <c r="E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215</v>
      </c>
      <c r="C20" t="s">
        <v>215</v>
      </c>
      <c r="D20" s="16"/>
      <c r="E20" t="s">
        <v>215</v>
      </c>
      <c r="F20" t="s">
        <v>215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220</v>
      </c>
      <c r="C21" s="16"/>
      <c r="D21" s="16"/>
      <c r="E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s="79" t="s">
        <v>640</v>
      </c>
      <c r="C22" s="16"/>
      <c r="D22" s="16"/>
      <c r="E22" s="16"/>
      <c r="G22" s="81">
        <v>0</v>
      </c>
      <c r="I22" s="81">
        <v>0</v>
      </c>
      <c r="K22" s="80">
        <v>0</v>
      </c>
      <c r="L22" s="80">
        <v>0</v>
      </c>
    </row>
    <row r="23" spans="2:12">
      <c r="B23" t="s">
        <v>215</v>
      </c>
      <c r="C23" t="s">
        <v>215</v>
      </c>
      <c r="D23" s="16"/>
      <c r="E23" t="s">
        <v>215</v>
      </c>
      <c r="F23" t="s">
        <v>215</v>
      </c>
      <c r="G23" s="77">
        <v>0</v>
      </c>
      <c r="H23" s="77">
        <v>0</v>
      </c>
      <c r="I23" s="77">
        <v>0</v>
      </c>
      <c r="J23" s="78">
        <v>0</v>
      </c>
      <c r="K23" s="78">
        <v>0</v>
      </c>
      <c r="L23" s="78">
        <v>0</v>
      </c>
    </row>
    <row r="24" spans="2:12">
      <c r="B24" s="79" t="s">
        <v>643</v>
      </c>
      <c r="C24" s="16"/>
      <c r="D24" s="16"/>
      <c r="E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215</v>
      </c>
      <c r="C25" t="s">
        <v>215</v>
      </c>
      <c r="D25" s="16"/>
      <c r="E25" t="s">
        <v>215</v>
      </c>
      <c r="F25" t="s">
        <v>215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642</v>
      </c>
      <c r="C26" s="16"/>
      <c r="D26" s="16"/>
      <c r="E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215</v>
      </c>
      <c r="C27" t="s">
        <v>215</v>
      </c>
      <c r="D27" s="16"/>
      <c r="E27" t="s">
        <v>215</v>
      </c>
      <c r="F27" t="s">
        <v>215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644</v>
      </c>
      <c r="C28" s="16"/>
      <c r="D28" s="16"/>
      <c r="E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215</v>
      </c>
      <c r="C29" t="s">
        <v>215</v>
      </c>
      <c r="D29" s="16"/>
      <c r="E29" t="s">
        <v>215</v>
      </c>
      <c r="F29" t="s">
        <v>215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589</v>
      </c>
      <c r="C30" s="16"/>
      <c r="D30" s="16"/>
      <c r="E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215</v>
      </c>
      <c r="C31" t="s">
        <v>215</v>
      </c>
      <c r="D31" s="16"/>
      <c r="E31" t="s">
        <v>215</v>
      </c>
      <c r="F31" t="s">
        <v>215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t="s">
        <v>222</v>
      </c>
      <c r="C32" s="16"/>
      <c r="D32" s="16"/>
      <c r="E32" s="16"/>
    </row>
    <row r="33" spans="2:5">
      <c r="B33" t="s">
        <v>292</v>
      </c>
      <c r="C33" s="16"/>
      <c r="D33" s="16"/>
      <c r="E33" s="16"/>
    </row>
    <row r="34" spans="2:5">
      <c r="B34" t="s">
        <v>293</v>
      </c>
      <c r="C34" s="16"/>
      <c r="D34" s="16"/>
      <c r="E34" s="16"/>
    </row>
    <row r="35" spans="2:5">
      <c r="B35" t="s">
        <v>294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</row>
    <row r="3" spans="1:60">
      <c r="B3" s="2" t="s">
        <v>2</v>
      </c>
      <c r="C3" t="s">
        <v>198</v>
      </c>
    </row>
    <row r="4" spans="1:60">
      <c r="B4" s="2" t="s">
        <v>3</v>
      </c>
    </row>
    <row r="6" spans="1:60" ht="26.25" customHeight="1">
      <c r="B6" s="102" t="s">
        <v>68</v>
      </c>
      <c r="C6" s="103"/>
      <c r="D6" s="103"/>
      <c r="E6" s="103"/>
      <c r="F6" s="103"/>
      <c r="G6" s="103"/>
      <c r="H6" s="103"/>
      <c r="I6" s="103"/>
      <c r="J6" s="103"/>
      <c r="K6" s="104"/>
      <c r="BD6" s="16" t="s">
        <v>100</v>
      </c>
      <c r="BF6" s="16" t="s">
        <v>101</v>
      </c>
      <c r="BH6" s="19" t="s">
        <v>102</v>
      </c>
    </row>
    <row r="7" spans="1:60" ht="26.25" customHeight="1">
      <c r="B7" s="102" t="s">
        <v>103</v>
      </c>
      <c r="C7" s="103"/>
      <c r="D7" s="103"/>
      <c r="E7" s="103"/>
      <c r="F7" s="103"/>
      <c r="G7" s="103"/>
      <c r="H7" s="103"/>
      <c r="I7" s="103"/>
      <c r="J7" s="103"/>
      <c r="K7" s="104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5">
        <v>0</v>
      </c>
      <c r="H11" s="25"/>
      <c r="I11" s="75">
        <v>0</v>
      </c>
      <c r="J11" s="76">
        <v>0</v>
      </c>
      <c r="K11" s="76">
        <v>0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79" t="s">
        <v>200</v>
      </c>
      <c r="C12" s="19"/>
      <c r="D12" s="19"/>
      <c r="E12" s="19"/>
      <c r="F12" s="19"/>
      <c r="G12" s="81">
        <v>0</v>
      </c>
      <c r="H12" s="19"/>
      <c r="I12" s="81">
        <v>0</v>
      </c>
      <c r="J12" s="80">
        <v>0</v>
      </c>
      <c r="K12" s="80">
        <v>0</v>
      </c>
      <c r="BD12" s="16" t="s">
        <v>121</v>
      </c>
      <c r="BF12" s="16" t="s">
        <v>122</v>
      </c>
    </row>
    <row r="13" spans="1:60">
      <c r="B13" t="s">
        <v>215</v>
      </c>
      <c r="C13" t="s">
        <v>215</v>
      </c>
      <c r="D13" s="19"/>
      <c r="E13" t="s">
        <v>215</v>
      </c>
      <c r="F13" t="s">
        <v>215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BD13" s="16" t="s">
        <v>123</v>
      </c>
      <c r="BE13" s="16" t="s">
        <v>124</v>
      </c>
      <c r="BF13" s="16" t="s">
        <v>125</v>
      </c>
    </row>
    <row r="14" spans="1:60">
      <c r="B14" s="79" t="s">
        <v>220</v>
      </c>
      <c r="C14" s="19"/>
      <c r="D14" s="19"/>
      <c r="E14" s="19"/>
      <c r="F14" s="19"/>
      <c r="G14" s="81">
        <v>0</v>
      </c>
      <c r="H14" s="19"/>
      <c r="I14" s="81">
        <v>0</v>
      </c>
      <c r="J14" s="80">
        <v>0</v>
      </c>
      <c r="K14" s="80">
        <v>0</v>
      </c>
      <c r="BF14" s="16" t="s">
        <v>126</v>
      </c>
    </row>
    <row r="15" spans="1:60">
      <c r="B15" t="s">
        <v>215</v>
      </c>
      <c r="C15" t="s">
        <v>215</v>
      </c>
      <c r="D15" s="19"/>
      <c r="E15" t="s">
        <v>215</v>
      </c>
      <c r="F15" t="s">
        <v>215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BF15" s="16" t="s">
        <v>127</v>
      </c>
    </row>
    <row r="16" spans="1:60">
      <c r="B16" t="s">
        <v>222</v>
      </c>
      <c r="C16" s="19"/>
      <c r="D16" s="19"/>
      <c r="E16" s="19"/>
      <c r="F16" s="19"/>
      <c r="G16" s="19"/>
      <c r="H16" s="19"/>
      <c r="BF16" s="16" t="s">
        <v>128</v>
      </c>
    </row>
    <row r="17" spans="2:58">
      <c r="B17" t="s">
        <v>292</v>
      </c>
      <c r="C17" s="19"/>
      <c r="D17" s="19"/>
      <c r="E17" s="19"/>
      <c r="F17" s="19"/>
      <c r="G17" s="19"/>
      <c r="H17" s="19"/>
      <c r="BF17" s="16" t="s">
        <v>129</v>
      </c>
    </row>
    <row r="18" spans="2:58">
      <c r="B18" t="s">
        <v>293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294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C20" s="19"/>
      <c r="D20" s="19"/>
      <c r="E20" s="19"/>
      <c r="F20" s="19"/>
      <c r="G20" s="19"/>
      <c r="H20" s="19"/>
      <c r="BF20" s="16" t="s">
        <v>132</v>
      </c>
    </row>
    <row r="21" spans="2:58"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</row>
    <row r="3" spans="2:81">
      <c r="B3" s="2" t="s">
        <v>2</v>
      </c>
      <c r="C3" t="s">
        <v>198</v>
      </c>
      <c r="E3" s="15"/>
    </row>
    <row r="4" spans="2:81">
      <c r="B4" s="2" t="s">
        <v>3</v>
      </c>
    </row>
    <row r="6" spans="2:81" ht="26.25" customHeight="1">
      <c r="B6" s="102" t="s">
        <v>68</v>
      </c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4"/>
    </row>
    <row r="7" spans="2:81" ht="26.25" customHeight="1">
      <c r="B7" s="102" t="s">
        <v>133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4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9" t="s">
        <v>200</v>
      </c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81">
      <c r="B13" s="79" t="s">
        <v>645</v>
      </c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81">
      <c r="B14" t="s">
        <v>215</v>
      </c>
      <c r="C14" t="s">
        <v>215</v>
      </c>
      <c r="E14" t="s">
        <v>215</v>
      </c>
      <c r="H14" s="77">
        <v>0</v>
      </c>
      <c r="I14" t="s">
        <v>215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81">
      <c r="B15" s="79" t="s">
        <v>646</v>
      </c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81">
      <c r="B16" t="s">
        <v>215</v>
      </c>
      <c r="C16" t="s">
        <v>215</v>
      </c>
      <c r="E16" t="s">
        <v>215</v>
      </c>
      <c r="H16" s="77">
        <v>0</v>
      </c>
      <c r="I16" t="s">
        <v>215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647</v>
      </c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648</v>
      </c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215</v>
      </c>
      <c r="C19" t="s">
        <v>215</v>
      </c>
      <c r="E19" t="s">
        <v>215</v>
      </c>
      <c r="H19" s="77">
        <v>0</v>
      </c>
      <c r="I19" t="s">
        <v>215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649</v>
      </c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215</v>
      </c>
      <c r="C21" t="s">
        <v>215</v>
      </c>
      <c r="E21" t="s">
        <v>215</v>
      </c>
      <c r="H21" s="77">
        <v>0</v>
      </c>
      <c r="I21" t="s">
        <v>215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650</v>
      </c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215</v>
      </c>
      <c r="C23" t="s">
        <v>215</v>
      </c>
      <c r="E23" t="s">
        <v>215</v>
      </c>
      <c r="H23" s="77">
        <v>0</v>
      </c>
      <c r="I23" t="s">
        <v>215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651</v>
      </c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215</v>
      </c>
      <c r="C25" t="s">
        <v>215</v>
      </c>
      <c r="E25" t="s">
        <v>215</v>
      </c>
      <c r="H25" s="77">
        <v>0</v>
      </c>
      <c r="I25" t="s">
        <v>215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220</v>
      </c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645</v>
      </c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215</v>
      </c>
      <c r="C28" t="s">
        <v>215</v>
      </c>
      <c r="E28" t="s">
        <v>215</v>
      </c>
      <c r="H28" s="77">
        <v>0</v>
      </c>
      <c r="I28" t="s">
        <v>215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646</v>
      </c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215</v>
      </c>
      <c r="C30" t="s">
        <v>215</v>
      </c>
      <c r="E30" t="s">
        <v>215</v>
      </c>
      <c r="H30" s="77">
        <v>0</v>
      </c>
      <c r="I30" t="s">
        <v>215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647</v>
      </c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648</v>
      </c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215</v>
      </c>
      <c r="C33" t="s">
        <v>215</v>
      </c>
      <c r="E33" t="s">
        <v>215</v>
      </c>
      <c r="H33" s="77">
        <v>0</v>
      </c>
      <c r="I33" t="s">
        <v>215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649</v>
      </c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215</v>
      </c>
      <c r="C35" t="s">
        <v>215</v>
      </c>
      <c r="E35" t="s">
        <v>215</v>
      </c>
      <c r="H35" s="77">
        <v>0</v>
      </c>
      <c r="I35" t="s">
        <v>215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650</v>
      </c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215</v>
      </c>
      <c r="C37" t="s">
        <v>215</v>
      </c>
      <c r="E37" t="s">
        <v>215</v>
      </c>
      <c r="H37" s="77">
        <v>0</v>
      </c>
      <c r="I37" t="s">
        <v>215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651</v>
      </c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215</v>
      </c>
      <c r="C39" t="s">
        <v>215</v>
      </c>
      <c r="E39" t="s">
        <v>215</v>
      </c>
      <c r="H39" s="77">
        <v>0</v>
      </c>
      <c r="I39" t="s">
        <v>215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222</v>
      </c>
    </row>
    <row r="41" spans="2:17">
      <c r="B41" t="s">
        <v>292</v>
      </c>
    </row>
    <row r="42" spans="2:17">
      <c r="B42" t="s">
        <v>293</v>
      </c>
    </row>
    <row r="43" spans="2:17">
      <c r="B43" t="s">
        <v>294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</row>
    <row r="3" spans="2:72">
      <c r="B3" s="2" t="s">
        <v>2</v>
      </c>
      <c r="C3" t="s">
        <v>198</v>
      </c>
    </row>
    <row r="4" spans="2:72">
      <c r="B4" s="2" t="s">
        <v>3</v>
      </c>
    </row>
    <row r="6" spans="2:72" ht="26.25" customHeight="1">
      <c r="B6" s="102" t="s">
        <v>136</v>
      </c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4"/>
    </row>
    <row r="7" spans="2:72" ht="26.25" customHeight="1">
      <c r="B7" s="102" t="s">
        <v>69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4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9" t="s">
        <v>200</v>
      </c>
      <c r="G12" s="81">
        <v>0</v>
      </c>
      <c r="J12" s="80">
        <v>0</v>
      </c>
      <c r="K12" s="81">
        <v>0</v>
      </c>
      <c r="M12" s="81">
        <v>0</v>
      </c>
      <c r="O12" s="80">
        <v>0</v>
      </c>
      <c r="P12" s="80">
        <v>0</v>
      </c>
    </row>
    <row r="13" spans="2:72">
      <c r="B13" s="79" t="s">
        <v>652</v>
      </c>
      <c r="G13" s="81">
        <v>0</v>
      </c>
      <c r="J13" s="80">
        <v>0</v>
      </c>
      <c r="K13" s="81">
        <v>0</v>
      </c>
      <c r="M13" s="81">
        <v>0</v>
      </c>
      <c r="O13" s="80">
        <v>0</v>
      </c>
      <c r="P13" s="80">
        <v>0</v>
      </c>
    </row>
    <row r="14" spans="2:72">
      <c r="B14" t="s">
        <v>215</v>
      </c>
      <c r="C14" t="s">
        <v>215</v>
      </c>
      <c r="D14" t="s">
        <v>215</v>
      </c>
      <c r="G14" s="77">
        <v>0</v>
      </c>
      <c r="H14" t="s">
        <v>215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72">
      <c r="B15" s="79" t="s">
        <v>653</v>
      </c>
      <c r="G15" s="81">
        <v>0</v>
      </c>
      <c r="J15" s="80">
        <v>0</v>
      </c>
      <c r="K15" s="81">
        <v>0</v>
      </c>
      <c r="M15" s="81">
        <v>0</v>
      </c>
      <c r="O15" s="80">
        <v>0</v>
      </c>
      <c r="P15" s="80">
        <v>0</v>
      </c>
    </row>
    <row r="16" spans="2:72">
      <c r="B16" t="s">
        <v>215</v>
      </c>
      <c r="C16" t="s">
        <v>215</v>
      </c>
      <c r="D16" t="s">
        <v>215</v>
      </c>
      <c r="G16" s="77">
        <v>0</v>
      </c>
      <c r="H16" t="s">
        <v>215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654</v>
      </c>
      <c r="G17" s="81">
        <v>0</v>
      </c>
      <c r="J17" s="80">
        <v>0</v>
      </c>
      <c r="K17" s="81">
        <v>0</v>
      </c>
      <c r="M17" s="81">
        <v>0</v>
      </c>
      <c r="O17" s="80">
        <v>0</v>
      </c>
      <c r="P17" s="80">
        <v>0</v>
      </c>
    </row>
    <row r="18" spans="2:16">
      <c r="B18" t="s">
        <v>215</v>
      </c>
      <c r="C18" t="s">
        <v>215</v>
      </c>
      <c r="D18" t="s">
        <v>215</v>
      </c>
      <c r="G18" s="77">
        <v>0</v>
      </c>
      <c r="H18" t="s">
        <v>215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655</v>
      </c>
      <c r="G19" s="81">
        <v>0</v>
      </c>
      <c r="J19" s="80">
        <v>0</v>
      </c>
      <c r="K19" s="81">
        <v>0</v>
      </c>
      <c r="M19" s="81">
        <v>0</v>
      </c>
      <c r="O19" s="80">
        <v>0</v>
      </c>
      <c r="P19" s="80">
        <v>0</v>
      </c>
    </row>
    <row r="20" spans="2:16">
      <c r="B20" t="s">
        <v>215</v>
      </c>
      <c r="C20" t="s">
        <v>215</v>
      </c>
      <c r="D20" t="s">
        <v>215</v>
      </c>
      <c r="G20" s="77">
        <v>0</v>
      </c>
      <c r="H20" t="s">
        <v>215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589</v>
      </c>
      <c r="G21" s="81">
        <v>0</v>
      </c>
      <c r="J21" s="80">
        <v>0</v>
      </c>
      <c r="K21" s="81">
        <v>0</v>
      </c>
      <c r="M21" s="81">
        <v>0</v>
      </c>
      <c r="O21" s="80">
        <v>0</v>
      </c>
      <c r="P21" s="80">
        <v>0</v>
      </c>
    </row>
    <row r="22" spans="2:16">
      <c r="B22" t="s">
        <v>215</v>
      </c>
      <c r="C22" t="s">
        <v>215</v>
      </c>
      <c r="D22" t="s">
        <v>215</v>
      </c>
      <c r="G22" s="77">
        <v>0</v>
      </c>
      <c r="H22" t="s">
        <v>215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  <c r="P22" s="78">
        <v>0</v>
      </c>
    </row>
    <row r="23" spans="2:16">
      <c r="B23" s="79" t="s">
        <v>220</v>
      </c>
      <c r="G23" s="81">
        <v>0</v>
      </c>
      <c r="J23" s="80">
        <v>0</v>
      </c>
      <c r="K23" s="81">
        <v>0</v>
      </c>
      <c r="M23" s="81">
        <v>0</v>
      </c>
      <c r="O23" s="80">
        <v>0</v>
      </c>
      <c r="P23" s="80">
        <v>0</v>
      </c>
    </row>
    <row r="24" spans="2:16">
      <c r="B24" s="79" t="s">
        <v>290</v>
      </c>
      <c r="G24" s="81">
        <v>0</v>
      </c>
      <c r="J24" s="80">
        <v>0</v>
      </c>
      <c r="K24" s="81">
        <v>0</v>
      </c>
      <c r="M24" s="81">
        <v>0</v>
      </c>
      <c r="O24" s="80">
        <v>0</v>
      </c>
      <c r="P24" s="80">
        <v>0</v>
      </c>
    </row>
    <row r="25" spans="2:16">
      <c r="B25" t="s">
        <v>215</v>
      </c>
      <c r="C25" t="s">
        <v>215</v>
      </c>
      <c r="D25" t="s">
        <v>215</v>
      </c>
      <c r="G25" s="77">
        <v>0</v>
      </c>
      <c r="H25" t="s">
        <v>215</v>
      </c>
      <c r="I25" s="78">
        <v>0</v>
      </c>
      <c r="J25" s="78">
        <v>0</v>
      </c>
      <c r="K25" s="77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s="79" t="s">
        <v>656</v>
      </c>
      <c r="G26" s="81">
        <v>0</v>
      </c>
      <c r="J26" s="80">
        <v>0</v>
      </c>
      <c r="K26" s="81">
        <v>0</v>
      </c>
      <c r="M26" s="81">
        <v>0</v>
      </c>
      <c r="O26" s="80">
        <v>0</v>
      </c>
      <c r="P26" s="80">
        <v>0</v>
      </c>
    </row>
    <row r="27" spans="2:16">
      <c r="B27" t="s">
        <v>215</v>
      </c>
      <c r="C27" t="s">
        <v>215</v>
      </c>
      <c r="D27" t="s">
        <v>215</v>
      </c>
      <c r="G27" s="77">
        <v>0</v>
      </c>
      <c r="H27" t="s">
        <v>215</v>
      </c>
      <c r="I27" s="78">
        <v>0</v>
      </c>
      <c r="J27" s="78">
        <v>0</v>
      </c>
      <c r="K27" s="77">
        <v>0</v>
      </c>
      <c r="L27" s="77">
        <v>0</v>
      </c>
      <c r="M27" s="77">
        <v>0</v>
      </c>
      <c r="N27" s="78">
        <v>0</v>
      </c>
      <c r="O27" s="78">
        <v>0</v>
      </c>
      <c r="P27" s="78">
        <v>0</v>
      </c>
    </row>
    <row r="28" spans="2:16">
      <c r="B28" t="s">
        <v>292</v>
      </c>
    </row>
    <row r="29" spans="2:16">
      <c r="B29" t="s">
        <v>293</v>
      </c>
    </row>
    <row r="30" spans="2:16">
      <c r="B30" t="s">
        <v>294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</row>
    <row r="3" spans="2:65">
      <c r="B3" s="2" t="s">
        <v>2</v>
      </c>
      <c r="C3" t="s">
        <v>198</v>
      </c>
    </row>
    <row r="4" spans="2:65">
      <c r="B4" s="2" t="s">
        <v>3</v>
      </c>
    </row>
    <row r="6" spans="2:65" ht="26.25" customHeight="1">
      <c r="B6" s="102" t="s">
        <v>136</v>
      </c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4"/>
    </row>
    <row r="7" spans="2:65" ht="26.25" customHeight="1">
      <c r="B7" s="102" t="s">
        <v>82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4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9" t="s">
        <v>200</v>
      </c>
      <c r="D12" s="16"/>
      <c r="E12" s="16"/>
      <c r="F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65">
      <c r="B13" s="79" t="s">
        <v>657</v>
      </c>
      <c r="D13" s="16"/>
      <c r="E13" s="16"/>
      <c r="F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65">
      <c r="B14" t="s">
        <v>215</v>
      </c>
      <c r="C14" t="s">
        <v>215</v>
      </c>
      <c r="D14" s="16"/>
      <c r="E14" s="16"/>
      <c r="F14" t="s">
        <v>215</v>
      </c>
      <c r="G14" t="s">
        <v>215</v>
      </c>
      <c r="J14" s="77">
        <v>0</v>
      </c>
      <c r="K14" t="s">
        <v>215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65">
      <c r="B15" s="79" t="s">
        <v>658</v>
      </c>
      <c r="D15" s="16"/>
      <c r="E15" s="16"/>
      <c r="F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65">
      <c r="B16" t="s">
        <v>215</v>
      </c>
      <c r="C16" t="s">
        <v>215</v>
      </c>
      <c r="D16" s="16"/>
      <c r="E16" s="16"/>
      <c r="F16" t="s">
        <v>215</v>
      </c>
      <c r="G16" t="s">
        <v>215</v>
      </c>
      <c r="J16" s="77">
        <v>0</v>
      </c>
      <c r="K16" t="s">
        <v>215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297</v>
      </c>
      <c r="D17" s="16"/>
      <c r="E17" s="16"/>
      <c r="F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215</v>
      </c>
      <c r="C18" t="s">
        <v>215</v>
      </c>
      <c r="D18" s="16"/>
      <c r="E18" s="16"/>
      <c r="F18" t="s">
        <v>215</v>
      </c>
      <c r="G18" t="s">
        <v>215</v>
      </c>
      <c r="J18" s="77">
        <v>0</v>
      </c>
      <c r="K18" t="s">
        <v>215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589</v>
      </c>
      <c r="D19" s="16"/>
      <c r="E19" s="16"/>
      <c r="F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215</v>
      </c>
      <c r="C20" t="s">
        <v>215</v>
      </c>
      <c r="D20" s="16"/>
      <c r="E20" s="16"/>
      <c r="F20" t="s">
        <v>215</v>
      </c>
      <c r="G20" t="s">
        <v>215</v>
      </c>
      <c r="J20" s="77">
        <v>0</v>
      </c>
      <c r="K20" t="s">
        <v>215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220</v>
      </c>
      <c r="D21" s="16"/>
      <c r="E21" s="16"/>
      <c r="F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659</v>
      </c>
      <c r="D22" s="16"/>
      <c r="E22" s="16"/>
      <c r="F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215</v>
      </c>
      <c r="C23" t="s">
        <v>215</v>
      </c>
      <c r="D23" s="16"/>
      <c r="E23" s="16"/>
      <c r="F23" t="s">
        <v>215</v>
      </c>
      <c r="G23" t="s">
        <v>215</v>
      </c>
      <c r="J23" s="77">
        <v>0</v>
      </c>
      <c r="K23" t="s">
        <v>215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660</v>
      </c>
      <c r="D24" s="16"/>
      <c r="E24" s="16"/>
      <c r="F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215</v>
      </c>
      <c r="C25" t="s">
        <v>215</v>
      </c>
      <c r="D25" s="16"/>
      <c r="E25" s="16"/>
      <c r="F25" t="s">
        <v>215</v>
      </c>
      <c r="G25" t="s">
        <v>215</v>
      </c>
      <c r="J25" s="77">
        <v>0</v>
      </c>
      <c r="K25" t="s">
        <v>215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222</v>
      </c>
      <c r="D26" s="16"/>
      <c r="E26" s="16"/>
      <c r="F26" s="16"/>
    </row>
    <row r="27" spans="2:19">
      <c r="B27" t="s">
        <v>292</v>
      </c>
      <c r="D27" s="16"/>
      <c r="E27" s="16"/>
      <c r="F27" s="16"/>
    </row>
    <row r="28" spans="2:19">
      <c r="B28" t="s">
        <v>293</v>
      </c>
      <c r="D28" s="16"/>
      <c r="E28" s="16"/>
      <c r="F28" s="16"/>
    </row>
    <row r="29" spans="2:19">
      <c r="B29" t="s">
        <v>294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topLeftCell="A10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</row>
    <row r="3" spans="2:81">
      <c r="B3" s="2" t="s">
        <v>2</v>
      </c>
      <c r="C3" t="s">
        <v>198</v>
      </c>
    </row>
    <row r="4" spans="2:81">
      <c r="B4" s="2" t="s">
        <v>3</v>
      </c>
    </row>
    <row r="6" spans="2:81" ht="26.25" customHeight="1">
      <c r="B6" s="102" t="s">
        <v>136</v>
      </c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4"/>
    </row>
    <row r="7" spans="2:81" ht="26.25" customHeight="1">
      <c r="B7" s="102" t="s">
        <v>89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4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5">
        <v>2.91</v>
      </c>
      <c r="K11" s="7"/>
      <c r="L11" s="7"/>
      <c r="M11" s="76">
        <v>1.46E-2</v>
      </c>
      <c r="N11" s="75">
        <v>5692346.3499999996</v>
      </c>
      <c r="O11" s="7"/>
      <c r="P11" s="75">
        <v>5891.7596425250003</v>
      </c>
      <c r="Q11" s="7"/>
      <c r="R11" s="76">
        <v>1</v>
      </c>
      <c r="S11" s="76">
        <v>3.44E-2</v>
      </c>
      <c r="T11" s="35"/>
      <c r="BZ11" s="16"/>
      <c r="CC11" s="16"/>
    </row>
    <row r="12" spans="2:81">
      <c r="B12" s="79" t="s">
        <v>200</v>
      </c>
      <c r="C12" s="16"/>
      <c r="D12" s="16"/>
      <c r="E12" s="16"/>
      <c r="J12" s="81">
        <v>2.91</v>
      </c>
      <c r="M12" s="80">
        <v>1.46E-2</v>
      </c>
      <c r="N12" s="81">
        <v>5692346.3499999996</v>
      </c>
      <c r="P12" s="81">
        <v>5891.7596425250003</v>
      </c>
      <c r="R12" s="80">
        <v>1</v>
      </c>
      <c r="S12" s="80">
        <v>3.44E-2</v>
      </c>
    </row>
    <row r="13" spans="2:81">
      <c r="B13" s="79" t="s">
        <v>657</v>
      </c>
      <c r="C13" s="16"/>
      <c r="D13" s="16"/>
      <c r="E13" s="16"/>
      <c r="J13" s="81">
        <v>7.88</v>
      </c>
      <c r="M13" s="80">
        <v>5.4000000000000003E-3</v>
      </c>
      <c r="N13" s="81">
        <v>866897.38</v>
      </c>
      <c r="P13" s="81">
        <v>961.56948678399999</v>
      </c>
      <c r="R13" s="80">
        <v>0.16320000000000001</v>
      </c>
      <c r="S13" s="80">
        <v>5.5999999999999999E-3</v>
      </c>
    </row>
    <row r="14" spans="2:81">
      <c r="B14" t="s">
        <v>661</v>
      </c>
      <c r="C14" t="s">
        <v>662</v>
      </c>
      <c r="D14" t="s">
        <v>123</v>
      </c>
      <c r="E14" t="s">
        <v>663</v>
      </c>
      <c r="F14" t="s">
        <v>664</v>
      </c>
      <c r="G14" t="s">
        <v>319</v>
      </c>
      <c r="H14" t="s">
        <v>150</v>
      </c>
      <c r="I14" t="s">
        <v>665</v>
      </c>
      <c r="J14" s="77">
        <v>6.2</v>
      </c>
      <c r="K14" t="s">
        <v>102</v>
      </c>
      <c r="L14" s="78">
        <v>2.1399999999999999E-2</v>
      </c>
      <c r="M14" s="78">
        <v>2.0999999999999999E-3</v>
      </c>
      <c r="N14" s="77">
        <v>394675.38</v>
      </c>
      <c r="O14" s="77">
        <v>119.68</v>
      </c>
      <c r="P14" s="77">
        <v>472.34749478399999</v>
      </c>
      <c r="Q14" s="78">
        <v>8.9999999999999998E-4</v>
      </c>
      <c r="R14" s="78">
        <v>8.0199999999999994E-2</v>
      </c>
      <c r="S14" s="78">
        <v>2.8E-3</v>
      </c>
    </row>
    <row r="15" spans="2:81">
      <c r="B15" t="s">
        <v>666</v>
      </c>
      <c r="C15" t="s">
        <v>667</v>
      </c>
      <c r="D15" t="s">
        <v>123</v>
      </c>
      <c r="E15" t="s">
        <v>668</v>
      </c>
      <c r="F15" t="s">
        <v>522</v>
      </c>
      <c r="G15" t="s">
        <v>319</v>
      </c>
      <c r="H15" t="s">
        <v>150</v>
      </c>
      <c r="I15" t="s">
        <v>669</v>
      </c>
      <c r="J15" s="77">
        <v>9.5</v>
      </c>
      <c r="K15" t="s">
        <v>102</v>
      </c>
      <c r="L15" s="78">
        <v>8.3000000000000001E-3</v>
      </c>
      <c r="M15" s="78">
        <v>8.5000000000000006E-3</v>
      </c>
      <c r="N15" s="77">
        <v>472222</v>
      </c>
      <c r="O15" s="77">
        <v>103.6</v>
      </c>
      <c r="P15" s="77">
        <v>489.221992</v>
      </c>
      <c r="Q15" s="78">
        <v>1.2999999999999999E-3</v>
      </c>
      <c r="R15" s="78">
        <v>8.3000000000000004E-2</v>
      </c>
      <c r="S15" s="78">
        <v>2.8999999999999998E-3</v>
      </c>
    </row>
    <row r="16" spans="2:81">
      <c r="B16" s="79" t="s">
        <v>658</v>
      </c>
      <c r="C16" s="16"/>
      <c r="D16" s="16"/>
      <c r="E16" s="16"/>
      <c r="J16" s="81">
        <v>1.97</v>
      </c>
      <c r="M16" s="80">
        <v>1.6E-2</v>
      </c>
      <c r="N16" s="81">
        <v>4795448.97</v>
      </c>
      <c r="P16" s="81">
        <v>4834.3956437409997</v>
      </c>
      <c r="R16" s="80">
        <v>0.82050000000000001</v>
      </c>
      <c r="S16" s="80">
        <v>2.8299999999999999E-2</v>
      </c>
    </row>
    <row r="17" spans="2:19">
      <c r="B17" t="s">
        <v>670</v>
      </c>
      <c r="C17" t="s">
        <v>671</v>
      </c>
      <c r="D17" t="s">
        <v>123</v>
      </c>
      <c r="E17" t="s">
        <v>663</v>
      </c>
      <c r="F17" t="s">
        <v>664</v>
      </c>
      <c r="G17" t="s">
        <v>319</v>
      </c>
      <c r="H17" t="s">
        <v>150</v>
      </c>
      <c r="I17" t="s">
        <v>665</v>
      </c>
      <c r="J17" s="77">
        <v>5.72</v>
      </c>
      <c r="K17" t="s">
        <v>102</v>
      </c>
      <c r="L17" s="78">
        <v>3.7400000000000003E-2</v>
      </c>
      <c r="M17" s="78">
        <v>2.8000000000000001E-2</v>
      </c>
      <c r="N17" s="77">
        <v>835783.16</v>
      </c>
      <c r="O17" s="77">
        <v>105.63</v>
      </c>
      <c r="P17" s="77">
        <v>882.83775190799997</v>
      </c>
      <c r="Q17" s="78">
        <v>1.1000000000000001E-3</v>
      </c>
      <c r="R17" s="78">
        <v>0.14979999999999999</v>
      </c>
      <c r="S17" s="78">
        <v>5.1999999999999998E-3</v>
      </c>
    </row>
    <row r="18" spans="2:19">
      <c r="B18" t="s">
        <v>672</v>
      </c>
      <c r="C18" t="s">
        <v>673</v>
      </c>
      <c r="D18" t="s">
        <v>123</v>
      </c>
      <c r="E18" t="s">
        <v>663</v>
      </c>
      <c r="F18" t="s">
        <v>664</v>
      </c>
      <c r="G18" t="s">
        <v>319</v>
      </c>
      <c r="H18" t="s">
        <v>150</v>
      </c>
      <c r="I18" t="s">
        <v>665</v>
      </c>
      <c r="J18" s="77">
        <v>2.39</v>
      </c>
      <c r="K18" t="s">
        <v>102</v>
      </c>
      <c r="L18" s="78">
        <v>2.5000000000000001E-2</v>
      </c>
      <c r="M18" s="78">
        <v>2.2499999999999999E-2</v>
      </c>
      <c r="N18" s="77">
        <v>719924.39</v>
      </c>
      <c r="O18" s="77">
        <v>100.77</v>
      </c>
      <c r="P18" s="77">
        <v>725.46780780300003</v>
      </c>
      <c r="Q18" s="78">
        <v>1.2999999999999999E-3</v>
      </c>
      <c r="R18" s="78">
        <v>0.1231</v>
      </c>
      <c r="S18" s="78">
        <v>4.1999999999999997E-3</v>
      </c>
    </row>
    <row r="19" spans="2:19">
      <c r="B19" t="s">
        <v>674</v>
      </c>
      <c r="C19" t="s">
        <v>675</v>
      </c>
      <c r="D19" t="s">
        <v>123</v>
      </c>
      <c r="E19" t="s">
        <v>676</v>
      </c>
      <c r="F19" t="s">
        <v>455</v>
      </c>
      <c r="G19" t="s">
        <v>397</v>
      </c>
      <c r="H19" t="s">
        <v>206</v>
      </c>
      <c r="I19" t="s">
        <v>677</v>
      </c>
      <c r="J19" s="77">
        <v>4.2300000000000004</v>
      </c>
      <c r="K19" t="s">
        <v>102</v>
      </c>
      <c r="L19" s="78">
        <v>3.3500000000000002E-2</v>
      </c>
      <c r="M19" s="78">
        <v>3.5400000000000001E-2</v>
      </c>
      <c r="N19" s="77">
        <v>68487</v>
      </c>
      <c r="O19" s="77">
        <v>100.3</v>
      </c>
      <c r="P19" s="77">
        <v>68.692460999999994</v>
      </c>
      <c r="Q19" s="78">
        <v>1E-4</v>
      </c>
      <c r="R19" s="78">
        <v>1.17E-2</v>
      </c>
      <c r="S19" s="78">
        <v>4.0000000000000002E-4</v>
      </c>
    </row>
    <row r="20" spans="2:19">
      <c r="B20" t="s">
        <v>678</v>
      </c>
      <c r="C20" t="s">
        <v>679</v>
      </c>
      <c r="D20" t="s">
        <v>123</v>
      </c>
      <c r="E20" t="s">
        <v>680</v>
      </c>
      <c r="F20" t="s">
        <v>681</v>
      </c>
      <c r="G20" t="s">
        <v>682</v>
      </c>
      <c r="H20" t="s">
        <v>150</v>
      </c>
      <c r="I20" t="s">
        <v>683</v>
      </c>
      <c r="K20" t="s">
        <v>102</v>
      </c>
      <c r="L20" s="78">
        <v>0.01</v>
      </c>
      <c r="M20" s="78">
        <v>0</v>
      </c>
      <c r="N20" s="77">
        <v>1000000</v>
      </c>
      <c r="O20" s="77">
        <v>100.15</v>
      </c>
      <c r="P20" s="77">
        <v>1001.5</v>
      </c>
      <c r="Q20" s="78">
        <v>0</v>
      </c>
      <c r="R20" s="78">
        <v>0.17</v>
      </c>
      <c r="S20" s="78">
        <v>5.8999999999999999E-3</v>
      </c>
    </row>
    <row r="21" spans="2:19">
      <c r="B21" t="s">
        <v>684</v>
      </c>
      <c r="C21" t="s">
        <v>685</v>
      </c>
      <c r="D21" t="s">
        <v>123</v>
      </c>
      <c r="E21" t="s">
        <v>686</v>
      </c>
      <c r="F21" t="s">
        <v>421</v>
      </c>
      <c r="G21" t="s">
        <v>687</v>
      </c>
      <c r="H21" t="s">
        <v>150</v>
      </c>
      <c r="I21" t="s">
        <v>688</v>
      </c>
      <c r="J21" s="77">
        <v>3.23</v>
      </c>
      <c r="K21" t="s">
        <v>102</v>
      </c>
      <c r="L21" s="78">
        <v>2.1000000000000001E-2</v>
      </c>
      <c r="M21" s="78">
        <v>3.2000000000000001E-2</v>
      </c>
      <c r="N21" s="77">
        <v>428571.5</v>
      </c>
      <c r="O21" s="77">
        <v>96.81</v>
      </c>
      <c r="P21" s="77">
        <v>414.90006914999998</v>
      </c>
      <c r="Q21" s="78">
        <v>4.1999999999999997E-3</v>
      </c>
      <c r="R21" s="78">
        <v>7.0400000000000004E-2</v>
      </c>
      <c r="S21" s="78">
        <v>2.3999999999999998E-3</v>
      </c>
    </row>
    <row r="22" spans="2:19">
      <c r="B22" t="s">
        <v>689</v>
      </c>
      <c r="C22" t="s">
        <v>690</v>
      </c>
      <c r="D22" t="s">
        <v>123</v>
      </c>
      <c r="E22" t="s">
        <v>691</v>
      </c>
      <c r="F22" t="s">
        <v>436</v>
      </c>
      <c r="G22" t="s">
        <v>417</v>
      </c>
      <c r="H22" t="s">
        <v>206</v>
      </c>
      <c r="I22" t="s">
        <v>692</v>
      </c>
      <c r="K22" t="s">
        <v>102</v>
      </c>
      <c r="L22" s="78">
        <v>1.2E-2</v>
      </c>
      <c r="M22" s="78">
        <v>0</v>
      </c>
      <c r="N22" s="77">
        <v>500000</v>
      </c>
      <c r="O22" s="77">
        <v>100.01</v>
      </c>
      <c r="P22" s="77">
        <v>500.05</v>
      </c>
      <c r="Q22" s="78">
        <v>0</v>
      </c>
      <c r="R22" s="78">
        <v>8.4900000000000003E-2</v>
      </c>
      <c r="S22" s="78">
        <v>2.8999999999999998E-3</v>
      </c>
    </row>
    <row r="23" spans="2:19">
      <c r="B23" t="s">
        <v>693</v>
      </c>
      <c r="C23" t="s">
        <v>694</v>
      </c>
      <c r="D23" t="s">
        <v>123</v>
      </c>
      <c r="E23" t="s">
        <v>695</v>
      </c>
      <c r="F23" t="s">
        <v>421</v>
      </c>
      <c r="G23" t="s">
        <v>430</v>
      </c>
      <c r="H23" t="s">
        <v>150</v>
      </c>
      <c r="I23" t="s">
        <v>696</v>
      </c>
      <c r="J23" s="77">
        <v>3.48</v>
      </c>
      <c r="K23" t="s">
        <v>102</v>
      </c>
      <c r="L23" s="78">
        <v>4.5999999999999999E-2</v>
      </c>
      <c r="M23" s="78">
        <v>3.8399999999999997E-2</v>
      </c>
      <c r="N23" s="77">
        <v>42682.92</v>
      </c>
      <c r="O23" s="77">
        <v>103.9</v>
      </c>
      <c r="P23" s="77">
        <v>44.34755388</v>
      </c>
      <c r="Q23" s="78">
        <v>1E-4</v>
      </c>
      <c r="R23" s="78">
        <v>7.4999999999999997E-3</v>
      </c>
      <c r="S23" s="78">
        <v>2.9999999999999997E-4</v>
      </c>
    </row>
    <row r="24" spans="2:19">
      <c r="B24" t="s">
        <v>697</v>
      </c>
      <c r="C24" t="s">
        <v>698</v>
      </c>
      <c r="D24" t="s">
        <v>123</v>
      </c>
      <c r="E24" t="s">
        <v>699</v>
      </c>
      <c r="F24" t="s">
        <v>350</v>
      </c>
      <c r="G24" t="s">
        <v>443</v>
      </c>
      <c r="H24" t="s">
        <v>206</v>
      </c>
      <c r="I24" t="s">
        <v>700</v>
      </c>
      <c r="K24" t="s">
        <v>102</v>
      </c>
      <c r="L24" s="78">
        <v>6.0000000000000001E-3</v>
      </c>
      <c r="M24" s="78">
        <v>0</v>
      </c>
      <c r="N24" s="77">
        <v>800000</v>
      </c>
      <c r="O24" s="77">
        <v>100</v>
      </c>
      <c r="P24" s="77">
        <v>800</v>
      </c>
      <c r="Q24" s="78">
        <v>0</v>
      </c>
      <c r="R24" s="78">
        <v>0.1358</v>
      </c>
      <c r="S24" s="78">
        <v>4.7000000000000002E-3</v>
      </c>
    </row>
    <row r="25" spans="2:19">
      <c r="B25" t="s">
        <v>701</v>
      </c>
      <c r="C25" t="s">
        <v>702</v>
      </c>
      <c r="D25" t="s">
        <v>123</v>
      </c>
      <c r="E25" t="s">
        <v>703</v>
      </c>
      <c r="F25" t="s">
        <v>681</v>
      </c>
      <c r="G25" t="s">
        <v>215</v>
      </c>
      <c r="H25" t="s">
        <v>456</v>
      </c>
      <c r="I25" t="s">
        <v>704</v>
      </c>
      <c r="J25" s="77">
        <v>2.4</v>
      </c>
      <c r="K25" t="s">
        <v>102</v>
      </c>
      <c r="L25" s="78">
        <v>4.0500000000000001E-2</v>
      </c>
      <c r="M25" s="78">
        <v>4.8000000000000001E-2</v>
      </c>
      <c r="N25" s="77">
        <v>400000</v>
      </c>
      <c r="O25" s="77">
        <v>99.15</v>
      </c>
      <c r="P25" s="77">
        <v>396.6</v>
      </c>
      <c r="Q25" s="78">
        <v>4.8999999999999998E-3</v>
      </c>
      <c r="R25" s="78">
        <v>6.7299999999999999E-2</v>
      </c>
      <c r="S25" s="78">
        <v>2.3E-3</v>
      </c>
    </row>
    <row r="26" spans="2:19">
      <c r="B26" s="79" t="s">
        <v>297</v>
      </c>
      <c r="C26" s="16"/>
      <c r="D26" s="16"/>
      <c r="E26" s="16"/>
      <c r="J26" s="81">
        <v>0</v>
      </c>
      <c r="M26" s="80">
        <v>0</v>
      </c>
      <c r="N26" s="81">
        <v>0</v>
      </c>
      <c r="P26" s="81">
        <v>0</v>
      </c>
      <c r="R26" s="80">
        <v>0</v>
      </c>
      <c r="S26" s="80">
        <v>0</v>
      </c>
    </row>
    <row r="27" spans="2:19">
      <c r="B27" t="s">
        <v>215</v>
      </c>
      <c r="C27" t="s">
        <v>215</v>
      </c>
      <c r="D27" s="16"/>
      <c r="E27" s="16"/>
      <c r="F27" t="s">
        <v>215</v>
      </c>
      <c r="G27" t="s">
        <v>215</v>
      </c>
      <c r="J27" s="77">
        <v>0</v>
      </c>
      <c r="K27" t="s">
        <v>215</v>
      </c>
      <c r="L27" s="78">
        <v>0</v>
      </c>
      <c r="M27" s="78">
        <v>0</v>
      </c>
      <c r="N27" s="77">
        <v>0</v>
      </c>
      <c r="O27" s="77">
        <v>0</v>
      </c>
      <c r="P27" s="77">
        <v>0</v>
      </c>
      <c r="Q27" s="78">
        <v>0</v>
      </c>
      <c r="R27" s="78">
        <v>0</v>
      </c>
      <c r="S27" s="78">
        <v>0</v>
      </c>
    </row>
    <row r="28" spans="2:19">
      <c r="B28" s="79" t="s">
        <v>589</v>
      </c>
      <c r="C28" s="16"/>
      <c r="D28" s="16"/>
      <c r="E28" s="16"/>
      <c r="J28" s="81">
        <v>0.46</v>
      </c>
      <c r="M28" s="80">
        <v>3.6799999999999999E-2</v>
      </c>
      <c r="N28" s="81">
        <v>30000</v>
      </c>
      <c r="P28" s="81">
        <v>95.794511999999997</v>
      </c>
      <c r="R28" s="80">
        <v>1.6299999999999999E-2</v>
      </c>
      <c r="S28" s="80">
        <v>5.9999999999999995E-4</v>
      </c>
    </row>
    <row r="29" spans="2:19">
      <c r="B29" t="s">
        <v>705</v>
      </c>
      <c r="C29" t="s">
        <v>706</v>
      </c>
      <c r="D29" t="s">
        <v>123</v>
      </c>
      <c r="E29" t="s">
        <v>676</v>
      </c>
      <c r="F29" t="s">
        <v>455</v>
      </c>
      <c r="G29" t="s">
        <v>397</v>
      </c>
      <c r="H29" t="s">
        <v>206</v>
      </c>
      <c r="I29" t="s">
        <v>707</v>
      </c>
      <c r="J29" s="77">
        <v>0.46</v>
      </c>
      <c r="K29" t="s">
        <v>106</v>
      </c>
      <c r="L29" s="78">
        <v>4.4499999999999998E-2</v>
      </c>
      <c r="M29" s="78">
        <v>3.6799999999999999E-2</v>
      </c>
      <c r="N29" s="77">
        <v>30000</v>
      </c>
      <c r="O29" s="77">
        <v>100.54</v>
      </c>
      <c r="P29" s="77">
        <v>95.794511999999997</v>
      </c>
      <c r="Q29" s="78">
        <v>1E-4</v>
      </c>
      <c r="R29" s="78">
        <v>1.6299999999999999E-2</v>
      </c>
      <c r="S29" s="78">
        <v>5.9999999999999995E-4</v>
      </c>
    </row>
    <row r="30" spans="2:19">
      <c r="B30" s="79" t="s">
        <v>220</v>
      </c>
      <c r="C30" s="16"/>
      <c r="D30" s="16"/>
      <c r="E30" s="16"/>
      <c r="J30" s="81">
        <v>0</v>
      </c>
      <c r="M30" s="80">
        <v>0</v>
      </c>
      <c r="N30" s="81">
        <v>0</v>
      </c>
      <c r="P30" s="81">
        <v>0</v>
      </c>
      <c r="R30" s="80">
        <v>0</v>
      </c>
      <c r="S30" s="80">
        <v>0</v>
      </c>
    </row>
    <row r="31" spans="2:19">
      <c r="B31" s="79" t="s">
        <v>298</v>
      </c>
      <c r="C31" s="16"/>
      <c r="D31" s="16"/>
      <c r="E31" s="16"/>
      <c r="J31" s="81">
        <v>0</v>
      </c>
      <c r="M31" s="80">
        <v>0</v>
      </c>
      <c r="N31" s="81">
        <v>0</v>
      </c>
      <c r="P31" s="81">
        <v>0</v>
      </c>
      <c r="R31" s="80">
        <v>0</v>
      </c>
      <c r="S31" s="80">
        <v>0</v>
      </c>
    </row>
    <row r="32" spans="2:19">
      <c r="B32" t="s">
        <v>215</v>
      </c>
      <c r="C32" t="s">
        <v>215</v>
      </c>
      <c r="D32" s="16"/>
      <c r="E32" s="16"/>
      <c r="F32" t="s">
        <v>215</v>
      </c>
      <c r="G32" t="s">
        <v>215</v>
      </c>
      <c r="J32" s="77">
        <v>0</v>
      </c>
      <c r="K32" t="s">
        <v>215</v>
      </c>
      <c r="L32" s="78">
        <v>0</v>
      </c>
      <c r="M32" s="78">
        <v>0</v>
      </c>
      <c r="N32" s="77">
        <v>0</v>
      </c>
      <c r="O32" s="77">
        <v>0</v>
      </c>
      <c r="P32" s="77">
        <v>0</v>
      </c>
      <c r="Q32" s="78">
        <v>0</v>
      </c>
      <c r="R32" s="78">
        <v>0</v>
      </c>
      <c r="S32" s="78">
        <v>0</v>
      </c>
    </row>
    <row r="33" spans="2:19">
      <c r="B33" s="79" t="s">
        <v>299</v>
      </c>
      <c r="C33" s="16"/>
      <c r="D33" s="16"/>
      <c r="E33" s="16"/>
      <c r="J33" s="81">
        <v>0</v>
      </c>
      <c r="M33" s="80">
        <v>0</v>
      </c>
      <c r="N33" s="81">
        <v>0</v>
      </c>
      <c r="P33" s="81">
        <v>0</v>
      </c>
      <c r="R33" s="80">
        <v>0</v>
      </c>
      <c r="S33" s="80">
        <v>0</v>
      </c>
    </row>
    <row r="34" spans="2:19">
      <c r="B34" t="s">
        <v>215</v>
      </c>
      <c r="C34" t="s">
        <v>215</v>
      </c>
      <c r="D34" s="16"/>
      <c r="E34" s="16"/>
      <c r="F34" t="s">
        <v>215</v>
      </c>
      <c r="G34" t="s">
        <v>215</v>
      </c>
      <c r="J34" s="77">
        <v>0</v>
      </c>
      <c r="K34" t="s">
        <v>215</v>
      </c>
      <c r="L34" s="78">
        <v>0</v>
      </c>
      <c r="M34" s="78">
        <v>0</v>
      </c>
      <c r="N34" s="77">
        <v>0</v>
      </c>
      <c r="O34" s="77">
        <v>0</v>
      </c>
      <c r="P34" s="77">
        <v>0</v>
      </c>
      <c r="Q34" s="78">
        <v>0</v>
      </c>
      <c r="R34" s="78">
        <v>0</v>
      </c>
      <c r="S34" s="78">
        <v>0</v>
      </c>
    </row>
    <row r="35" spans="2:19">
      <c r="B35" t="s">
        <v>222</v>
      </c>
      <c r="C35" s="16"/>
      <c r="D35" s="16"/>
      <c r="E35" s="16"/>
    </row>
    <row r="36" spans="2:19">
      <c r="B36" t="s">
        <v>292</v>
      </c>
      <c r="C36" s="16"/>
      <c r="D36" s="16"/>
      <c r="E36" s="16"/>
    </row>
    <row r="37" spans="2:19">
      <c r="B37" t="s">
        <v>293</v>
      </c>
      <c r="C37" s="16"/>
      <c r="D37" s="16"/>
      <c r="E37" s="16"/>
    </row>
    <row r="38" spans="2:19">
      <c r="B38" t="s">
        <v>294</v>
      </c>
      <c r="C38" s="16"/>
      <c r="D38" s="16"/>
      <c r="E38" s="16"/>
    </row>
    <row r="39" spans="2:19">
      <c r="C39" s="16"/>
      <c r="D39" s="16"/>
      <c r="E39" s="16"/>
    </row>
    <row r="40" spans="2:19">
      <c r="C40" s="16"/>
      <c r="D40" s="16"/>
      <c r="E40" s="16"/>
    </row>
    <row r="41" spans="2:19">
      <c r="C41" s="16"/>
      <c r="D41" s="16"/>
      <c r="E41" s="16"/>
    </row>
    <row r="42" spans="2:19">
      <c r="C42" s="16"/>
      <c r="D42" s="16"/>
      <c r="E42" s="16"/>
    </row>
    <row r="43" spans="2:19">
      <c r="C43" s="16"/>
      <c r="D43" s="16"/>
      <c r="E43" s="16"/>
    </row>
    <row r="44" spans="2:19">
      <c r="C44" s="16"/>
      <c r="D44" s="16"/>
      <c r="E44" s="16"/>
    </row>
    <row r="45" spans="2:19">
      <c r="C45" s="16"/>
      <c r="D45" s="16"/>
      <c r="E45" s="16"/>
    </row>
    <row r="46" spans="2:19">
      <c r="C46" s="16"/>
      <c r="D46" s="16"/>
      <c r="E46" s="16"/>
    </row>
    <row r="47" spans="2:19">
      <c r="C47" s="16"/>
      <c r="D47" s="16"/>
      <c r="E47" s="16"/>
    </row>
    <row r="48" spans="2:19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</row>
    <row r="3" spans="2:98">
      <c r="B3" s="2" t="s">
        <v>2</v>
      </c>
      <c r="C3" t="s">
        <v>198</v>
      </c>
    </row>
    <row r="4" spans="2:98">
      <c r="B4" s="2" t="s">
        <v>3</v>
      </c>
    </row>
    <row r="6" spans="2:98" ht="26.25" customHeight="1">
      <c r="B6" s="102" t="s">
        <v>136</v>
      </c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4"/>
    </row>
    <row r="7" spans="2:98" ht="26.25" customHeight="1">
      <c r="B7" s="102" t="s">
        <v>91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4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5">
        <v>0</v>
      </c>
      <c r="I11" s="7"/>
      <c r="J11" s="75">
        <v>0</v>
      </c>
      <c r="K11" s="7"/>
      <c r="L11" s="76">
        <v>0</v>
      </c>
      <c r="M11" s="76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9" t="s">
        <v>200</v>
      </c>
      <c r="C12" s="16"/>
      <c r="D12" s="16"/>
      <c r="E12" s="16"/>
      <c r="H12" s="81">
        <v>0</v>
      </c>
      <c r="J12" s="81">
        <v>0</v>
      </c>
      <c r="L12" s="80">
        <v>0</v>
      </c>
      <c r="M12" s="80">
        <v>0</v>
      </c>
    </row>
    <row r="13" spans="2:98">
      <c r="B13" t="s">
        <v>215</v>
      </c>
      <c r="C13" t="s">
        <v>215</v>
      </c>
      <c r="D13" s="16"/>
      <c r="E13" s="16"/>
      <c r="F13" t="s">
        <v>215</v>
      </c>
      <c r="G13" t="s">
        <v>215</v>
      </c>
      <c r="H13" s="77">
        <v>0</v>
      </c>
      <c r="I13" s="77">
        <v>0</v>
      </c>
      <c r="J13" s="77">
        <v>0</v>
      </c>
      <c r="K13" s="78">
        <v>0</v>
      </c>
      <c r="L13" s="78">
        <v>0</v>
      </c>
      <c r="M13" s="78">
        <v>0</v>
      </c>
    </row>
    <row r="14" spans="2:98">
      <c r="B14" s="79" t="s">
        <v>220</v>
      </c>
      <c r="C14" s="16"/>
      <c r="D14" s="16"/>
      <c r="E14" s="16"/>
      <c r="H14" s="81">
        <v>0</v>
      </c>
      <c r="J14" s="81">
        <v>0</v>
      </c>
      <c r="L14" s="80">
        <v>0</v>
      </c>
      <c r="M14" s="80">
        <v>0</v>
      </c>
    </row>
    <row r="15" spans="2:98">
      <c r="B15" s="79" t="s">
        <v>298</v>
      </c>
      <c r="C15" s="16"/>
      <c r="D15" s="16"/>
      <c r="E15" s="16"/>
      <c r="H15" s="81">
        <v>0</v>
      </c>
      <c r="J15" s="81">
        <v>0</v>
      </c>
      <c r="L15" s="80">
        <v>0</v>
      </c>
      <c r="M15" s="80">
        <v>0</v>
      </c>
    </row>
    <row r="16" spans="2:98">
      <c r="B16" t="s">
        <v>215</v>
      </c>
      <c r="C16" t="s">
        <v>215</v>
      </c>
      <c r="D16" s="16"/>
      <c r="E16" s="16"/>
      <c r="F16" t="s">
        <v>215</v>
      </c>
      <c r="G16" t="s">
        <v>215</v>
      </c>
      <c r="H16" s="77">
        <v>0</v>
      </c>
      <c r="I16" s="77">
        <v>0</v>
      </c>
      <c r="J16" s="77">
        <v>0</v>
      </c>
      <c r="K16" s="78">
        <v>0</v>
      </c>
      <c r="L16" s="78">
        <v>0</v>
      </c>
      <c r="M16" s="78">
        <v>0</v>
      </c>
    </row>
    <row r="17" spans="2:13">
      <c r="B17" s="79" t="s">
        <v>299</v>
      </c>
      <c r="C17" s="16"/>
      <c r="D17" s="16"/>
      <c r="E17" s="16"/>
      <c r="H17" s="81">
        <v>0</v>
      </c>
      <c r="J17" s="81">
        <v>0</v>
      </c>
      <c r="L17" s="80">
        <v>0</v>
      </c>
      <c r="M17" s="80">
        <v>0</v>
      </c>
    </row>
    <row r="18" spans="2:13">
      <c r="B18" t="s">
        <v>215</v>
      </c>
      <c r="C18" t="s">
        <v>215</v>
      </c>
      <c r="D18" s="16"/>
      <c r="E18" s="16"/>
      <c r="F18" t="s">
        <v>215</v>
      </c>
      <c r="G18" t="s">
        <v>215</v>
      </c>
      <c r="H18" s="77">
        <v>0</v>
      </c>
      <c r="I18" s="77">
        <v>0</v>
      </c>
      <c r="J18" s="77">
        <v>0</v>
      </c>
      <c r="K18" s="78">
        <v>0</v>
      </c>
      <c r="L18" s="78">
        <v>0</v>
      </c>
      <c r="M18" s="78">
        <v>0</v>
      </c>
    </row>
    <row r="19" spans="2:13">
      <c r="B19" t="s">
        <v>222</v>
      </c>
      <c r="C19" s="16"/>
      <c r="D19" s="16"/>
      <c r="E19" s="16"/>
    </row>
    <row r="20" spans="2:13">
      <c r="B20" t="s">
        <v>292</v>
      </c>
      <c r="C20" s="16"/>
      <c r="D20" s="16"/>
      <c r="E20" s="16"/>
    </row>
    <row r="21" spans="2:13">
      <c r="B21" t="s">
        <v>293</v>
      </c>
      <c r="C21" s="16"/>
      <c r="D21" s="16"/>
      <c r="E21" s="16"/>
    </row>
    <row r="22" spans="2:13">
      <c r="B22" t="s">
        <v>294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</row>
    <row r="3" spans="2:55">
      <c r="B3" s="2" t="s">
        <v>2</v>
      </c>
      <c r="C3" t="s">
        <v>198</v>
      </c>
    </row>
    <row r="4" spans="2:55">
      <c r="B4" s="2" t="s">
        <v>3</v>
      </c>
    </row>
    <row r="6" spans="2:55" ht="26.25" customHeight="1">
      <c r="B6" s="102" t="s">
        <v>136</v>
      </c>
      <c r="C6" s="103"/>
      <c r="D6" s="103"/>
      <c r="E6" s="103"/>
      <c r="F6" s="103"/>
      <c r="G6" s="103"/>
      <c r="H6" s="103"/>
      <c r="I6" s="103"/>
      <c r="J6" s="103"/>
      <c r="K6" s="104"/>
    </row>
    <row r="7" spans="2:55" ht="26.25" customHeight="1">
      <c r="B7" s="102" t="s">
        <v>139</v>
      </c>
      <c r="C7" s="103"/>
      <c r="D7" s="103"/>
      <c r="E7" s="103"/>
      <c r="F7" s="103"/>
      <c r="G7" s="103"/>
      <c r="H7" s="103"/>
      <c r="I7" s="103"/>
      <c r="J7" s="103"/>
      <c r="K7" s="104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5">
        <v>0</v>
      </c>
      <c r="G11" s="7"/>
      <c r="H11" s="75">
        <v>0</v>
      </c>
      <c r="I11" s="7"/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9" t="s">
        <v>200</v>
      </c>
      <c r="C12" s="16"/>
      <c r="F12" s="81">
        <v>0</v>
      </c>
      <c r="H12" s="81">
        <v>0</v>
      </c>
      <c r="J12" s="80">
        <v>0</v>
      </c>
      <c r="K12" s="80">
        <v>0</v>
      </c>
    </row>
    <row r="13" spans="2:55">
      <c r="B13" s="79" t="s">
        <v>708</v>
      </c>
      <c r="C13" s="16"/>
      <c r="F13" s="81">
        <v>0</v>
      </c>
      <c r="H13" s="81">
        <v>0</v>
      </c>
      <c r="J13" s="80">
        <v>0</v>
      </c>
      <c r="K13" s="80">
        <v>0</v>
      </c>
    </row>
    <row r="14" spans="2:55">
      <c r="B14" t="s">
        <v>215</v>
      </c>
      <c r="C14" t="s">
        <v>215</v>
      </c>
      <c r="D14" t="s">
        <v>215</v>
      </c>
      <c r="F14" s="77">
        <v>0</v>
      </c>
      <c r="G14" s="77">
        <v>0</v>
      </c>
      <c r="H14" s="77">
        <v>0</v>
      </c>
      <c r="I14" s="78">
        <v>0</v>
      </c>
      <c r="J14" s="78">
        <v>0</v>
      </c>
      <c r="K14" s="78">
        <v>0</v>
      </c>
    </row>
    <row r="15" spans="2:55">
      <c r="B15" s="79" t="s">
        <v>709</v>
      </c>
      <c r="C15" s="16"/>
      <c r="F15" s="81">
        <v>0</v>
      </c>
      <c r="H15" s="81">
        <v>0</v>
      </c>
      <c r="J15" s="80">
        <v>0</v>
      </c>
      <c r="K15" s="80">
        <v>0</v>
      </c>
    </row>
    <row r="16" spans="2:55">
      <c r="B16" t="s">
        <v>215</v>
      </c>
      <c r="C16" t="s">
        <v>215</v>
      </c>
      <c r="D16" t="s">
        <v>215</v>
      </c>
      <c r="F16" s="77">
        <v>0</v>
      </c>
      <c r="G16" s="77">
        <v>0</v>
      </c>
      <c r="H16" s="77">
        <v>0</v>
      </c>
      <c r="I16" s="78">
        <v>0</v>
      </c>
      <c r="J16" s="78">
        <v>0</v>
      </c>
      <c r="K16" s="78">
        <v>0</v>
      </c>
    </row>
    <row r="17" spans="2:11">
      <c r="B17" s="79" t="s">
        <v>710</v>
      </c>
      <c r="C17" s="16"/>
      <c r="F17" s="81">
        <v>0</v>
      </c>
      <c r="H17" s="81">
        <v>0</v>
      </c>
      <c r="J17" s="80">
        <v>0</v>
      </c>
      <c r="K17" s="80">
        <v>0</v>
      </c>
    </row>
    <row r="18" spans="2:11">
      <c r="B18" t="s">
        <v>215</v>
      </c>
      <c r="C18" t="s">
        <v>215</v>
      </c>
      <c r="D18" t="s">
        <v>215</v>
      </c>
      <c r="F18" s="77">
        <v>0</v>
      </c>
      <c r="G18" s="77">
        <v>0</v>
      </c>
      <c r="H18" s="77">
        <v>0</v>
      </c>
      <c r="I18" s="78">
        <v>0</v>
      </c>
      <c r="J18" s="78">
        <v>0</v>
      </c>
      <c r="K18" s="78">
        <v>0</v>
      </c>
    </row>
    <row r="19" spans="2:11">
      <c r="B19" s="79" t="s">
        <v>711</v>
      </c>
      <c r="C19" s="16"/>
      <c r="F19" s="81">
        <v>0</v>
      </c>
      <c r="H19" s="81">
        <v>0</v>
      </c>
      <c r="J19" s="80">
        <v>0</v>
      </c>
      <c r="K19" s="80">
        <v>0</v>
      </c>
    </row>
    <row r="20" spans="2:11">
      <c r="B20" t="s">
        <v>215</v>
      </c>
      <c r="C20" t="s">
        <v>215</v>
      </c>
      <c r="D20" t="s">
        <v>215</v>
      </c>
      <c r="F20" s="77">
        <v>0</v>
      </c>
      <c r="G20" s="77">
        <v>0</v>
      </c>
      <c r="H20" s="77">
        <v>0</v>
      </c>
      <c r="I20" s="78">
        <v>0</v>
      </c>
      <c r="J20" s="78">
        <v>0</v>
      </c>
      <c r="K20" s="78">
        <v>0</v>
      </c>
    </row>
    <row r="21" spans="2:11">
      <c r="B21" s="79" t="s">
        <v>220</v>
      </c>
      <c r="C21" s="16"/>
      <c r="F21" s="81">
        <v>0</v>
      </c>
      <c r="H21" s="81">
        <v>0</v>
      </c>
      <c r="J21" s="80">
        <v>0</v>
      </c>
      <c r="K21" s="80">
        <v>0</v>
      </c>
    </row>
    <row r="22" spans="2:11">
      <c r="B22" s="79" t="s">
        <v>712</v>
      </c>
      <c r="C22" s="16"/>
      <c r="F22" s="81">
        <v>0</v>
      </c>
      <c r="H22" s="81">
        <v>0</v>
      </c>
      <c r="J22" s="80">
        <v>0</v>
      </c>
      <c r="K22" s="80">
        <v>0</v>
      </c>
    </row>
    <row r="23" spans="2:11">
      <c r="B23" t="s">
        <v>215</v>
      </c>
      <c r="C23" t="s">
        <v>215</v>
      </c>
      <c r="D23" t="s">
        <v>215</v>
      </c>
      <c r="F23" s="77">
        <v>0</v>
      </c>
      <c r="G23" s="77">
        <v>0</v>
      </c>
      <c r="H23" s="77">
        <v>0</v>
      </c>
      <c r="I23" s="78">
        <v>0</v>
      </c>
      <c r="J23" s="78">
        <v>0</v>
      </c>
      <c r="K23" s="78">
        <v>0</v>
      </c>
    </row>
    <row r="24" spans="2:11">
      <c r="B24" s="79" t="s">
        <v>713</v>
      </c>
      <c r="C24" s="16"/>
      <c r="F24" s="81">
        <v>0</v>
      </c>
      <c r="H24" s="81">
        <v>0</v>
      </c>
      <c r="J24" s="80">
        <v>0</v>
      </c>
      <c r="K24" s="80">
        <v>0</v>
      </c>
    </row>
    <row r="25" spans="2:11">
      <c r="B25" t="s">
        <v>215</v>
      </c>
      <c r="C25" t="s">
        <v>215</v>
      </c>
      <c r="D25" t="s">
        <v>215</v>
      </c>
      <c r="F25" s="77">
        <v>0</v>
      </c>
      <c r="G25" s="77">
        <v>0</v>
      </c>
      <c r="H25" s="77">
        <v>0</v>
      </c>
      <c r="I25" s="78">
        <v>0</v>
      </c>
      <c r="J25" s="78">
        <v>0</v>
      </c>
      <c r="K25" s="78">
        <v>0</v>
      </c>
    </row>
    <row r="26" spans="2:11">
      <c r="B26" s="79" t="s">
        <v>714</v>
      </c>
      <c r="C26" s="16"/>
      <c r="F26" s="81">
        <v>0</v>
      </c>
      <c r="H26" s="81">
        <v>0</v>
      </c>
      <c r="J26" s="80">
        <v>0</v>
      </c>
      <c r="K26" s="80">
        <v>0</v>
      </c>
    </row>
    <row r="27" spans="2:11">
      <c r="B27" t="s">
        <v>215</v>
      </c>
      <c r="C27" t="s">
        <v>215</v>
      </c>
      <c r="D27" t="s">
        <v>215</v>
      </c>
      <c r="F27" s="77">
        <v>0</v>
      </c>
      <c r="G27" s="77">
        <v>0</v>
      </c>
      <c r="H27" s="77">
        <v>0</v>
      </c>
      <c r="I27" s="78">
        <v>0</v>
      </c>
      <c r="J27" s="78">
        <v>0</v>
      </c>
      <c r="K27" s="78">
        <v>0</v>
      </c>
    </row>
    <row r="28" spans="2:11">
      <c r="B28" s="79" t="s">
        <v>715</v>
      </c>
      <c r="C28" s="16"/>
      <c r="F28" s="81">
        <v>0</v>
      </c>
      <c r="H28" s="81">
        <v>0</v>
      </c>
      <c r="J28" s="80">
        <v>0</v>
      </c>
      <c r="K28" s="80">
        <v>0</v>
      </c>
    </row>
    <row r="29" spans="2:11">
      <c r="B29" t="s">
        <v>215</v>
      </c>
      <c r="C29" t="s">
        <v>215</v>
      </c>
      <c r="D29" t="s">
        <v>215</v>
      </c>
      <c r="F29" s="77">
        <v>0</v>
      </c>
      <c r="G29" s="77">
        <v>0</v>
      </c>
      <c r="H29" s="77">
        <v>0</v>
      </c>
      <c r="I29" s="78">
        <v>0</v>
      </c>
      <c r="J29" s="78">
        <v>0</v>
      </c>
      <c r="K29" s="78">
        <v>0</v>
      </c>
    </row>
    <row r="30" spans="2:11">
      <c r="B30" t="s">
        <v>222</v>
      </c>
      <c r="C30" s="16"/>
    </row>
    <row r="31" spans="2:11">
      <c r="B31" t="s">
        <v>292</v>
      </c>
      <c r="C31" s="16"/>
    </row>
    <row r="32" spans="2:11">
      <c r="B32" t="s">
        <v>293</v>
      </c>
      <c r="C32" s="16"/>
    </row>
    <row r="33" spans="2:3">
      <c r="B33" t="s">
        <v>294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</row>
    <row r="3" spans="2:59">
      <c r="B3" s="2" t="s">
        <v>2</v>
      </c>
      <c r="C3" t="s">
        <v>198</v>
      </c>
    </row>
    <row r="4" spans="2:59">
      <c r="B4" s="2" t="s">
        <v>3</v>
      </c>
    </row>
    <row r="6" spans="2:59" ht="26.25" customHeight="1">
      <c r="B6" s="102" t="s">
        <v>136</v>
      </c>
      <c r="C6" s="103"/>
      <c r="D6" s="103"/>
      <c r="E6" s="103"/>
      <c r="F6" s="103"/>
      <c r="G6" s="103"/>
      <c r="H6" s="103"/>
      <c r="I6" s="103"/>
      <c r="J6" s="103"/>
      <c r="K6" s="103"/>
      <c r="L6" s="104"/>
    </row>
    <row r="7" spans="2:59" ht="26.25" customHeight="1">
      <c r="B7" s="102" t="s">
        <v>141</v>
      </c>
      <c r="C7" s="103"/>
      <c r="D7" s="103"/>
      <c r="E7" s="103"/>
      <c r="F7" s="103"/>
      <c r="G7" s="103"/>
      <c r="H7" s="103"/>
      <c r="I7" s="103"/>
      <c r="J7" s="103"/>
      <c r="K7" s="103"/>
      <c r="L7" s="104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5">
        <v>209139</v>
      </c>
      <c r="H11" s="7"/>
      <c r="I11" s="75">
        <v>29.698040681119998</v>
      </c>
      <c r="J11" s="7"/>
      <c r="K11" s="76">
        <v>1</v>
      </c>
      <c r="L11" s="76">
        <v>2.0000000000000001E-4</v>
      </c>
      <c r="M11" s="16"/>
      <c r="N11" s="16"/>
      <c r="O11" s="16"/>
      <c r="P11" s="16"/>
      <c r="BG11" s="16"/>
    </row>
    <row r="12" spans="2:59">
      <c r="B12" s="79" t="s">
        <v>716</v>
      </c>
      <c r="C12" s="16"/>
      <c r="D12" s="16"/>
      <c r="G12" s="81">
        <v>209139</v>
      </c>
      <c r="I12" s="81">
        <v>29.698040681119998</v>
      </c>
      <c r="K12" s="80">
        <v>1</v>
      </c>
      <c r="L12" s="80">
        <v>2.0000000000000001E-4</v>
      </c>
    </row>
    <row r="13" spans="2:59">
      <c r="B13" t="s">
        <v>717</v>
      </c>
      <c r="C13" t="s">
        <v>718</v>
      </c>
      <c r="D13" t="s">
        <v>719</v>
      </c>
      <c r="E13" t="s">
        <v>106</v>
      </c>
      <c r="F13" t="s">
        <v>720</v>
      </c>
      <c r="G13" s="77">
        <v>4000</v>
      </c>
      <c r="H13" s="77">
        <v>1E-4</v>
      </c>
      <c r="I13" s="77">
        <v>1.2704000000000001E-5</v>
      </c>
      <c r="J13" s="78">
        <v>0</v>
      </c>
      <c r="K13" s="78">
        <v>0</v>
      </c>
      <c r="L13" s="78">
        <v>0</v>
      </c>
    </row>
    <row r="14" spans="2:59">
      <c r="B14" t="s">
        <v>621</v>
      </c>
      <c r="C14" t="s">
        <v>622</v>
      </c>
      <c r="D14" t="s">
        <v>594</v>
      </c>
      <c r="E14" t="s">
        <v>106</v>
      </c>
      <c r="F14" t="s">
        <v>721</v>
      </c>
      <c r="G14" s="77">
        <v>21000</v>
      </c>
      <c r="H14" s="77">
        <v>0.27739999999999998</v>
      </c>
      <c r="I14" s="77">
        <v>0.185014704</v>
      </c>
      <c r="J14" s="78">
        <v>0</v>
      </c>
      <c r="K14" s="78">
        <v>6.1999999999999998E-3</v>
      </c>
      <c r="L14" s="78">
        <v>0</v>
      </c>
    </row>
    <row r="15" spans="2:59">
      <c r="B15" t="s">
        <v>722</v>
      </c>
      <c r="C15" t="s">
        <v>723</v>
      </c>
      <c r="D15" t="s">
        <v>724</v>
      </c>
      <c r="E15" t="s">
        <v>102</v>
      </c>
      <c r="F15" t="s">
        <v>725</v>
      </c>
      <c r="G15" s="77">
        <v>150000</v>
      </c>
      <c r="H15" s="77">
        <v>1.7E-5</v>
      </c>
      <c r="I15" s="77">
        <v>2.55E-5</v>
      </c>
      <c r="J15" s="78">
        <v>0</v>
      </c>
      <c r="K15" s="78">
        <v>0</v>
      </c>
      <c r="L15" s="78">
        <v>0</v>
      </c>
    </row>
    <row r="16" spans="2:59">
      <c r="B16" t="s">
        <v>726</v>
      </c>
      <c r="C16" t="s">
        <v>727</v>
      </c>
      <c r="D16" t="s">
        <v>728</v>
      </c>
      <c r="E16" t="s">
        <v>102</v>
      </c>
      <c r="F16" t="s">
        <v>729</v>
      </c>
      <c r="G16" s="77">
        <v>24000</v>
      </c>
      <c r="H16" s="77">
        <v>1.9999999999999999E-6</v>
      </c>
      <c r="I16" s="77">
        <v>4.7999999999999996E-7</v>
      </c>
      <c r="J16" s="78">
        <v>0</v>
      </c>
      <c r="K16" s="78">
        <v>0</v>
      </c>
      <c r="L16" s="78">
        <v>0</v>
      </c>
    </row>
    <row r="17" spans="2:12">
      <c r="B17" t="s">
        <v>730</v>
      </c>
      <c r="C17" t="s">
        <v>731</v>
      </c>
      <c r="D17" t="s">
        <v>619</v>
      </c>
      <c r="E17" t="s">
        <v>102</v>
      </c>
      <c r="F17" t="s">
        <v>732</v>
      </c>
      <c r="G17" s="77">
        <v>10139</v>
      </c>
      <c r="H17" s="77">
        <v>291.08380799999998</v>
      </c>
      <c r="I17" s="77">
        <v>29.512987293119998</v>
      </c>
      <c r="J17" s="78">
        <v>0</v>
      </c>
      <c r="K17" s="78">
        <v>0.99380000000000002</v>
      </c>
      <c r="L17" s="78">
        <v>2.0000000000000001E-4</v>
      </c>
    </row>
    <row r="18" spans="2:12">
      <c r="B18" s="79" t="s">
        <v>639</v>
      </c>
      <c r="C18" s="16"/>
      <c r="D18" s="16"/>
      <c r="G18" s="81">
        <v>0</v>
      </c>
      <c r="I18" s="81">
        <v>0</v>
      </c>
      <c r="K18" s="80">
        <v>0</v>
      </c>
      <c r="L18" s="80">
        <v>0</v>
      </c>
    </row>
    <row r="19" spans="2:12">
      <c r="B19" t="s">
        <v>215</v>
      </c>
      <c r="C19" t="s">
        <v>215</v>
      </c>
      <c r="D19" t="s">
        <v>215</v>
      </c>
      <c r="E19" t="s">
        <v>215</v>
      </c>
      <c r="G19" s="77">
        <v>0</v>
      </c>
      <c r="H19" s="77">
        <v>0</v>
      </c>
      <c r="I19" s="77">
        <v>0</v>
      </c>
      <c r="J19" s="78">
        <v>0</v>
      </c>
      <c r="K19" s="78">
        <v>0</v>
      </c>
      <c r="L19" s="78">
        <v>0</v>
      </c>
    </row>
    <row r="20" spans="2:12">
      <c r="B20" t="s">
        <v>222</v>
      </c>
      <c r="C20" s="16"/>
      <c r="D20" s="16"/>
    </row>
    <row r="21" spans="2:12">
      <c r="B21" t="s">
        <v>292</v>
      </c>
      <c r="C21" s="16"/>
      <c r="D21" s="16"/>
    </row>
    <row r="22" spans="2:12">
      <c r="B22" t="s">
        <v>293</v>
      </c>
      <c r="C22" s="16"/>
      <c r="D22" s="16"/>
    </row>
    <row r="23" spans="2:12">
      <c r="B23" t="s">
        <v>294</v>
      </c>
      <c r="C23" s="16"/>
      <c r="D23" s="16"/>
    </row>
    <row r="24" spans="2:12">
      <c r="C24" s="16"/>
      <c r="D24" s="16"/>
    </row>
    <row r="25" spans="2:12">
      <c r="C25" s="16"/>
      <c r="D25" s="16"/>
    </row>
    <row r="26" spans="2:12">
      <c r="C26" s="16"/>
      <c r="D26" s="16"/>
    </row>
    <row r="27" spans="2:12">
      <c r="C27" s="16"/>
      <c r="D27" s="16"/>
    </row>
    <row r="28" spans="2:12">
      <c r="C28" s="16"/>
      <c r="D28" s="16"/>
    </row>
    <row r="29" spans="2:12">
      <c r="C29" s="16"/>
      <c r="D29" s="16"/>
    </row>
    <row r="30" spans="2:12">
      <c r="C30" s="16"/>
      <c r="D30" s="16"/>
    </row>
    <row r="31" spans="2:12">
      <c r="C31" s="16"/>
      <c r="D31" s="16"/>
    </row>
    <row r="32" spans="2:12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</row>
    <row r="3" spans="2:52">
      <c r="B3" s="2" t="s">
        <v>2</v>
      </c>
      <c r="C3" t="s">
        <v>198</v>
      </c>
    </row>
    <row r="4" spans="2:52">
      <c r="B4" s="2" t="s">
        <v>3</v>
      </c>
    </row>
    <row r="6" spans="2:52" ht="26.25" customHeight="1">
      <c r="B6" s="102" t="s">
        <v>136</v>
      </c>
      <c r="C6" s="103"/>
      <c r="D6" s="103"/>
      <c r="E6" s="103"/>
      <c r="F6" s="103"/>
      <c r="G6" s="103"/>
      <c r="H6" s="103"/>
      <c r="I6" s="103"/>
      <c r="J6" s="103"/>
      <c r="K6" s="103"/>
      <c r="L6" s="104"/>
    </row>
    <row r="7" spans="2:52" ht="26.25" customHeight="1">
      <c r="B7" s="102" t="s">
        <v>142</v>
      </c>
      <c r="C7" s="103"/>
      <c r="D7" s="103"/>
      <c r="E7" s="103"/>
      <c r="F7" s="103"/>
      <c r="G7" s="103"/>
      <c r="H7" s="103"/>
      <c r="I7" s="103"/>
      <c r="J7" s="103"/>
      <c r="K7" s="103"/>
      <c r="L7" s="104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AZ11" s="16"/>
    </row>
    <row r="12" spans="2:52">
      <c r="B12" s="79" t="s">
        <v>200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2">
      <c r="B13" s="79" t="s">
        <v>640</v>
      </c>
      <c r="C13" s="16"/>
      <c r="D13" s="16"/>
      <c r="G13" s="81">
        <v>0</v>
      </c>
      <c r="I13" s="81">
        <v>0</v>
      </c>
      <c r="K13" s="80">
        <v>0</v>
      </c>
      <c r="L13" s="80">
        <v>0</v>
      </c>
    </row>
    <row r="14" spans="2:52">
      <c r="B14" t="s">
        <v>215</v>
      </c>
      <c r="C14" t="s">
        <v>215</v>
      </c>
      <c r="D14" t="s">
        <v>215</v>
      </c>
      <c r="E14" t="s">
        <v>215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52">
      <c r="B15" s="79" t="s">
        <v>641</v>
      </c>
      <c r="C15" s="16"/>
      <c r="D15" s="16"/>
      <c r="G15" s="81">
        <v>0</v>
      </c>
      <c r="I15" s="81">
        <v>0</v>
      </c>
      <c r="K15" s="80">
        <v>0</v>
      </c>
      <c r="L15" s="80">
        <v>0</v>
      </c>
    </row>
    <row r="16" spans="2:52">
      <c r="B16" t="s">
        <v>215</v>
      </c>
      <c r="C16" t="s">
        <v>215</v>
      </c>
      <c r="D16" t="s">
        <v>215</v>
      </c>
      <c r="E16" t="s">
        <v>215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733</v>
      </c>
      <c r="C17" s="16"/>
      <c r="D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215</v>
      </c>
      <c r="C18" t="s">
        <v>215</v>
      </c>
      <c r="D18" t="s">
        <v>215</v>
      </c>
      <c r="E18" t="s">
        <v>215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642</v>
      </c>
      <c r="C19" s="16"/>
      <c r="D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215</v>
      </c>
      <c r="C20" t="s">
        <v>215</v>
      </c>
      <c r="D20" t="s">
        <v>215</v>
      </c>
      <c r="E20" t="s">
        <v>215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589</v>
      </c>
      <c r="C21" s="16"/>
      <c r="D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t="s">
        <v>215</v>
      </c>
      <c r="C22" t="s">
        <v>215</v>
      </c>
      <c r="D22" t="s">
        <v>215</v>
      </c>
      <c r="E22" t="s">
        <v>215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  <c r="L22" s="78">
        <v>0</v>
      </c>
    </row>
    <row r="23" spans="2:12">
      <c r="B23" s="79" t="s">
        <v>220</v>
      </c>
      <c r="C23" s="16"/>
      <c r="D23" s="16"/>
      <c r="G23" s="81">
        <v>0</v>
      </c>
      <c r="I23" s="81">
        <v>0</v>
      </c>
      <c r="K23" s="80">
        <v>0</v>
      </c>
      <c r="L23" s="80">
        <v>0</v>
      </c>
    </row>
    <row r="24" spans="2:12">
      <c r="B24" s="79" t="s">
        <v>640</v>
      </c>
      <c r="C24" s="16"/>
      <c r="D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215</v>
      </c>
      <c r="C25" t="s">
        <v>215</v>
      </c>
      <c r="D25" t="s">
        <v>215</v>
      </c>
      <c r="E25" t="s">
        <v>215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643</v>
      </c>
      <c r="C26" s="16"/>
      <c r="D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215</v>
      </c>
      <c r="C27" t="s">
        <v>215</v>
      </c>
      <c r="D27" t="s">
        <v>215</v>
      </c>
      <c r="E27" t="s">
        <v>215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642</v>
      </c>
      <c r="C28" s="16"/>
      <c r="D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215</v>
      </c>
      <c r="C29" t="s">
        <v>215</v>
      </c>
      <c r="D29" t="s">
        <v>215</v>
      </c>
      <c r="E29" t="s">
        <v>215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644</v>
      </c>
      <c r="C30" s="16"/>
      <c r="D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215</v>
      </c>
      <c r="C31" t="s">
        <v>215</v>
      </c>
      <c r="D31" t="s">
        <v>215</v>
      </c>
      <c r="E31" t="s">
        <v>215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s="79" t="s">
        <v>589</v>
      </c>
      <c r="C32" s="16"/>
      <c r="D32" s="16"/>
      <c r="G32" s="81">
        <v>0</v>
      </c>
      <c r="I32" s="81">
        <v>0</v>
      </c>
      <c r="K32" s="80">
        <v>0</v>
      </c>
      <c r="L32" s="80">
        <v>0</v>
      </c>
    </row>
    <row r="33" spans="2:12">
      <c r="B33" t="s">
        <v>215</v>
      </c>
      <c r="C33" t="s">
        <v>215</v>
      </c>
      <c r="D33" t="s">
        <v>215</v>
      </c>
      <c r="E33" t="s">
        <v>215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  <c r="L33" s="78">
        <v>0</v>
      </c>
    </row>
    <row r="34" spans="2:12">
      <c r="B34" t="s">
        <v>222</v>
      </c>
      <c r="C34" s="16"/>
      <c r="D34" s="16"/>
    </row>
    <row r="35" spans="2:12">
      <c r="B35" t="s">
        <v>292</v>
      </c>
      <c r="C35" s="16"/>
      <c r="D35" s="16"/>
    </row>
    <row r="36" spans="2:12">
      <c r="B36" t="s">
        <v>293</v>
      </c>
      <c r="C36" s="16"/>
      <c r="D36" s="16"/>
    </row>
    <row r="37" spans="2:12">
      <c r="B37" t="s">
        <v>294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topLeftCell="A22" workbookViewId="0">
      <selection activeCell="L16" sqref="L16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</row>
    <row r="3" spans="2:13">
      <c r="B3" s="2" t="s">
        <v>2</v>
      </c>
      <c r="C3" t="s">
        <v>198</v>
      </c>
    </row>
    <row r="4" spans="2:13">
      <c r="B4" s="2" t="s">
        <v>3</v>
      </c>
    </row>
    <row r="5" spans="2:13">
      <c r="B5" s="2"/>
    </row>
    <row r="7" spans="2:13" ht="26.25" customHeight="1">
      <c r="B7" s="92" t="s">
        <v>47</v>
      </c>
      <c r="C7" s="93"/>
      <c r="D7" s="93"/>
      <c r="E7" s="93"/>
      <c r="F7" s="93"/>
      <c r="G7" s="93"/>
      <c r="H7" s="93"/>
      <c r="I7" s="93"/>
      <c r="J7" s="93"/>
      <c r="K7" s="93"/>
      <c r="L7" s="93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6">
        <v>0</v>
      </c>
      <c r="J11" s="75">
        <f>J12+J29</f>
        <v>5803.860838601986</v>
      </c>
      <c r="K11" s="76">
        <f>J11/$J$11</f>
        <v>1</v>
      </c>
      <c r="L11" s="76">
        <f>J11/'סכום נכסי הקרן'!$C$42</f>
        <v>3.403512904669212E-2</v>
      </c>
    </row>
    <row r="12" spans="2:13">
      <c r="B12" s="79" t="s">
        <v>200</v>
      </c>
      <c r="C12" s="26"/>
      <c r="D12" s="27"/>
      <c r="E12" s="27"/>
      <c r="F12" s="27"/>
      <c r="G12" s="27"/>
      <c r="H12" s="27"/>
      <c r="I12" s="80">
        <v>0</v>
      </c>
      <c r="J12" s="81">
        <f>J13+J15+J19+J21+J23+J25+J27</f>
        <v>5803.860838601986</v>
      </c>
      <c r="K12" s="80">
        <f t="shared" ref="K12:K33" si="0">J12/$J$11</f>
        <v>1</v>
      </c>
      <c r="L12" s="80">
        <f>J12/'סכום נכסי הקרן'!$C$42</f>
        <v>3.403512904669212E-2</v>
      </c>
    </row>
    <row r="13" spans="2:13">
      <c r="B13" s="79" t="s">
        <v>201</v>
      </c>
      <c r="C13" s="26"/>
      <c r="D13" s="27"/>
      <c r="E13" s="27"/>
      <c r="F13" s="27"/>
      <c r="G13" s="27"/>
      <c r="H13" s="27"/>
      <c r="I13" s="80">
        <v>0</v>
      </c>
      <c r="J13" s="81">
        <f>J14</f>
        <v>5561.6755099999864</v>
      </c>
      <c r="K13" s="80">
        <f t="shared" si="0"/>
        <v>0.95827168580762589</v>
      </c>
      <c r="L13" s="80">
        <f>J13/'סכום נכסי הקרן'!$C$42</f>
        <v>3.2614900488253752E-2</v>
      </c>
    </row>
    <row r="14" spans="2:13">
      <c r="B14" t="s">
        <v>202</v>
      </c>
      <c r="C14" t="s">
        <v>203</v>
      </c>
      <c r="D14" t="s">
        <v>204</v>
      </c>
      <c r="E14" t="s">
        <v>205</v>
      </c>
      <c r="F14" t="s">
        <v>206</v>
      </c>
      <c r="G14" t="s">
        <v>102</v>
      </c>
      <c r="H14" s="78">
        <v>0</v>
      </c>
      <c r="I14" s="78">
        <v>0</v>
      </c>
      <c r="J14" s="77">
        <f>6024.34921-462.673700000014</f>
        <v>5561.6755099999864</v>
      </c>
      <c r="K14" s="78">
        <f t="shared" si="0"/>
        <v>0.95827168580762589</v>
      </c>
      <c r="L14" s="78">
        <f>J14/'סכום נכסי הקרן'!$C$42</f>
        <v>3.2614900488253752E-2</v>
      </c>
    </row>
    <row r="15" spans="2:13">
      <c r="B15" s="79" t="s">
        <v>207</v>
      </c>
      <c r="C15" s="26"/>
      <c r="D15" s="27"/>
      <c r="E15" s="27"/>
      <c r="F15" s="27"/>
      <c r="G15" s="27"/>
      <c r="H15" s="27"/>
      <c r="I15" s="80">
        <v>0</v>
      </c>
      <c r="J15" s="81">
        <v>242.185328602</v>
      </c>
      <c r="K15" s="80">
        <f t="shared" si="0"/>
        <v>4.1728314192374188E-2</v>
      </c>
      <c r="L15" s="80">
        <f>J15/'סכום נכסי הקרן'!$C$42</f>
        <v>1.4202285584383697E-3</v>
      </c>
    </row>
    <row r="16" spans="2:13">
      <c r="B16" t="s">
        <v>208</v>
      </c>
      <c r="C16" t="s">
        <v>209</v>
      </c>
      <c r="D16" t="s">
        <v>204</v>
      </c>
      <c r="E16" t="s">
        <v>205</v>
      </c>
      <c r="F16" t="s">
        <v>206</v>
      </c>
      <c r="G16" t="s">
        <v>110</v>
      </c>
      <c r="H16" s="78">
        <v>0</v>
      </c>
      <c r="I16" s="78">
        <v>0</v>
      </c>
      <c r="J16" s="77">
        <v>211.40349122000001</v>
      </c>
      <c r="K16" s="78">
        <f t="shared" si="0"/>
        <v>3.6424631309892354E-2</v>
      </c>
      <c r="L16" s="78">
        <f>J16/'סכום נכסי הקרן'!$C$42</f>
        <v>1.2397170271103686E-3</v>
      </c>
    </row>
    <row r="17" spans="2:12">
      <c r="B17" t="s">
        <v>210</v>
      </c>
      <c r="C17" t="s">
        <v>211</v>
      </c>
      <c r="D17" t="s">
        <v>204</v>
      </c>
      <c r="E17" t="s">
        <v>205</v>
      </c>
      <c r="F17" t="s">
        <v>206</v>
      </c>
      <c r="G17" t="s">
        <v>106</v>
      </c>
      <c r="H17" s="78">
        <v>0</v>
      </c>
      <c r="I17" s="78">
        <v>0</v>
      </c>
      <c r="J17" s="77">
        <v>27.205266640000001</v>
      </c>
      <c r="K17" s="78">
        <f t="shared" si="0"/>
        <v>4.6874429619427459E-3</v>
      </c>
      <c r="L17" s="78">
        <f>J17/'סכום נכסי הקרן'!$C$42</f>
        <v>1.595377261087301E-4</v>
      </c>
    </row>
    <row r="18" spans="2:12">
      <c r="B18" t="s">
        <v>212</v>
      </c>
      <c r="C18" t="s">
        <v>213</v>
      </c>
      <c r="D18" t="s">
        <v>204</v>
      </c>
      <c r="E18" t="s">
        <v>205</v>
      </c>
      <c r="F18" t="s">
        <v>206</v>
      </c>
      <c r="G18" t="s">
        <v>123</v>
      </c>
      <c r="H18" s="78">
        <v>0</v>
      </c>
      <c r="I18" s="78">
        <v>0</v>
      </c>
      <c r="J18" s="77">
        <v>3.5765707419999999</v>
      </c>
      <c r="K18" s="78">
        <f t="shared" si="0"/>
        <v>6.162399205390858E-4</v>
      </c>
      <c r="L18" s="78">
        <f>J18/'סכום נכסי הקרן'!$C$42</f>
        <v>2.0973805219271083E-5</v>
      </c>
    </row>
    <row r="19" spans="2:12">
      <c r="B19" s="79" t="s">
        <v>214</v>
      </c>
      <c r="D19" s="16"/>
      <c r="I19" s="80">
        <v>0</v>
      </c>
      <c r="J19" s="81">
        <v>0</v>
      </c>
      <c r="K19" s="80">
        <f t="shared" si="0"/>
        <v>0</v>
      </c>
      <c r="L19" s="80">
        <f>J19/'סכום נכסי הקרן'!$C$42</f>
        <v>0</v>
      </c>
    </row>
    <row r="20" spans="2:12">
      <c r="B20" t="s">
        <v>215</v>
      </c>
      <c r="C20" t="s">
        <v>215</v>
      </c>
      <c r="D20" s="16"/>
      <c r="E20" t="s">
        <v>215</v>
      </c>
      <c r="G20" t="s">
        <v>215</v>
      </c>
      <c r="H20" s="78">
        <v>0</v>
      </c>
      <c r="I20" s="78">
        <v>0</v>
      </c>
      <c r="J20" s="77">
        <v>0</v>
      </c>
      <c r="K20" s="78">
        <f t="shared" si="0"/>
        <v>0</v>
      </c>
      <c r="L20" s="78">
        <f>J20/'סכום נכסי הקרן'!$C$42</f>
        <v>0</v>
      </c>
    </row>
    <row r="21" spans="2:12">
      <c r="B21" s="79" t="s">
        <v>216</v>
      </c>
      <c r="D21" s="16"/>
      <c r="I21" s="80">
        <v>0</v>
      </c>
      <c r="J21" s="81">
        <v>0</v>
      </c>
      <c r="K21" s="80">
        <f t="shared" si="0"/>
        <v>0</v>
      </c>
      <c r="L21" s="80">
        <f>J21/'סכום נכסי הקרן'!$C$42</f>
        <v>0</v>
      </c>
    </row>
    <row r="22" spans="2:12">
      <c r="B22" t="s">
        <v>215</v>
      </c>
      <c r="C22" t="s">
        <v>215</v>
      </c>
      <c r="D22" s="16"/>
      <c r="E22" t="s">
        <v>215</v>
      </c>
      <c r="G22" t="s">
        <v>215</v>
      </c>
      <c r="H22" s="78">
        <v>0</v>
      </c>
      <c r="I22" s="78">
        <v>0</v>
      </c>
      <c r="J22" s="77">
        <v>0</v>
      </c>
      <c r="K22" s="78">
        <f t="shared" si="0"/>
        <v>0</v>
      </c>
      <c r="L22" s="78">
        <f>J22/'סכום נכסי הקרן'!$C$42</f>
        <v>0</v>
      </c>
    </row>
    <row r="23" spans="2:12">
      <c r="B23" s="79" t="s">
        <v>217</v>
      </c>
      <c r="D23" s="16"/>
      <c r="I23" s="80">
        <v>0</v>
      </c>
      <c r="J23" s="81">
        <v>0</v>
      </c>
      <c r="K23" s="80">
        <f t="shared" si="0"/>
        <v>0</v>
      </c>
      <c r="L23" s="80">
        <f>J23/'סכום נכסי הקרן'!$C$42</f>
        <v>0</v>
      </c>
    </row>
    <row r="24" spans="2:12">
      <c r="B24" t="s">
        <v>215</v>
      </c>
      <c r="C24" t="s">
        <v>215</v>
      </c>
      <c r="D24" s="16"/>
      <c r="E24" t="s">
        <v>215</v>
      </c>
      <c r="G24" t="s">
        <v>215</v>
      </c>
      <c r="H24" s="78">
        <v>0</v>
      </c>
      <c r="I24" s="78">
        <v>0</v>
      </c>
      <c r="J24" s="77">
        <v>0</v>
      </c>
      <c r="K24" s="78">
        <f t="shared" si="0"/>
        <v>0</v>
      </c>
      <c r="L24" s="78">
        <f>J24/'סכום נכסי הקרן'!$C$42</f>
        <v>0</v>
      </c>
    </row>
    <row r="25" spans="2:12">
      <c r="B25" s="79" t="s">
        <v>218</v>
      </c>
      <c r="D25" s="16"/>
      <c r="I25" s="80">
        <v>0</v>
      </c>
      <c r="J25" s="81">
        <v>0</v>
      </c>
      <c r="K25" s="80">
        <f t="shared" si="0"/>
        <v>0</v>
      </c>
      <c r="L25" s="80">
        <f>J25/'סכום נכסי הקרן'!$C$42</f>
        <v>0</v>
      </c>
    </row>
    <row r="26" spans="2:12">
      <c r="B26" t="s">
        <v>215</v>
      </c>
      <c r="C26" t="s">
        <v>215</v>
      </c>
      <c r="D26" s="16"/>
      <c r="E26" t="s">
        <v>215</v>
      </c>
      <c r="G26" t="s">
        <v>215</v>
      </c>
      <c r="H26" s="78">
        <v>0</v>
      </c>
      <c r="I26" s="78">
        <v>0</v>
      </c>
      <c r="J26" s="77">
        <v>0</v>
      </c>
      <c r="K26" s="78">
        <f t="shared" si="0"/>
        <v>0</v>
      </c>
      <c r="L26" s="78">
        <f>J26/'סכום נכסי הקרן'!$C$42</f>
        <v>0</v>
      </c>
    </row>
    <row r="27" spans="2:12">
      <c r="B27" s="79" t="s">
        <v>219</v>
      </c>
      <c r="D27" s="16"/>
      <c r="I27" s="80">
        <v>0</v>
      </c>
      <c r="J27" s="81">
        <v>0</v>
      </c>
      <c r="K27" s="80">
        <f t="shared" si="0"/>
        <v>0</v>
      </c>
      <c r="L27" s="80">
        <f>J27/'סכום נכסי הקרן'!$C$42</f>
        <v>0</v>
      </c>
    </row>
    <row r="28" spans="2:12">
      <c r="B28" t="s">
        <v>215</v>
      </c>
      <c r="C28" t="s">
        <v>215</v>
      </c>
      <c r="D28" s="16"/>
      <c r="E28" t="s">
        <v>215</v>
      </c>
      <c r="G28" t="s">
        <v>215</v>
      </c>
      <c r="H28" s="78">
        <v>0</v>
      </c>
      <c r="I28" s="78">
        <v>0</v>
      </c>
      <c r="J28" s="77">
        <v>0</v>
      </c>
      <c r="K28" s="78">
        <f t="shared" si="0"/>
        <v>0</v>
      </c>
      <c r="L28" s="78">
        <f>J28/'סכום נכסי הקרן'!$C$42</f>
        <v>0</v>
      </c>
    </row>
    <row r="29" spans="2:12">
      <c r="B29" s="79" t="s">
        <v>220</v>
      </c>
      <c r="D29" s="16"/>
      <c r="I29" s="80">
        <v>0</v>
      </c>
      <c r="J29" s="81">
        <v>0</v>
      </c>
      <c r="K29" s="80">
        <f t="shared" si="0"/>
        <v>0</v>
      </c>
      <c r="L29" s="80">
        <f>J29/'סכום נכסי הקרן'!$C$42</f>
        <v>0</v>
      </c>
    </row>
    <row r="30" spans="2:12">
      <c r="B30" s="79" t="s">
        <v>221</v>
      </c>
      <c r="D30" s="16"/>
      <c r="I30" s="80">
        <v>0</v>
      </c>
      <c r="J30" s="81">
        <v>0</v>
      </c>
      <c r="K30" s="80">
        <f t="shared" si="0"/>
        <v>0</v>
      </c>
      <c r="L30" s="80">
        <f>J30/'סכום נכסי הקרן'!$C$42</f>
        <v>0</v>
      </c>
    </row>
    <row r="31" spans="2:12">
      <c r="B31" t="s">
        <v>215</v>
      </c>
      <c r="C31" t="s">
        <v>215</v>
      </c>
      <c r="D31" s="16"/>
      <c r="E31" t="s">
        <v>215</v>
      </c>
      <c r="G31" t="s">
        <v>215</v>
      </c>
      <c r="H31" s="78">
        <v>0</v>
      </c>
      <c r="I31" s="78">
        <v>0</v>
      </c>
      <c r="J31" s="77">
        <v>0</v>
      </c>
      <c r="K31" s="78">
        <f t="shared" si="0"/>
        <v>0</v>
      </c>
      <c r="L31" s="78">
        <f>J31/'סכום נכסי הקרן'!$C$42</f>
        <v>0</v>
      </c>
    </row>
    <row r="32" spans="2:12">
      <c r="B32" s="79" t="s">
        <v>219</v>
      </c>
      <c r="D32" s="16"/>
      <c r="I32" s="80">
        <v>0</v>
      </c>
      <c r="J32" s="81">
        <v>0</v>
      </c>
      <c r="K32" s="80">
        <f t="shared" si="0"/>
        <v>0</v>
      </c>
      <c r="L32" s="80">
        <f>J32/'סכום נכסי הקרן'!$C$42</f>
        <v>0</v>
      </c>
    </row>
    <row r="33" spans="2:12">
      <c r="B33" t="s">
        <v>215</v>
      </c>
      <c r="C33" t="s">
        <v>215</v>
      </c>
      <c r="D33" s="16"/>
      <c r="E33" t="s">
        <v>215</v>
      </c>
      <c r="G33" t="s">
        <v>215</v>
      </c>
      <c r="H33" s="78">
        <v>0</v>
      </c>
      <c r="I33" s="78">
        <v>0</v>
      </c>
      <c r="J33" s="77">
        <v>0</v>
      </c>
      <c r="K33" s="78">
        <f t="shared" si="0"/>
        <v>0</v>
      </c>
      <c r="L33" s="78">
        <f>J33/'סכום נכסי הקרן'!$C$42</f>
        <v>0</v>
      </c>
    </row>
    <row r="34" spans="2:12">
      <c r="B34" t="s">
        <v>222</v>
      </c>
      <c r="D34" s="16"/>
    </row>
    <row r="35" spans="2:12">
      <c r="D35" s="16"/>
    </row>
    <row r="36" spans="2:12">
      <c r="D36" s="16"/>
    </row>
    <row r="37" spans="2:12">
      <c r="D37" s="16"/>
    </row>
    <row r="38" spans="2:12">
      <c r="D38" s="16"/>
    </row>
    <row r="39" spans="2:12">
      <c r="D39" s="16"/>
    </row>
    <row r="40" spans="2:12"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disablePrompts="1"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</row>
    <row r="3" spans="2:49">
      <c r="B3" s="2" t="s">
        <v>2</v>
      </c>
      <c r="C3" t="s">
        <v>198</v>
      </c>
    </row>
    <row r="4" spans="2:49">
      <c r="B4" s="2" t="s">
        <v>3</v>
      </c>
    </row>
    <row r="6" spans="2:49" ht="26.25" customHeight="1">
      <c r="B6" s="102" t="s">
        <v>136</v>
      </c>
      <c r="C6" s="103"/>
      <c r="D6" s="103"/>
      <c r="E6" s="103"/>
      <c r="F6" s="103"/>
      <c r="G6" s="103"/>
      <c r="H6" s="103"/>
      <c r="I6" s="103"/>
      <c r="J6" s="103"/>
      <c r="K6" s="104"/>
    </row>
    <row r="7" spans="2:49" ht="26.25" customHeight="1">
      <c r="B7" s="102" t="s">
        <v>143</v>
      </c>
      <c r="C7" s="103"/>
      <c r="D7" s="103"/>
      <c r="E7" s="103"/>
      <c r="F7" s="103"/>
      <c r="G7" s="103"/>
      <c r="H7" s="103"/>
      <c r="I7" s="103"/>
      <c r="J7" s="103"/>
      <c r="K7" s="104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5">
        <v>0</v>
      </c>
      <c r="H11" s="7"/>
      <c r="I11" s="75">
        <v>0</v>
      </c>
      <c r="J11" s="76">
        <v>0</v>
      </c>
      <c r="K11" s="76">
        <v>0</v>
      </c>
      <c r="AW11" s="16"/>
    </row>
    <row r="12" spans="2:49">
      <c r="B12" s="79" t="s">
        <v>200</v>
      </c>
      <c r="C12" s="16"/>
      <c r="D12" s="16"/>
      <c r="G12" s="81">
        <v>0</v>
      </c>
      <c r="I12" s="81">
        <v>0</v>
      </c>
      <c r="J12" s="80">
        <v>0</v>
      </c>
      <c r="K12" s="80">
        <v>0</v>
      </c>
    </row>
    <row r="13" spans="2:49">
      <c r="B13" s="79" t="s">
        <v>640</v>
      </c>
      <c r="C13" s="16"/>
      <c r="D13" s="16"/>
      <c r="G13" s="81">
        <v>0</v>
      </c>
      <c r="I13" s="81">
        <v>0</v>
      </c>
      <c r="J13" s="80">
        <v>0</v>
      </c>
      <c r="K13" s="80">
        <v>0</v>
      </c>
    </row>
    <row r="14" spans="2:49">
      <c r="B14" t="s">
        <v>215</v>
      </c>
      <c r="C14" t="s">
        <v>215</v>
      </c>
      <c r="D14" t="s">
        <v>215</v>
      </c>
      <c r="E14" t="s">
        <v>215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</row>
    <row r="15" spans="2:49">
      <c r="B15" s="79" t="s">
        <v>641</v>
      </c>
      <c r="C15" s="16"/>
      <c r="D15" s="16"/>
      <c r="G15" s="81">
        <v>0</v>
      </c>
      <c r="I15" s="81">
        <v>0</v>
      </c>
      <c r="J15" s="80">
        <v>0</v>
      </c>
      <c r="K15" s="80">
        <v>0</v>
      </c>
    </row>
    <row r="16" spans="2:49">
      <c r="B16" t="s">
        <v>215</v>
      </c>
      <c r="C16" t="s">
        <v>215</v>
      </c>
      <c r="D16" t="s">
        <v>215</v>
      </c>
      <c r="E16" t="s">
        <v>215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</row>
    <row r="17" spans="2:11">
      <c r="B17" s="79" t="s">
        <v>733</v>
      </c>
      <c r="C17" s="16"/>
      <c r="D17" s="16"/>
      <c r="G17" s="81">
        <v>0</v>
      </c>
      <c r="I17" s="81">
        <v>0</v>
      </c>
      <c r="J17" s="80">
        <v>0</v>
      </c>
      <c r="K17" s="80">
        <v>0</v>
      </c>
    </row>
    <row r="18" spans="2:11">
      <c r="B18" t="s">
        <v>215</v>
      </c>
      <c r="C18" t="s">
        <v>215</v>
      </c>
      <c r="D18" t="s">
        <v>215</v>
      </c>
      <c r="E18" t="s">
        <v>215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</row>
    <row r="19" spans="2:11">
      <c r="B19" s="79" t="s">
        <v>642</v>
      </c>
      <c r="C19" s="16"/>
      <c r="D19" s="16"/>
      <c r="G19" s="81">
        <v>0</v>
      </c>
      <c r="I19" s="81">
        <v>0</v>
      </c>
      <c r="J19" s="80">
        <v>0</v>
      </c>
      <c r="K19" s="80">
        <v>0</v>
      </c>
    </row>
    <row r="20" spans="2:11">
      <c r="B20" t="s">
        <v>215</v>
      </c>
      <c r="C20" t="s">
        <v>215</v>
      </c>
      <c r="D20" t="s">
        <v>215</v>
      </c>
      <c r="E20" t="s">
        <v>215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</row>
    <row r="21" spans="2:11">
      <c r="B21" s="79" t="s">
        <v>589</v>
      </c>
      <c r="C21" s="16"/>
      <c r="D21" s="16"/>
      <c r="G21" s="81">
        <v>0</v>
      </c>
      <c r="I21" s="81">
        <v>0</v>
      </c>
      <c r="J21" s="80">
        <v>0</v>
      </c>
      <c r="K21" s="80">
        <v>0</v>
      </c>
    </row>
    <row r="22" spans="2:11">
      <c r="B22" t="s">
        <v>215</v>
      </c>
      <c r="C22" t="s">
        <v>215</v>
      </c>
      <c r="D22" t="s">
        <v>215</v>
      </c>
      <c r="E22" t="s">
        <v>215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</row>
    <row r="23" spans="2:11">
      <c r="B23" s="79" t="s">
        <v>220</v>
      </c>
      <c r="C23" s="16"/>
      <c r="D23" s="16"/>
      <c r="G23" s="81">
        <v>0</v>
      </c>
      <c r="I23" s="81">
        <v>0</v>
      </c>
      <c r="J23" s="80">
        <v>0</v>
      </c>
      <c r="K23" s="80">
        <v>0</v>
      </c>
    </row>
    <row r="24" spans="2:11">
      <c r="B24" s="79" t="s">
        <v>640</v>
      </c>
      <c r="C24" s="16"/>
      <c r="D24" s="16"/>
      <c r="G24" s="81">
        <v>0</v>
      </c>
      <c r="I24" s="81">
        <v>0</v>
      </c>
      <c r="J24" s="80">
        <v>0</v>
      </c>
      <c r="K24" s="80">
        <v>0</v>
      </c>
    </row>
    <row r="25" spans="2:11">
      <c r="B25" t="s">
        <v>215</v>
      </c>
      <c r="C25" t="s">
        <v>215</v>
      </c>
      <c r="D25" t="s">
        <v>215</v>
      </c>
      <c r="E25" t="s">
        <v>215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</row>
    <row r="26" spans="2:11">
      <c r="B26" s="79" t="s">
        <v>643</v>
      </c>
      <c r="C26" s="16"/>
      <c r="D26" s="16"/>
      <c r="G26" s="81">
        <v>0</v>
      </c>
      <c r="I26" s="81">
        <v>0</v>
      </c>
      <c r="J26" s="80">
        <v>0</v>
      </c>
      <c r="K26" s="80">
        <v>0</v>
      </c>
    </row>
    <row r="27" spans="2:11">
      <c r="B27" t="s">
        <v>215</v>
      </c>
      <c r="C27" t="s">
        <v>215</v>
      </c>
      <c r="D27" t="s">
        <v>215</v>
      </c>
      <c r="E27" t="s">
        <v>215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</row>
    <row r="28" spans="2:11">
      <c r="B28" s="79" t="s">
        <v>642</v>
      </c>
      <c r="C28" s="16"/>
      <c r="D28" s="16"/>
      <c r="G28" s="81">
        <v>0</v>
      </c>
      <c r="I28" s="81">
        <v>0</v>
      </c>
      <c r="J28" s="80">
        <v>0</v>
      </c>
      <c r="K28" s="80">
        <v>0</v>
      </c>
    </row>
    <row r="29" spans="2:11">
      <c r="B29" t="s">
        <v>215</v>
      </c>
      <c r="C29" t="s">
        <v>215</v>
      </c>
      <c r="D29" t="s">
        <v>215</v>
      </c>
      <c r="E29" t="s">
        <v>215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</row>
    <row r="30" spans="2:11">
      <c r="B30" s="79" t="s">
        <v>589</v>
      </c>
      <c r="C30" s="16"/>
      <c r="D30" s="16"/>
      <c r="G30" s="81">
        <v>0</v>
      </c>
      <c r="I30" s="81">
        <v>0</v>
      </c>
      <c r="J30" s="80">
        <v>0</v>
      </c>
      <c r="K30" s="80">
        <v>0</v>
      </c>
    </row>
    <row r="31" spans="2:11">
      <c r="B31" t="s">
        <v>215</v>
      </c>
      <c r="C31" t="s">
        <v>215</v>
      </c>
      <c r="D31" t="s">
        <v>215</v>
      </c>
      <c r="E31" t="s">
        <v>215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</row>
    <row r="32" spans="2:11">
      <c r="B32" t="s">
        <v>222</v>
      </c>
      <c r="C32" s="16"/>
      <c r="D32" s="16"/>
    </row>
    <row r="33" spans="2:4">
      <c r="B33" t="s">
        <v>292</v>
      </c>
      <c r="C33" s="16"/>
      <c r="D33" s="16"/>
    </row>
    <row r="34" spans="2:4">
      <c r="B34" t="s">
        <v>293</v>
      </c>
      <c r="C34" s="16"/>
      <c r="D34" s="16"/>
    </row>
    <row r="35" spans="2:4">
      <c r="B35" t="s">
        <v>294</v>
      </c>
      <c r="C35" s="16"/>
      <c r="D35" s="16"/>
    </row>
    <row r="36" spans="2:4"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</row>
    <row r="3" spans="2:78">
      <c r="B3" s="2" t="s">
        <v>2</v>
      </c>
      <c r="C3" t="s">
        <v>198</v>
      </c>
    </row>
    <row r="4" spans="2:78">
      <c r="B4" s="2" t="s">
        <v>3</v>
      </c>
    </row>
    <row r="6" spans="2:78" ht="26.25" customHeight="1">
      <c r="B6" s="102" t="s">
        <v>136</v>
      </c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4"/>
    </row>
    <row r="7" spans="2:78" ht="26.25" customHeight="1">
      <c r="B7" s="102" t="s">
        <v>145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4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9" t="s">
        <v>200</v>
      </c>
      <c r="D12" s="16"/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78">
      <c r="B13" s="79" t="s">
        <v>645</v>
      </c>
      <c r="D13" s="16"/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78">
      <c r="B14" t="s">
        <v>215</v>
      </c>
      <c r="C14" t="s">
        <v>215</v>
      </c>
      <c r="D14" s="16"/>
      <c r="E14" t="s">
        <v>215</v>
      </c>
      <c r="H14" s="77">
        <v>0</v>
      </c>
      <c r="I14" t="s">
        <v>215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78">
      <c r="B15" s="79" t="s">
        <v>646</v>
      </c>
      <c r="D15" s="16"/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78">
      <c r="B16" t="s">
        <v>215</v>
      </c>
      <c r="C16" t="s">
        <v>215</v>
      </c>
      <c r="D16" s="16"/>
      <c r="E16" t="s">
        <v>215</v>
      </c>
      <c r="H16" s="77">
        <v>0</v>
      </c>
      <c r="I16" t="s">
        <v>215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647</v>
      </c>
      <c r="D17" s="16"/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648</v>
      </c>
      <c r="D18" s="16"/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215</v>
      </c>
      <c r="C19" t="s">
        <v>215</v>
      </c>
      <c r="D19" s="16"/>
      <c r="E19" t="s">
        <v>215</v>
      </c>
      <c r="H19" s="77">
        <v>0</v>
      </c>
      <c r="I19" t="s">
        <v>215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649</v>
      </c>
      <c r="D20" s="16"/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215</v>
      </c>
      <c r="C21" t="s">
        <v>215</v>
      </c>
      <c r="D21" s="16"/>
      <c r="E21" t="s">
        <v>215</v>
      </c>
      <c r="H21" s="77">
        <v>0</v>
      </c>
      <c r="I21" t="s">
        <v>215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650</v>
      </c>
      <c r="D22" s="16"/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215</v>
      </c>
      <c r="C23" t="s">
        <v>215</v>
      </c>
      <c r="D23" s="16"/>
      <c r="E23" t="s">
        <v>215</v>
      </c>
      <c r="H23" s="77">
        <v>0</v>
      </c>
      <c r="I23" t="s">
        <v>215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651</v>
      </c>
      <c r="D24" s="16"/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215</v>
      </c>
      <c r="C25" t="s">
        <v>215</v>
      </c>
      <c r="D25" s="16"/>
      <c r="E25" t="s">
        <v>215</v>
      </c>
      <c r="H25" s="77">
        <v>0</v>
      </c>
      <c r="I25" t="s">
        <v>215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220</v>
      </c>
      <c r="D26" s="16"/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645</v>
      </c>
      <c r="D27" s="16"/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215</v>
      </c>
      <c r="C28" t="s">
        <v>215</v>
      </c>
      <c r="D28" s="16"/>
      <c r="E28" t="s">
        <v>215</v>
      </c>
      <c r="H28" s="77">
        <v>0</v>
      </c>
      <c r="I28" t="s">
        <v>215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646</v>
      </c>
      <c r="D29" s="16"/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215</v>
      </c>
      <c r="C30" t="s">
        <v>215</v>
      </c>
      <c r="D30" s="16"/>
      <c r="E30" t="s">
        <v>215</v>
      </c>
      <c r="H30" s="77">
        <v>0</v>
      </c>
      <c r="I30" t="s">
        <v>215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647</v>
      </c>
      <c r="D31" s="16"/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648</v>
      </c>
      <c r="D32" s="16"/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215</v>
      </c>
      <c r="C33" t="s">
        <v>215</v>
      </c>
      <c r="D33" s="16"/>
      <c r="E33" t="s">
        <v>215</v>
      </c>
      <c r="H33" s="77">
        <v>0</v>
      </c>
      <c r="I33" t="s">
        <v>215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649</v>
      </c>
      <c r="D34" s="16"/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215</v>
      </c>
      <c r="C35" t="s">
        <v>215</v>
      </c>
      <c r="D35" s="16"/>
      <c r="E35" t="s">
        <v>215</v>
      </c>
      <c r="H35" s="77">
        <v>0</v>
      </c>
      <c r="I35" t="s">
        <v>215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650</v>
      </c>
      <c r="D36" s="16"/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215</v>
      </c>
      <c r="C37" t="s">
        <v>215</v>
      </c>
      <c r="D37" s="16"/>
      <c r="E37" t="s">
        <v>215</v>
      </c>
      <c r="H37" s="77">
        <v>0</v>
      </c>
      <c r="I37" t="s">
        <v>215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651</v>
      </c>
      <c r="D38" s="16"/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215</v>
      </c>
      <c r="C39" t="s">
        <v>215</v>
      </c>
      <c r="D39" s="16"/>
      <c r="E39" t="s">
        <v>215</v>
      </c>
      <c r="H39" s="77">
        <v>0</v>
      </c>
      <c r="I39" t="s">
        <v>215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222</v>
      </c>
      <c r="D40" s="16"/>
    </row>
    <row r="41" spans="2:17">
      <c r="B41" t="s">
        <v>292</v>
      </c>
      <c r="D41" s="16"/>
    </row>
    <row r="42" spans="2:17">
      <c r="B42" t="s">
        <v>293</v>
      </c>
      <c r="D42" s="16"/>
    </row>
    <row r="43" spans="2:17">
      <c r="B43" t="s">
        <v>294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44"/>
  <sheetViews>
    <sheetView rightToLeft="1" tabSelected="1" workbookViewId="0">
      <selection activeCell="B15" sqref="B15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/>
    </row>
    <row r="3" spans="2:60">
      <c r="B3" s="2" t="s">
        <v>2</v>
      </c>
      <c r="C3" s="2" t="s">
        <v>198</v>
      </c>
    </row>
    <row r="4" spans="2:60">
      <c r="B4" s="2" t="s">
        <v>3</v>
      </c>
      <c r="C4" s="2"/>
    </row>
    <row r="5" spans="2:60">
      <c r="B5" s="2"/>
      <c r="C5" s="2"/>
    </row>
    <row r="6" spans="2:60">
      <c r="B6" s="2"/>
      <c r="C6" s="2"/>
    </row>
    <row r="7" spans="2:60" ht="26.25" customHeight="1">
      <c r="B7" s="102" t="s">
        <v>146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4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75">
        <v>5.27</v>
      </c>
      <c r="J11" s="18"/>
      <c r="K11" s="18"/>
      <c r="L11" s="18"/>
      <c r="M11" s="76">
        <v>0</v>
      </c>
      <c r="N11" s="75">
        <v>144138.315</v>
      </c>
      <c r="O11" s="7"/>
      <c r="P11" s="75">
        <v>145.83253006736501</v>
      </c>
      <c r="Q11" s="76">
        <v>1</v>
      </c>
      <c r="R11" s="76">
        <v>8.9999999999999998E-4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79" t="s">
        <v>200</v>
      </c>
      <c r="I12" s="81">
        <v>5.27</v>
      </c>
      <c r="M12" s="80">
        <v>0</v>
      </c>
      <c r="N12" s="81">
        <v>144138.315</v>
      </c>
      <c r="P12" s="81">
        <v>145.83253006736501</v>
      </c>
      <c r="Q12" s="80">
        <v>1</v>
      </c>
      <c r="R12" s="80">
        <v>8.9999999999999998E-4</v>
      </c>
    </row>
    <row r="13" spans="2:60">
      <c r="B13" s="79" t="s">
        <v>734</v>
      </c>
      <c r="I13" s="81">
        <v>5.27</v>
      </c>
      <c r="M13" s="80">
        <v>0</v>
      </c>
      <c r="N13" s="81">
        <v>144138.315</v>
      </c>
      <c r="P13" s="81">
        <v>145.83253006736501</v>
      </c>
      <c r="Q13" s="80">
        <v>1</v>
      </c>
      <c r="R13" s="80">
        <v>8.9999999999999998E-4</v>
      </c>
    </row>
    <row r="14" spans="2:60">
      <c r="B14" s="105" t="s">
        <v>755</v>
      </c>
      <c r="C14" t="s">
        <v>735</v>
      </c>
      <c r="D14" t="s">
        <v>736</v>
      </c>
      <c r="F14" t="s">
        <v>737</v>
      </c>
      <c r="G14" t="s">
        <v>738</v>
      </c>
      <c r="H14" t="s">
        <v>739</v>
      </c>
      <c r="I14" s="77">
        <v>5.27</v>
      </c>
      <c r="J14" t="s">
        <v>740</v>
      </c>
      <c r="K14" t="s">
        <v>102</v>
      </c>
      <c r="L14" s="78">
        <v>0</v>
      </c>
      <c r="M14" s="78">
        <v>0</v>
      </c>
      <c r="N14" s="77">
        <v>144138.315</v>
      </c>
      <c r="O14" s="77">
        <v>101.17540923616666</v>
      </c>
      <c r="P14" s="77">
        <v>145.83253006736501</v>
      </c>
      <c r="Q14" s="78">
        <v>1</v>
      </c>
      <c r="R14" s="78">
        <v>8.9999999999999998E-4</v>
      </c>
    </row>
    <row r="15" spans="2:60">
      <c r="B15" s="79" t="s">
        <v>741</v>
      </c>
      <c r="I15" s="81">
        <v>0</v>
      </c>
      <c r="M15" s="80">
        <v>0</v>
      </c>
      <c r="N15" s="81">
        <v>0</v>
      </c>
      <c r="P15" s="81">
        <v>0</v>
      </c>
      <c r="Q15" s="80">
        <v>0</v>
      </c>
      <c r="R15" s="80">
        <v>0</v>
      </c>
    </row>
    <row r="16" spans="2:60">
      <c r="B16" t="s">
        <v>215</v>
      </c>
      <c r="D16" t="s">
        <v>215</v>
      </c>
      <c r="F16" t="s">
        <v>215</v>
      </c>
      <c r="I16" s="77">
        <v>0</v>
      </c>
      <c r="J16" t="s">
        <v>215</v>
      </c>
      <c r="K16" t="s">
        <v>215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</row>
    <row r="17" spans="2:18">
      <c r="B17" s="79" t="s">
        <v>742</v>
      </c>
      <c r="I17" s="81">
        <v>0</v>
      </c>
      <c r="M17" s="80">
        <v>0</v>
      </c>
      <c r="N17" s="81">
        <v>0</v>
      </c>
      <c r="P17" s="81">
        <v>0</v>
      </c>
      <c r="Q17" s="80">
        <v>0</v>
      </c>
      <c r="R17" s="80">
        <v>0</v>
      </c>
    </row>
    <row r="18" spans="2:18">
      <c r="B18" t="s">
        <v>215</v>
      </c>
      <c r="D18" t="s">
        <v>215</v>
      </c>
      <c r="F18" t="s">
        <v>215</v>
      </c>
      <c r="I18" s="77">
        <v>0</v>
      </c>
      <c r="J18" t="s">
        <v>215</v>
      </c>
      <c r="K18" t="s">
        <v>215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</row>
    <row r="19" spans="2:18">
      <c r="B19" s="79" t="s">
        <v>743</v>
      </c>
      <c r="I19" s="81">
        <v>0</v>
      </c>
      <c r="M19" s="80">
        <v>0</v>
      </c>
      <c r="N19" s="81">
        <v>0</v>
      </c>
      <c r="P19" s="81">
        <v>0</v>
      </c>
      <c r="Q19" s="80">
        <v>0</v>
      </c>
      <c r="R19" s="80">
        <v>0</v>
      </c>
    </row>
    <row r="20" spans="2:18">
      <c r="B20" t="s">
        <v>215</v>
      </c>
      <c r="D20" t="s">
        <v>215</v>
      </c>
      <c r="F20" t="s">
        <v>215</v>
      </c>
      <c r="I20" s="77">
        <v>0</v>
      </c>
      <c r="J20" t="s">
        <v>215</v>
      </c>
      <c r="K20" t="s">
        <v>215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</row>
    <row r="21" spans="2:18">
      <c r="B21" s="79" t="s">
        <v>744</v>
      </c>
      <c r="I21" s="81">
        <v>0</v>
      </c>
      <c r="M21" s="80">
        <v>0</v>
      </c>
      <c r="N21" s="81">
        <v>0</v>
      </c>
      <c r="P21" s="81">
        <v>0</v>
      </c>
      <c r="Q21" s="80">
        <v>0</v>
      </c>
      <c r="R21" s="80">
        <v>0</v>
      </c>
    </row>
    <row r="22" spans="2:18">
      <c r="B22" t="s">
        <v>215</v>
      </c>
      <c r="D22" t="s">
        <v>215</v>
      </c>
      <c r="F22" t="s">
        <v>215</v>
      </c>
      <c r="I22" s="77">
        <v>0</v>
      </c>
      <c r="J22" t="s">
        <v>215</v>
      </c>
      <c r="K22" t="s">
        <v>215</v>
      </c>
      <c r="L22" s="78">
        <v>0</v>
      </c>
      <c r="M22" s="78">
        <v>0</v>
      </c>
      <c r="N22" s="77">
        <v>0</v>
      </c>
      <c r="O22" s="77">
        <v>0</v>
      </c>
      <c r="P22" s="77">
        <v>0</v>
      </c>
      <c r="Q22" s="78">
        <v>0</v>
      </c>
      <c r="R22" s="78">
        <v>0</v>
      </c>
    </row>
    <row r="23" spans="2:18">
      <c r="B23" s="79" t="s">
        <v>745</v>
      </c>
      <c r="I23" s="81">
        <v>0</v>
      </c>
      <c r="M23" s="80">
        <v>0</v>
      </c>
      <c r="N23" s="81">
        <v>0</v>
      </c>
      <c r="P23" s="81">
        <v>0</v>
      </c>
      <c r="Q23" s="80">
        <v>0</v>
      </c>
      <c r="R23" s="80">
        <v>0</v>
      </c>
    </row>
    <row r="24" spans="2:18">
      <c r="B24" s="79" t="s">
        <v>746</v>
      </c>
      <c r="I24" s="81">
        <v>0</v>
      </c>
      <c r="M24" s="80">
        <v>0</v>
      </c>
      <c r="N24" s="81">
        <v>0</v>
      </c>
      <c r="P24" s="81">
        <v>0</v>
      </c>
      <c r="Q24" s="80">
        <v>0</v>
      </c>
      <c r="R24" s="80">
        <v>0</v>
      </c>
    </row>
    <row r="25" spans="2:18">
      <c r="B25" t="s">
        <v>215</v>
      </c>
      <c r="D25" t="s">
        <v>215</v>
      </c>
      <c r="F25" t="s">
        <v>215</v>
      </c>
      <c r="I25" s="77">
        <v>0</v>
      </c>
      <c r="J25" t="s">
        <v>215</v>
      </c>
      <c r="K25" t="s">
        <v>215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</row>
    <row r="26" spans="2:18">
      <c r="B26" s="79" t="s">
        <v>747</v>
      </c>
      <c r="I26" s="81">
        <v>0</v>
      </c>
      <c r="M26" s="80">
        <v>0</v>
      </c>
      <c r="N26" s="81">
        <v>0</v>
      </c>
      <c r="P26" s="81">
        <v>0</v>
      </c>
      <c r="Q26" s="80">
        <v>0</v>
      </c>
      <c r="R26" s="80">
        <v>0</v>
      </c>
    </row>
    <row r="27" spans="2:18">
      <c r="B27" t="s">
        <v>215</v>
      </c>
      <c r="D27" t="s">
        <v>215</v>
      </c>
      <c r="F27" t="s">
        <v>215</v>
      </c>
      <c r="I27" s="77">
        <v>0</v>
      </c>
      <c r="J27" t="s">
        <v>215</v>
      </c>
      <c r="K27" t="s">
        <v>215</v>
      </c>
      <c r="L27" s="78">
        <v>0</v>
      </c>
      <c r="M27" s="78">
        <v>0</v>
      </c>
      <c r="N27" s="77">
        <v>0</v>
      </c>
      <c r="O27" s="77">
        <v>0</v>
      </c>
      <c r="P27" s="77">
        <v>0</v>
      </c>
      <c r="Q27" s="78">
        <v>0</v>
      </c>
      <c r="R27" s="78">
        <v>0</v>
      </c>
    </row>
    <row r="28" spans="2:18">
      <c r="B28" s="79" t="s">
        <v>748</v>
      </c>
      <c r="I28" s="81">
        <v>0</v>
      </c>
      <c r="M28" s="80">
        <v>0</v>
      </c>
      <c r="N28" s="81">
        <v>0</v>
      </c>
      <c r="P28" s="81">
        <v>0</v>
      </c>
      <c r="Q28" s="80">
        <v>0</v>
      </c>
      <c r="R28" s="80">
        <v>0</v>
      </c>
    </row>
    <row r="29" spans="2:18">
      <c r="B29" t="s">
        <v>215</v>
      </c>
      <c r="D29" t="s">
        <v>215</v>
      </c>
      <c r="F29" t="s">
        <v>215</v>
      </c>
      <c r="I29" s="77">
        <v>0</v>
      </c>
      <c r="J29" t="s">
        <v>215</v>
      </c>
      <c r="K29" t="s">
        <v>215</v>
      </c>
      <c r="L29" s="78">
        <v>0</v>
      </c>
      <c r="M29" s="78">
        <v>0</v>
      </c>
      <c r="N29" s="77">
        <v>0</v>
      </c>
      <c r="O29" s="77">
        <v>0</v>
      </c>
      <c r="P29" s="77">
        <v>0</v>
      </c>
      <c r="Q29" s="78">
        <v>0</v>
      </c>
      <c r="R29" s="78">
        <v>0</v>
      </c>
    </row>
    <row r="30" spans="2:18">
      <c r="B30" s="79" t="s">
        <v>749</v>
      </c>
      <c r="I30" s="81">
        <v>0</v>
      </c>
      <c r="M30" s="80">
        <v>0</v>
      </c>
      <c r="N30" s="81">
        <v>0</v>
      </c>
      <c r="P30" s="81">
        <v>0</v>
      </c>
      <c r="Q30" s="80">
        <v>0</v>
      </c>
      <c r="R30" s="80">
        <v>0</v>
      </c>
    </row>
    <row r="31" spans="2:18">
      <c r="B31" t="s">
        <v>215</v>
      </c>
      <c r="D31" t="s">
        <v>215</v>
      </c>
      <c r="F31" t="s">
        <v>215</v>
      </c>
      <c r="I31" s="77">
        <v>0</v>
      </c>
      <c r="J31" t="s">
        <v>215</v>
      </c>
      <c r="K31" t="s">
        <v>215</v>
      </c>
      <c r="L31" s="78">
        <v>0</v>
      </c>
      <c r="M31" s="78">
        <v>0</v>
      </c>
      <c r="N31" s="77">
        <v>0</v>
      </c>
      <c r="O31" s="77">
        <v>0</v>
      </c>
      <c r="P31" s="77">
        <v>0</v>
      </c>
      <c r="Q31" s="78">
        <v>0</v>
      </c>
      <c r="R31" s="78">
        <v>0</v>
      </c>
    </row>
    <row r="32" spans="2:18">
      <c r="B32" s="79" t="s">
        <v>220</v>
      </c>
      <c r="I32" s="81">
        <v>0</v>
      </c>
      <c r="M32" s="80">
        <v>0</v>
      </c>
      <c r="N32" s="81">
        <v>0</v>
      </c>
      <c r="P32" s="81">
        <v>0</v>
      </c>
      <c r="Q32" s="80">
        <v>0</v>
      </c>
      <c r="R32" s="80">
        <v>0</v>
      </c>
    </row>
    <row r="33" spans="2:18">
      <c r="B33" s="79" t="s">
        <v>750</v>
      </c>
      <c r="I33" s="81">
        <v>0</v>
      </c>
      <c r="M33" s="80">
        <v>0</v>
      </c>
      <c r="N33" s="81">
        <v>0</v>
      </c>
      <c r="P33" s="81">
        <v>0</v>
      </c>
      <c r="Q33" s="80">
        <v>0</v>
      </c>
      <c r="R33" s="80">
        <v>0</v>
      </c>
    </row>
    <row r="34" spans="2:18">
      <c r="B34" t="s">
        <v>215</v>
      </c>
      <c r="D34" t="s">
        <v>215</v>
      </c>
      <c r="F34" t="s">
        <v>215</v>
      </c>
      <c r="I34" s="77">
        <v>0</v>
      </c>
      <c r="J34" t="s">
        <v>215</v>
      </c>
      <c r="K34" t="s">
        <v>215</v>
      </c>
      <c r="L34" s="78">
        <v>0</v>
      </c>
      <c r="M34" s="78">
        <v>0</v>
      </c>
      <c r="N34" s="77">
        <v>0</v>
      </c>
      <c r="O34" s="77">
        <v>0</v>
      </c>
      <c r="P34" s="77">
        <v>0</v>
      </c>
      <c r="Q34" s="78">
        <v>0</v>
      </c>
      <c r="R34" s="78">
        <v>0</v>
      </c>
    </row>
    <row r="35" spans="2:18">
      <c r="B35" s="79" t="s">
        <v>742</v>
      </c>
      <c r="I35" s="81">
        <v>0</v>
      </c>
      <c r="M35" s="80">
        <v>0</v>
      </c>
      <c r="N35" s="81">
        <v>0</v>
      </c>
      <c r="P35" s="81">
        <v>0</v>
      </c>
      <c r="Q35" s="80">
        <v>0</v>
      </c>
      <c r="R35" s="80">
        <v>0</v>
      </c>
    </row>
    <row r="36" spans="2:18">
      <c r="B36" t="s">
        <v>215</v>
      </c>
      <c r="D36" t="s">
        <v>215</v>
      </c>
      <c r="F36" t="s">
        <v>215</v>
      </c>
      <c r="I36" s="77">
        <v>0</v>
      </c>
      <c r="J36" t="s">
        <v>215</v>
      </c>
      <c r="K36" t="s">
        <v>215</v>
      </c>
      <c r="L36" s="78">
        <v>0</v>
      </c>
      <c r="M36" s="78">
        <v>0</v>
      </c>
      <c r="N36" s="77">
        <v>0</v>
      </c>
      <c r="O36" s="77">
        <v>0</v>
      </c>
      <c r="P36" s="77">
        <v>0</v>
      </c>
      <c r="Q36" s="78">
        <v>0</v>
      </c>
      <c r="R36" s="78">
        <v>0</v>
      </c>
    </row>
    <row r="37" spans="2:18">
      <c r="B37" s="79" t="s">
        <v>743</v>
      </c>
      <c r="I37" s="81">
        <v>0</v>
      </c>
      <c r="M37" s="80">
        <v>0</v>
      </c>
      <c r="N37" s="81">
        <v>0</v>
      </c>
      <c r="P37" s="81">
        <v>0</v>
      </c>
      <c r="Q37" s="80">
        <v>0</v>
      </c>
      <c r="R37" s="80">
        <v>0</v>
      </c>
    </row>
    <row r="38" spans="2:18">
      <c r="B38" t="s">
        <v>215</v>
      </c>
      <c r="D38" t="s">
        <v>215</v>
      </c>
      <c r="F38" t="s">
        <v>215</v>
      </c>
      <c r="I38" s="77">
        <v>0</v>
      </c>
      <c r="J38" t="s">
        <v>215</v>
      </c>
      <c r="K38" t="s">
        <v>215</v>
      </c>
      <c r="L38" s="78">
        <v>0</v>
      </c>
      <c r="M38" s="78">
        <v>0</v>
      </c>
      <c r="N38" s="77">
        <v>0</v>
      </c>
      <c r="O38" s="77">
        <v>0</v>
      </c>
      <c r="P38" s="77">
        <v>0</v>
      </c>
      <c r="Q38" s="78">
        <v>0</v>
      </c>
      <c r="R38" s="78">
        <v>0</v>
      </c>
    </row>
    <row r="39" spans="2:18">
      <c r="B39" s="79" t="s">
        <v>749</v>
      </c>
      <c r="I39" s="81">
        <v>0</v>
      </c>
      <c r="M39" s="80">
        <v>0</v>
      </c>
      <c r="N39" s="81">
        <v>0</v>
      </c>
      <c r="P39" s="81">
        <v>0</v>
      </c>
      <c r="Q39" s="80">
        <v>0</v>
      </c>
      <c r="R39" s="80">
        <v>0</v>
      </c>
    </row>
    <row r="40" spans="2:18">
      <c r="B40" t="s">
        <v>215</v>
      </c>
      <c r="D40" t="s">
        <v>215</v>
      </c>
      <c r="F40" t="s">
        <v>215</v>
      </c>
      <c r="I40" s="77">
        <v>0</v>
      </c>
      <c r="J40" t="s">
        <v>215</v>
      </c>
      <c r="K40" t="s">
        <v>215</v>
      </c>
      <c r="L40" s="78">
        <v>0</v>
      </c>
      <c r="M40" s="78">
        <v>0</v>
      </c>
      <c r="N40" s="77">
        <v>0</v>
      </c>
      <c r="O40" s="77">
        <v>0</v>
      </c>
      <c r="P40" s="77">
        <v>0</v>
      </c>
      <c r="Q40" s="78">
        <v>0</v>
      </c>
      <c r="R40" s="78">
        <v>0</v>
      </c>
    </row>
    <row r="41" spans="2:18">
      <c r="B41" t="s">
        <v>222</v>
      </c>
    </row>
    <row r="42" spans="2:18">
      <c r="B42" t="s">
        <v>292</v>
      </c>
    </row>
    <row r="43" spans="2:18">
      <c r="B43" t="s">
        <v>293</v>
      </c>
    </row>
    <row r="44" spans="2:18">
      <c r="B44" t="s">
        <v>294</v>
      </c>
    </row>
  </sheetData>
  <mergeCells count="1">
    <mergeCell ref="B7:R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</row>
    <row r="3" spans="2:64">
      <c r="B3" s="2" t="s">
        <v>2</v>
      </c>
      <c r="C3" t="s">
        <v>198</v>
      </c>
    </row>
    <row r="4" spans="2:64">
      <c r="B4" s="2" t="s">
        <v>3</v>
      </c>
    </row>
    <row r="5" spans="2:64">
      <c r="B5" s="2"/>
    </row>
    <row r="7" spans="2:64" ht="26.25" customHeight="1">
      <c r="B7" s="102" t="s">
        <v>153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4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6">
        <v>0</v>
      </c>
      <c r="O11" s="76">
        <v>0</v>
      </c>
      <c r="P11" s="16"/>
      <c r="Q11" s="16"/>
      <c r="R11" s="16"/>
      <c r="S11" s="16"/>
      <c r="T11" s="16"/>
      <c r="U11" s="16"/>
      <c r="BL11" s="16"/>
    </row>
    <row r="12" spans="2:64">
      <c r="B12" s="79" t="s">
        <v>200</v>
      </c>
      <c r="G12" s="81">
        <v>0</v>
      </c>
      <c r="J12" s="80">
        <v>0</v>
      </c>
      <c r="K12" s="81">
        <v>0</v>
      </c>
      <c r="M12" s="81">
        <v>0</v>
      </c>
      <c r="N12" s="80">
        <v>0</v>
      </c>
      <c r="O12" s="80">
        <v>0</v>
      </c>
    </row>
    <row r="13" spans="2:64">
      <c r="B13" s="79" t="s">
        <v>657</v>
      </c>
      <c r="G13" s="81">
        <v>0</v>
      </c>
      <c r="J13" s="80">
        <v>0</v>
      </c>
      <c r="K13" s="81">
        <v>0</v>
      </c>
      <c r="M13" s="81">
        <v>0</v>
      </c>
      <c r="N13" s="80">
        <v>0</v>
      </c>
      <c r="O13" s="80">
        <v>0</v>
      </c>
    </row>
    <row r="14" spans="2:64">
      <c r="B14" t="s">
        <v>215</v>
      </c>
      <c r="C14" t="s">
        <v>215</v>
      </c>
      <c r="E14" t="s">
        <v>215</v>
      </c>
      <c r="G14" s="77">
        <v>0</v>
      </c>
      <c r="H14" t="s">
        <v>215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</row>
    <row r="15" spans="2:64">
      <c r="B15" s="79" t="s">
        <v>658</v>
      </c>
      <c r="G15" s="81">
        <v>0</v>
      </c>
      <c r="J15" s="80">
        <v>0</v>
      </c>
      <c r="K15" s="81">
        <v>0</v>
      </c>
      <c r="M15" s="81">
        <v>0</v>
      </c>
      <c r="N15" s="80">
        <v>0</v>
      </c>
      <c r="O15" s="80">
        <v>0</v>
      </c>
    </row>
    <row r="16" spans="2:64">
      <c r="B16" t="s">
        <v>215</v>
      </c>
      <c r="C16" t="s">
        <v>215</v>
      </c>
      <c r="E16" t="s">
        <v>215</v>
      </c>
      <c r="G16" s="77">
        <v>0</v>
      </c>
      <c r="H16" t="s">
        <v>215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</row>
    <row r="17" spans="2:15">
      <c r="B17" s="79" t="s">
        <v>751</v>
      </c>
      <c r="G17" s="81">
        <v>0</v>
      </c>
      <c r="J17" s="80">
        <v>0</v>
      </c>
      <c r="K17" s="81">
        <v>0</v>
      </c>
      <c r="M17" s="81">
        <v>0</v>
      </c>
      <c r="N17" s="80">
        <v>0</v>
      </c>
      <c r="O17" s="80">
        <v>0</v>
      </c>
    </row>
    <row r="18" spans="2:15">
      <c r="B18" t="s">
        <v>215</v>
      </c>
      <c r="C18" t="s">
        <v>215</v>
      </c>
      <c r="E18" t="s">
        <v>215</v>
      </c>
      <c r="G18" s="77">
        <v>0</v>
      </c>
      <c r="H18" t="s">
        <v>215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</row>
    <row r="19" spans="2:15">
      <c r="B19" s="79" t="s">
        <v>752</v>
      </c>
      <c r="G19" s="81">
        <v>0</v>
      </c>
      <c r="J19" s="80">
        <v>0</v>
      </c>
      <c r="K19" s="81">
        <v>0</v>
      </c>
      <c r="M19" s="81">
        <v>0</v>
      </c>
      <c r="N19" s="80">
        <v>0</v>
      </c>
      <c r="O19" s="80">
        <v>0</v>
      </c>
    </row>
    <row r="20" spans="2:15">
      <c r="B20" t="s">
        <v>215</v>
      </c>
      <c r="C20" t="s">
        <v>215</v>
      </c>
      <c r="E20" t="s">
        <v>215</v>
      </c>
      <c r="G20" s="77">
        <v>0</v>
      </c>
      <c r="H20" t="s">
        <v>215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</row>
    <row r="21" spans="2:15">
      <c r="B21" s="79" t="s">
        <v>589</v>
      </c>
      <c r="G21" s="81">
        <v>0</v>
      </c>
      <c r="J21" s="80">
        <v>0</v>
      </c>
      <c r="K21" s="81">
        <v>0</v>
      </c>
      <c r="M21" s="81">
        <v>0</v>
      </c>
      <c r="N21" s="80">
        <v>0</v>
      </c>
      <c r="O21" s="80">
        <v>0</v>
      </c>
    </row>
    <row r="22" spans="2:15">
      <c r="B22" t="s">
        <v>215</v>
      </c>
      <c r="C22" t="s">
        <v>215</v>
      </c>
      <c r="E22" t="s">
        <v>215</v>
      </c>
      <c r="G22" s="77">
        <v>0</v>
      </c>
      <c r="H22" t="s">
        <v>215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</row>
    <row r="23" spans="2:15">
      <c r="B23" s="79" t="s">
        <v>220</v>
      </c>
      <c r="G23" s="81">
        <v>0</v>
      </c>
      <c r="J23" s="80">
        <v>0</v>
      </c>
      <c r="K23" s="81">
        <v>0</v>
      </c>
      <c r="M23" s="81">
        <v>0</v>
      </c>
      <c r="N23" s="80">
        <v>0</v>
      </c>
      <c r="O23" s="80">
        <v>0</v>
      </c>
    </row>
    <row r="24" spans="2:15">
      <c r="B24" t="s">
        <v>215</v>
      </c>
      <c r="C24" t="s">
        <v>215</v>
      </c>
      <c r="E24" t="s">
        <v>215</v>
      </c>
      <c r="G24" s="77">
        <v>0</v>
      </c>
      <c r="H24" t="s">
        <v>215</v>
      </c>
      <c r="I24" s="78">
        <v>0</v>
      </c>
      <c r="J24" s="78">
        <v>0</v>
      </c>
      <c r="K24" s="77">
        <v>0</v>
      </c>
      <c r="L24" s="77">
        <v>0</v>
      </c>
      <c r="M24" s="77">
        <v>0</v>
      </c>
      <c r="N24" s="78">
        <v>0</v>
      </c>
      <c r="O24" s="78">
        <v>0</v>
      </c>
    </row>
    <row r="25" spans="2:15">
      <c r="B25" t="s">
        <v>222</v>
      </c>
    </row>
    <row r="26" spans="2:15">
      <c r="B26" t="s">
        <v>292</v>
      </c>
    </row>
    <row r="27" spans="2:15">
      <c r="B27" t="s">
        <v>293</v>
      </c>
    </row>
    <row r="28" spans="2:15">
      <c r="B28" t="s">
        <v>294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</row>
    <row r="3" spans="2:55">
      <c r="B3" s="2" t="s">
        <v>2</v>
      </c>
      <c r="C3" t="s">
        <v>198</v>
      </c>
    </row>
    <row r="4" spans="2:55">
      <c r="B4" s="2" t="s">
        <v>3</v>
      </c>
    </row>
    <row r="5" spans="2:55">
      <c r="B5" s="2"/>
    </row>
    <row r="7" spans="2:55" ht="26.25" customHeight="1">
      <c r="B7" s="102" t="s">
        <v>156</v>
      </c>
      <c r="C7" s="103"/>
      <c r="D7" s="103"/>
      <c r="E7" s="103"/>
      <c r="F7" s="103"/>
      <c r="G7" s="103"/>
      <c r="H7" s="103"/>
      <c r="I7" s="103"/>
      <c r="J7" s="104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5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9" t="s">
        <v>200</v>
      </c>
      <c r="E12" s="80">
        <v>0</v>
      </c>
      <c r="F12" s="19"/>
      <c r="G12" s="81">
        <v>0</v>
      </c>
      <c r="H12" s="80">
        <v>0</v>
      </c>
      <c r="I12" s="80">
        <v>0</v>
      </c>
    </row>
    <row r="13" spans="2:55">
      <c r="B13" s="79" t="s">
        <v>753</v>
      </c>
      <c r="E13" s="80">
        <v>0</v>
      </c>
      <c r="F13" s="19"/>
      <c r="G13" s="81">
        <v>0</v>
      </c>
      <c r="H13" s="80">
        <v>0</v>
      </c>
      <c r="I13" s="80">
        <v>0</v>
      </c>
    </row>
    <row r="14" spans="2:55">
      <c r="B14" t="s">
        <v>215</v>
      </c>
      <c r="E14" s="78">
        <v>0</v>
      </c>
      <c r="F14" t="s">
        <v>215</v>
      </c>
      <c r="G14" s="77">
        <v>0</v>
      </c>
      <c r="H14" s="78">
        <v>0</v>
      </c>
      <c r="I14" s="78">
        <v>0</v>
      </c>
    </row>
    <row r="15" spans="2:55">
      <c r="B15" s="79" t="s">
        <v>754</v>
      </c>
      <c r="E15" s="80">
        <v>0</v>
      </c>
      <c r="F15" s="19"/>
      <c r="G15" s="81">
        <v>0</v>
      </c>
      <c r="H15" s="80">
        <v>0</v>
      </c>
      <c r="I15" s="80">
        <v>0</v>
      </c>
    </row>
    <row r="16" spans="2:55">
      <c r="B16" t="s">
        <v>215</v>
      </c>
      <c r="E16" s="78">
        <v>0</v>
      </c>
      <c r="F16" t="s">
        <v>215</v>
      </c>
      <c r="G16" s="77">
        <v>0</v>
      </c>
      <c r="H16" s="78">
        <v>0</v>
      </c>
      <c r="I16" s="78">
        <v>0</v>
      </c>
    </row>
    <row r="17" spans="2:9">
      <c r="B17" s="79" t="s">
        <v>220</v>
      </c>
      <c r="E17" s="80">
        <v>0</v>
      </c>
      <c r="F17" s="19"/>
      <c r="G17" s="81">
        <v>0</v>
      </c>
      <c r="H17" s="80">
        <v>0</v>
      </c>
      <c r="I17" s="80">
        <v>0</v>
      </c>
    </row>
    <row r="18" spans="2:9">
      <c r="B18" s="79" t="s">
        <v>753</v>
      </c>
      <c r="E18" s="80">
        <v>0</v>
      </c>
      <c r="F18" s="19"/>
      <c r="G18" s="81">
        <v>0</v>
      </c>
      <c r="H18" s="80">
        <v>0</v>
      </c>
      <c r="I18" s="80">
        <v>0</v>
      </c>
    </row>
    <row r="19" spans="2:9">
      <c r="B19" t="s">
        <v>215</v>
      </c>
      <c r="E19" s="78">
        <v>0</v>
      </c>
      <c r="F19" t="s">
        <v>215</v>
      </c>
      <c r="G19" s="77">
        <v>0</v>
      </c>
      <c r="H19" s="78">
        <v>0</v>
      </c>
      <c r="I19" s="78">
        <v>0</v>
      </c>
    </row>
    <row r="20" spans="2:9">
      <c r="B20" s="79" t="s">
        <v>754</v>
      </c>
      <c r="E20" s="80">
        <v>0</v>
      </c>
      <c r="F20" s="19"/>
      <c r="G20" s="81">
        <v>0</v>
      </c>
      <c r="H20" s="80">
        <v>0</v>
      </c>
      <c r="I20" s="80">
        <v>0</v>
      </c>
    </row>
    <row r="21" spans="2:9">
      <c r="B21" t="s">
        <v>215</v>
      </c>
      <c r="E21" s="78">
        <v>0</v>
      </c>
      <c r="F21" t="s">
        <v>215</v>
      </c>
      <c r="G21" s="77">
        <v>0</v>
      </c>
      <c r="H21" s="78">
        <v>0</v>
      </c>
      <c r="I21" s="78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/>
    </row>
    <row r="3" spans="2:60">
      <c r="B3" s="2" t="s">
        <v>2</v>
      </c>
      <c r="C3" s="2" t="s">
        <v>198</v>
      </c>
    </row>
    <row r="4" spans="2:60">
      <c r="B4" s="2" t="s">
        <v>3</v>
      </c>
      <c r="C4" s="2"/>
    </row>
    <row r="5" spans="2:60">
      <c r="B5" s="2"/>
      <c r="C5" s="2"/>
    </row>
    <row r="7" spans="2:60" ht="26.25" customHeight="1">
      <c r="B7" s="102" t="s">
        <v>162</v>
      </c>
      <c r="C7" s="103"/>
      <c r="D7" s="103"/>
      <c r="E7" s="103"/>
      <c r="F7" s="103"/>
      <c r="G7" s="103"/>
      <c r="H7" s="103"/>
      <c r="I7" s="103"/>
      <c r="J7" s="103"/>
      <c r="K7" s="104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200</v>
      </c>
      <c r="D12" s="19"/>
      <c r="E12" s="19"/>
      <c r="F12" s="19"/>
      <c r="G12" s="19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215</v>
      </c>
      <c r="D13" t="s">
        <v>215</v>
      </c>
      <c r="E13" s="19"/>
      <c r="F13" s="78">
        <v>0</v>
      </c>
      <c r="G13" t="s">
        <v>215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220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215</v>
      </c>
      <c r="D15" t="s">
        <v>215</v>
      </c>
      <c r="E15" s="19"/>
      <c r="F15" s="78">
        <v>0</v>
      </c>
      <c r="G15" t="s">
        <v>215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</row>
    <row r="3" spans="2:60">
      <c r="B3" s="2" t="s">
        <v>2</v>
      </c>
      <c r="C3" t="s">
        <v>198</v>
      </c>
    </row>
    <row r="4" spans="2:60">
      <c r="B4" s="2" t="s">
        <v>3</v>
      </c>
    </row>
    <row r="5" spans="2:60">
      <c r="B5" s="2"/>
    </row>
    <row r="7" spans="2:60" ht="26.25" customHeight="1">
      <c r="B7" s="102" t="s">
        <v>167</v>
      </c>
      <c r="C7" s="103"/>
      <c r="D7" s="103"/>
      <c r="E7" s="103"/>
      <c r="F7" s="103"/>
      <c r="G7" s="103"/>
      <c r="H7" s="103"/>
      <c r="I7" s="103"/>
      <c r="J7" s="103"/>
      <c r="K7" s="104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200</v>
      </c>
      <c r="C12" s="15"/>
      <c r="D12" s="15"/>
      <c r="E12" s="15"/>
      <c r="F12" s="15"/>
      <c r="G12" s="15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215</v>
      </c>
      <c r="C13" t="s">
        <v>215</v>
      </c>
      <c r="D13" t="s">
        <v>215</v>
      </c>
      <c r="E13" s="19"/>
      <c r="F13" s="78">
        <v>0</v>
      </c>
      <c r="G13" t="s">
        <v>215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220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215</v>
      </c>
      <c r="C15" t="s">
        <v>215</v>
      </c>
      <c r="D15" t="s">
        <v>215</v>
      </c>
      <c r="E15" s="19"/>
      <c r="F15" s="78">
        <v>0</v>
      </c>
      <c r="G15" t="s">
        <v>215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5"/>
  <sheetViews>
    <sheetView rightToLeft="1" workbookViewId="0">
      <selection activeCell="B8" sqref="B8:D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</row>
    <row r="3" spans="2:17">
      <c r="B3" s="2" t="s">
        <v>2</v>
      </c>
      <c r="C3" t="s">
        <v>198</v>
      </c>
    </row>
    <row r="4" spans="2:17">
      <c r="B4" s="2" t="s">
        <v>3</v>
      </c>
    </row>
    <row r="5" spans="2:17">
      <c r="B5" s="2"/>
    </row>
    <row r="7" spans="2:17" ht="26.25" customHeight="1">
      <c r="B7" s="102" t="s">
        <v>169</v>
      </c>
      <c r="C7" s="103"/>
      <c r="D7" s="103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5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9" t="s">
        <v>200</v>
      </c>
      <c r="C12" s="81">
        <v>0</v>
      </c>
    </row>
    <row r="13" spans="2:17">
      <c r="B13" t="s">
        <v>215</v>
      </c>
      <c r="C13" s="77">
        <v>0</v>
      </c>
    </row>
    <row r="14" spans="2:17">
      <c r="B14" s="79" t="s">
        <v>220</v>
      </c>
      <c r="C14" s="81">
        <v>0</v>
      </c>
    </row>
    <row r="15" spans="2:17">
      <c r="B15" t="s">
        <v>215</v>
      </c>
      <c r="C15" s="77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</row>
    <row r="3" spans="2:18">
      <c r="B3" s="2" t="s">
        <v>2</v>
      </c>
      <c r="C3" t="s">
        <v>198</v>
      </c>
    </row>
    <row r="4" spans="2:18">
      <c r="B4" s="2" t="s">
        <v>3</v>
      </c>
    </row>
    <row r="5" spans="2:18">
      <c r="B5" s="2"/>
    </row>
    <row r="7" spans="2:18" ht="26.25" customHeight="1">
      <c r="B7" s="102" t="s">
        <v>173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4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200</v>
      </c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296</v>
      </c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215</v>
      </c>
      <c r="C14" t="s">
        <v>215</v>
      </c>
      <c r="D14" t="s">
        <v>215</v>
      </c>
      <c r="E14" t="s">
        <v>215</v>
      </c>
      <c r="H14" s="77">
        <v>0</v>
      </c>
      <c r="I14" t="s">
        <v>215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252</v>
      </c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215</v>
      </c>
      <c r="C16" t="s">
        <v>215</v>
      </c>
      <c r="D16" t="s">
        <v>215</v>
      </c>
      <c r="E16" t="s">
        <v>215</v>
      </c>
      <c r="H16" s="77">
        <v>0</v>
      </c>
      <c r="I16" t="s">
        <v>215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297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215</v>
      </c>
      <c r="C18" t="s">
        <v>215</v>
      </c>
      <c r="D18" t="s">
        <v>215</v>
      </c>
      <c r="E18" t="s">
        <v>215</v>
      </c>
      <c r="H18" s="77">
        <v>0</v>
      </c>
      <c r="I18" t="s">
        <v>215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589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215</v>
      </c>
      <c r="C20" t="s">
        <v>215</v>
      </c>
      <c r="D20" t="s">
        <v>215</v>
      </c>
      <c r="E20" t="s">
        <v>215</v>
      </c>
      <c r="H20" s="77">
        <v>0</v>
      </c>
      <c r="I20" t="s">
        <v>215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220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298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215</v>
      </c>
      <c r="C23" t="s">
        <v>215</v>
      </c>
      <c r="D23" t="s">
        <v>215</v>
      </c>
      <c r="E23" t="s">
        <v>215</v>
      </c>
      <c r="H23" s="77">
        <v>0</v>
      </c>
      <c r="I23" t="s">
        <v>215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299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215</v>
      </c>
      <c r="C25" t="s">
        <v>215</v>
      </c>
      <c r="D25" t="s">
        <v>215</v>
      </c>
      <c r="E25" t="s">
        <v>215</v>
      </c>
      <c r="H25" s="77">
        <v>0</v>
      </c>
      <c r="I25" t="s">
        <v>215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222</v>
      </c>
      <c r="D26" s="16"/>
    </row>
    <row r="27" spans="2:16">
      <c r="B27" t="s">
        <v>292</v>
      </c>
      <c r="D27" s="16"/>
    </row>
    <row r="28" spans="2:16">
      <c r="B28" t="s">
        <v>294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</row>
    <row r="3" spans="2:18">
      <c r="B3" s="2" t="s">
        <v>2</v>
      </c>
      <c r="C3" t="s">
        <v>198</v>
      </c>
    </row>
    <row r="4" spans="2:18">
      <c r="B4" s="2" t="s">
        <v>3</v>
      </c>
    </row>
    <row r="5" spans="2:18">
      <c r="B5" s="2"/>
    </row>
    <row r="7" spans="2:18" ht="26.25" customHeight="1">
      <c r="B7" s="102" t="s">
        <v>177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4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200</v>
      </c>
      <c r="C12" s="16"/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657</v>
      </c>
      <c r="C13" s="16"/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215</v>
      </c>
      <c r="C14" t="s">
        <v>215</v>
      </c>
      <c r="D14" t="s">
        <v>215</v>
      </c>
      <c r="E14" t="s">
        <v>215</v>
      </c>
      <c r="H14" s="77">
        <v>0</v>
      </c>
      <c r="I14" t="s">
        <v>215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658</v>
      </c>
      <c r="C15" s="16"/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215</v>
      </c>
      <c r="C16" t="s">
        <v>215</v>
      </c>
      <c r="D16" t="s">
        <v>215</v>
      </c>
      <c r="E16" t="s">
        <v>215</v>
      </c>
      <c r="H16" s="77">
        <v>0</v>
      </c>
      <c r="I16" t="s">
        <v>215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297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215</v>
      </c>
      <c r="C18" t="s">
        <v>215</v>
      </c>
      <c r="D18" t="s">
        <v>215</v>
      </c>
      <c r="E18" t="s">
        <v>215</v>
      </c>
      <c r="H18" s="77">
        <v>0</v>
      </c>
      <c r="I18" t="s">
        <v>215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589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215</v>
      </c>
      <c r="C20" t="s">
        <v>215</v>
      </c>
      <c r="D20" t="s">
        <v>215</v>
      </c>
      <c r="E20" t="s">
        <v>215</v>
      </c>
      <c r="H20" s="77">
        <v>0</v>
      </c>
      <c r="I20" t="s">
        <v>215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220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298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215</v>
      </c>
      <c r="C23" t="s">
        <v>215</v>
      </c>
      <c r="D23" t="s">
        <v>215</v>
      </c>
      <c r="E23" t="s">
        <v>215</v>
      </c>
      <c r="H23" s="77">
        <v>0</v>
      </c>
      <c r="I23" t="s">
        <v>215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299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215</v>
      </c>
      <c r="C25" t="s">
        <v>215</v>
      </c>
      <c r="D25" t="s">
        <v>215</v>
      </c>
      <c r="E25" t="s">
        <v>215</v>
      </c>
      <c r="H25" s="77">
        <v>0</v>
      </c>
      <c r="I25" t="s">
        <v>215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222</v>
      </c>
      <c r="D26" s="16"/>
    </row>
    <row r="27" spans="2:16">
      <c r="B27" t="s">
        <v>292</v>
      </c>
      <c r="D27" s="16"/>
    </row>
    <row r="28" spans="2:16">
      <c r="B28" t="s">
        <v>294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</row>
    <row r="3" spans="2:53">
      <c r="B3" s="2" t="s">
        <v>2</v>
      </c>
      <c r="C3" t="s">
        <v>198</v>
      </c>
    </row>
    <row r="4" spans="2:53">
      <c r="B4" s="2" t="s">
        <v>3</v>
      </c>
    </row>
    <row r="6" spans="2:53" ht="21.75" customHeight="1">
      <c r="B6" s="94" t="s">
        <v>68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6"/>
    </row>
    <row r="7" spans="2:53" ht="27.75" customHeight="1">
      <c r="B7" s="97" t="s">
        <v>69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9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5">
        <v>4.22</v>
      </c>
      <c r="I11" s="7"/>
      <c r="J11" s="7"/>
      <c r="K11" s="76">
        <v>-2E-3</v>
      </c>
      <c r="L11" s="75">
        <v>122320847</v>
      </c>
      <c r="M11" s="7"/>
      <c r="N11" s="75">
        <v>0</v>
      </c>
      <c r="O11" s="75">
        <v>134427.88698380001</v>
      </c>
      <c r="P11" s="7"/>
      <c r="Q11" s="76">
        <v>1</v>
      </c>
      <c r="R11" s="76">
        <v>0.78590000000000004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9" t="s">
        <v>200</v>
      </c>
      <c r="C12" s="16"/>
      <c r="D12" s="16"/>
      <c r="H12" s="81">
        <v>4.22</v>
      </c>
      <c r="K12" s="80">
        <v>-2E-3</v>
      </c>
      <c r="L12" s="81">
        <v>122320847</v>
      </c>
      <c r="N12" s="81">
        <v>0</v>
      </c>
      <c r="O12" s="81">
        <v>134427.88698380001</v>
      </c>
      <c r="Q12" s="80">
        <v>1</v>
      </c>
      <c r="R12" s="80">
        <v>0.78590000000000004</v>
      </c>
    </row>
    <row r="13" spans="2:53">
      <c r="B13" s="79" t="s">
        <v>223</v>
      </c>
      <c r="C13" s="16"/>
      <c r="D13" s="16"/>
      <c r="H13" s="81">
        <v>3.35</v>
      </c>
      <c r="K13" s="80">
        <v>-2.0400000000000001E-2</v>
      </c>
      <c r="L13" s="81">
        <v>57184132</v>
      </c>
      <c r="N13" s="81">
        <v>0</v>
      </c>
      <c r="O13" s="81">
        <v>69018.163304100002</v>
      </c>
      <c r="Q13" s="80">
        <v>0.51339999999999997</v>
      </c>
      <c r="R13" s="80">
        <v>0.40350000000000003</v>
      </c>
    </row>
    <row r="14" spans="2:53">
      <c r="B14" s="79" t="s">
        <v>224</v>
      </c>
      <c r="C14" s="16"/>
      <c r="D14" s="16"/>
      <c r="H14" s="81">
        <v>3.35</v>
      </c>
      <c r="K14" s="80">
        <v>-2.0400000000000001E-2</v>
      </c>
      <c r="L14" s="81">
        <v>57184132</v>
      </c>
      <c r="N14" s="81">
        <v>0</v>
      </c>
      <c r="O14" s="81">
        <v>69018.163304100002</v>
      </c>
      <c r="Q14" s="80">
        <v>0.51339999999999997</v>
      </c>
      <c r="R14" s="80">
        <v>0.40350000000000003</v>
      </c>
    </row>
    <row r="15" spans="2:53">
      <c r="B15" t="s">
        <v>225</v>
      </c>
      <c r="C15" t="s">
        <v>226</v>
      </c>
      <c r="D15" t="s">
        <v>100</v>
      </c>
      <c r="E15" t="s">
        <v>227</v>
      </c>
      <c r="G15" t="s">
        <v>228</v>
      </c>
      <c r="H15" s="77">
        <v>2.23</v>
      </c>
      <c r="I15" t="s">
        <v>102</v>
      </c>
      <c r="J15" s="78">
        <v>0.04</v>
      </c>
      <c r="K15" s="78">
        <v>-2.1299999999999999E-2</v>
      </c>
      <c r="L15" s="77">
        <v>9450247</v>
      </c>
      <c r="M15" s="77">
        <v>150.44999999999999</v>
      </c>
      <c r="N15" s="77">
        <v>0</v>
      </c>
      <c r="O15" s="77">
        <v>14217.8966115</v>
      </c>
      <c r="P15" s="78">
        <v>6.9999999999999999E-4</v>
      </c>
      <c r="Q15" s="78">
        <v>0.10580000000000001</v>
      </c>
      <c r="R15" s="78">
        <v>8.3099999999999993E-2</v>
      </c>
    </row>
    <row r="16" spans="2:53">
      <c r="B16" t="s">
        <v>229</v>
      </c>
      <c r="C16" t="s">
        <v>230</v>
      </c>
      <c r="D16" t="s">
        <v>100</v>
      </c>
      <c r="E16" t="s">
        <v>227</v>
      </c>
      <c r="G16" t="s">
        <v>231</v>
      </c>
      <c r="H16" s="77">
        <v>11.59</v>
      </c>
      <c r="I16" t="s">
        <v>102</v>
      </c>
      <c r="J16" s="78">
        <v>0.04</v>
      </c>
      <c r="K16" s="78">
        <v>-2.3999999999999998E-3</v>
      </c>
      <c r="L16" s="77">
        <v>695849</v>
      </c>
      <c r="M16" s="77">
        <v>202.7</v>
      </c>
      <c r="N16" s="77">
        <v>0</v>
      </c>
      <c r="O16" s="77">
        <v>1410.485923</v>
      </c>
      <c r="P16" s="78">
        <v>0</v>
      </c>
      <c r="Q16" s="78">
        <v>1.0500000000000001E-2</v>
      </c>
      <c r="R16" s="78">
        <v>8.2000000000000007E-3</v>
      </c>
    </row>
    <row r="17" spans="2:18">
      <c r="B17" t="s">
        <v>232</v>
      </c>
      <c r="C17" t="s">
        <v>233</v>
      </c>
      <c r="D17" t="s">
        <v>100</v>
      </c>
      <c r="E17" t="s">
        <v>227</v>
      </c>
      <c r="G17" t="s">
        <v>234</v>
      </c>
      <c r="H17" s="77">
        <v>0.5</v>
      </c>
      <c r="I17" t="s">
        <v>102</v>
      </c>
      <c r="J17" s="78">
        <v>2.75E-2</v>
      </c>
      <c r="K17" s="78">
        <v>-4.2099999999999999E-2</v>
      </c>
      <c r="L17" s="77">
        <v>1177105</v>
      </c>
      <c r="M17" s="77">
        <v>112.76</v>
      </c>
      <c r="N17" s="77">
        <v>0</v>
      </c>
      <c r="O17" s="77">
        <v>1327.303598</v>
      </c>
      <c r="P17" s="78">
        <v>1E-4</v>
      </c>
      <c r="Q17" s="78">
        <v>9.9000000000000008E-3</v>
      </c>
      <c r="R17" s="78">
        <v>7.7999999999999996E-3</v>
      </c>
    </row>
    <row r="18" spans="2:18">
      <c r="B18" t="s">
        <v>235</v>
      </c>
      <c r="C18" t="s">
        <v>236</v>
      </c>
      <c r="D18" t="s">
        <v>100</v>
      </c>
      <c r="E18" t="s">
        <v>227</v>
      </c>
      <c r="G18" t="s">
        <v>237</v>
      </c>
      <c r="H18" s="77">
        <v>1.48</v>
      </c>
      <c r="I18" t="s">
        <v>102</v>
      </c>
      <c r="J18" s="78">
        <v>1.7500000000000002E-2</v>
      </c>
      <c r="K18" s="78">
        <v>-2.7099999999999999E-2</v>
      </c>
      <c r="L18" s="77">
        <v>17575000</v>
      </c>
      <c r="M18" s="77">
        <v>113.7</v>
      </c>
      <c r="N18" s="77">
        <v>0</v>
      </c>
      <c r="O18" s="77">
        <v>19982.775000000001</v>
      </c>
      <c r="P18" s="78">
        <v>8.9999999999999998E-4</v>
      </c>
      <c r="Q18" s="78">
        <v>0.1487</v>
      </c>
      <c r="R18" s="78">
        <v>0.1168</v>
      </c>
    </row>
    <row r="19" spans="2:18">
      <c r="B19" t="s">
        <v>238</v>
      </c>
      <c r="C19" t="s">
        <v>239</v>
      </c>
      <c r="D19" t="s">
        <v>100</v>
      </c>
      <c r="E19" t="s">
        <v>227</v>
      </c>
      <c r="G19" t="s">
        <v>228</v>
      </c>
      <c r="H19" s="77">
        <v>7.04</v>
      </c>
      <c r="I19" t="s">
        <v>102</v>
      </c>
      <c r="J19" s="78">
        <v>5.0000000000000001E-3</v>
      </c>
      <c r="K19" s="78">
        <v>-9.4000000000000004E-3</v>
      </c>
      <c r="L19" s="77">
        <v>3280000</v>
      </c>
      <c r="M19" s="77">
        <v>115.28</v>
      </c>
      <c r="N19" s="77">
        <v>0</v>
      </c>
      <c r="O19" s="77">
        <v>3781.1840000000002</v>
      </c>
      <c r="P19" s="78">
        <v>2.0000000000000001E-4</v>
      </c>
      <c r="Q19" s="78">
        <v>2.81E-2</v>
      </c>
      <c r="R19" s="78">
        <v>2.2100000000000002E-2</v>
      </c>
    </row>
    <row r="20" spans="2:18">
      <c r="B20" t="s">
        <v>240</v>
      </c>
      <c r="C20" t="s">
        <v>241</v>
      </c>
      <c r="D20" t="s">
        <v>100</v>
      </c>
      <c r="E20" t="s">
        <v>227</v>
      </c>
      <c r="G20" t="s">
        <v>242</v>
      </c>
      <c r="H20" s="77">
        <v>4.33</v>
      </c>
      <c r="I20" t="s">
        <v>102</v>
      </c>
      <c r="J20" s="78">
        <v>1E-3</v>
      </c>
      <c r="K20" s="78">
        <v>-1.6E-2</v>
      </c>
      <c r="L20" s="77">
        <v>11060626</v>
      </c>
      <c r="M20" s="77">
        <v>111.76</v>
      </c>
      <c r="N20" s="77">
        <v>0</v>
      </c>
      <c r="O20" s="77">
        <v>12361.3556176</v>
      </c>
      <c r="P20" s="78">
        <v>8.9999999999999998E-4</v>
      </c>
      <c r="Q20" s="78">
        <v>9.1999999999999998E-2</v>
      </c>
      <c r="R20" s="78">
        <v>7.2300000000000003E-2</v>
      </c>
    </row>
    <row r="21" spans="2:18">
      <c r="B21" t="s">
        <v>243</v>
      </c>
      <c r="C21" t="s">
        <v>244</v>
      </c>
      <c r="D21" t="s">
        <v>100</v>
      </c>
      <c r="E21" t="s">
        <v>227</v>
      </c>
      <c r="G21" t="s">
        <v>245</v>
      </c>
      <c r="H21" s="77">
        <v>3.55</v>
      </c>
      <c r="I21" t="s">
        <v>102</v>
      </c>
      <c r="J21" s="78">
        <v>7.4999999999999997E-3</v>
      </c>
      <c r="K21" s="78">
        <v>-1.78E-2</v>
      </c>
      <c r="L21" s="77">
        <v>10085305</v>
      </c>
      <c r="M21" s="77">
        <v>114.28</v>
      </c>
      <c r="N21" s="77">
        <v>0</v>
      </c>
      <c r="O21" s="77">
        <v>11525.486553999999</v>
      </c>
      <c r="P21" s="78">
        <v>5.0000000000000001E-4</v>
      </c>
      <c r="Q21" s="78">
        <v>8.5699999999999998E-2</v>
      </c>
      <c r="R21" s="78">
        <v>6.7400000000000002E-2</v>
      </c>
    </row>
    <row r="22" spans="2:18">
      <c r="B22" t="s">
        <v>246</v>
      </c>
      <c r="C22" t="s">
        <v>247</v>
      </c>
      <c r="D22" t="s">
        <v>100</v>
      </c>
      <c r="E22" t="s">
        <v>227</v>
      </c>
      <c r="G22" t="s">
        <v>248</v>
      </c>
      <c r="H22" s="77">
        <v>9.6300000000000008</v>
      </c>
      <c r="I22" t="s">
        <v>102</v>
      </c>
      <c r="J22" s="78">
        <v>1E-3</v>
      </c>
      <c r="K22" s="78">
        <v>-5.7000000000000002E-3</v>
      </c>
      <c r="L22" s="77">
        <v>1860000</v>
      </c>
      <c r="M22" s="77">
        <v>110.66</v>
      </c>
      <c r="N22" s="77">
        <v>0</v>
      </c>
      <c r="O22" s="77">
        <v>2058.2759999999998</v>
      </c>
      <c r="P22" s="78">
        <v>2.0000000000000001E-4</v>
      </c>
      <c r="Q22" s="78">
        <v>1.5299999999999999E-2</v>
      </c>
      <c r="R22" s="78">
        <v>1.2E-2</v>
      </c>
    </row>
    <row r="23" spans="2:18">
      <c r="B23" t="s">
        <v>249</v>
      </c>
      <c r="C23" t="s">
        <v>250</v>
      </c>
      <c r="D23" t="s">
        <v>100</v>
      </c>
      <c r="E23" t="s">
        <v>227</v>
      </c>
      <c r="G23" t="s">
        <v>251</v>
      </c>
      <c r="H23" s="77">
        <v>5.07</v>
      </c>
      <c r="I23" t="s">
        <v>102</v>
      </c>
      <c r="J23" s="78">
        <v>7.4999999999999997E-3</v>
      </c>
      <c r="K23" s="78">
        <v>-2.3199999999999998E-2</v>
      </c>
      <c r="L23" s="77">
        <v>2000000</v>
      </c>
      <c r="M23" s="77">
        <v>117.67</v>
      </c>
      <c r="N23" s="77">
        <v>0</v>
      </c>
      <c r="O23" s="77">
        <v>2353.4</v>
      </c>
      <c r="P23" s="78">
        <v>1E-4</v>
      </c>
      <c r="Q23" s="78">
        <v>1.7500000000000002E-2</v>
      </c>
      <c r="R23" s="78">
        <v>1.38E-2</v>
      </c>
    </row>
    <row r="24" spans="2:18">
      <c r="B24" s="79" t="s">
        <v>252</v>
      </c>
      <c r="C24" s="16"/>
      <c r="D24" s="16"/>
      <c r="H24" s="81">
        <v>5.14</v>
      </c>
      <c r="K24" s="80">
        <v>1.7500000000000002E-2</v>
      </c>
      <c r="L24" s="81">
        <v>65136715</v>
      </c>
      <c r="N24" s="81">
        <v>0</v>
      </c>
      <c r="O24" s="81">
        <v>65409.723679700001</v>
      </c>
      <c r="Q24" s="80">
        <v>0.48659999999999998</v>
      </c>
      <c r="R24" s="80">
        <v>0.38240000000000002</v>
      </c>
    </row>
    <row r="25" spans="2:18">
      <c r="B25" s="79" t="s">
        <v>253</v>
      </c>
      <c r="C25" s="16"/>
      <c r="D25" s="16"/>
      <c r="H25" s="81">
        <v>0</v>
      </c>
      <c r="K25" s="80">
        <v>0</v>
      </c>
      <c r="L25" s="81">
        <v>0</v>
      </c>
      <c r="N25" s="81">
        <v>0</v>
      </c>
      <c r="O25" s="81">
        <v>0</v>
      </c>
      <c r="Q25" s="80">
        <v>0</v>
      </c>
      <c r="R25" s="80">
        <v>0</v>
      </c>
    </row>
    <row r="26" spans="2:18">
      <c r="B26" t="s">
        <v>215</v>
      </c>
      <c r="C26" t="s">
        <v>215</v>
      </c>
      <c r="D26" s="16"/>
      <c r="E26" t="s">
        <v>215</v>
      </c>
      <c r="H26" s="77">
        <v>0</v>
      </c>
      <c r="I26" t="s">
        <v>215</v>
      </c>
      <c r="J26" s="78">
        <v>0</v>
      </c>
      <c r="K26" s="78">
        <v>0</v>
      </c>
      <c r="L26" s="77">
        <v>0</v>
      </c>
      <c r="M26" s="77">
        <v>0</v>
      </c>
      <c r="O26" s="77">
        <v>0</v>
      </c>
      <c r="P26" s="78">
        <v>0</v>
      </c>
      <c r="Q26" s="78">
        <v>0</v>
      </c>
      <c r="R26" s="78">
        <v>0</v>
      </c>
    </row>
    <row r="27" spans="2:18">
      <c r="B27" s="79" t="s">
        <v>254</v>
      </c>
      <c r="C27" s="16"/>
      <c r="D27" s="16"/>
      <c r="H27" s="81">
        <v>5.14</v>
      </c>
      <c r="K27" s="80">
        <v>1.7500000000000002E-2</v>
      </c>
      <c r="L27" s="81">
        <v>65136715</v>
      </c>
      <c r="N27" s="81">
        <v>0</v>
      </c>
      <c r="O27" s="81">
        <v>65409.723679700001</v>
      </c>
      <c r="Q27" s="80">
        <v>0.48659999999999998</v>
      </c>
      <c r="R27" s="80">
        <v>0.38240000000000002</v>
      </c>
    </row>
    <row r="28" spans="2:18">
      <c r="B28" t="s">
        <v>255</v>
      </c>
      <c r="C28" t="s">
        <v>256</v>
      </c>
      <c r="D28" t="s">
        <v>100</v>
      </c>
      <c r="E28" t="s">
        <v>227</v>
      </c>
      <c r="G28" t="s">
        <v>257</v>
      </c>
      <c r="H28" s="77">
        <v>3.88</v>
      </c>
      <c r="I28" t="s">
        <v>102</v>
      </c>
      <c r="J28" s="78">
        <v>5.0000000000000001E-3</v>
      </c>
      <c r="K28" s="78">
        <v>1.6400000000000001E-2</v>
      </c>
      <c r="L28" s="77">
        <v>10760000</v>
      </c>
      <c r="M28" s="77">
        <v>95.76</v>
      </c>
      <c r="N28" s="77">
        <v>0</v>
      </c>
      <c r="O28" s="77">
        <v>10303.776</v>
      </c>
      <c r="P28" s="78">
        <v>8.0000000000000004E-4</v>
      </c>
      <c r="Q28" s="78">
        <v>7.6600000000000001E-2</v>
      </c>
      <c r="R28" s="78">
        <v>6.0199999999999997E-2</v>
      </c>
    </row>
    <row r="29" spans="2:18">
      <c r="B29" t="s">
        <v>258</v>
      </c>
      <c r="C29" t="s">
        <v>259</v>
      </c>
      <c r="D29" t="s">
        <v>100</v>
      </c>
      <c r="E29" t="s">
        <v>227</v>
      </c>
      <c r="G29" t="s">
        <v>260</v>
      </c>
      <c r="H29" s="77">
        <v>2.58</v>
      </c>
      <c r="I29" t="s">
        <v>102</v>
      </c>
      <c r="J29" s="78">
        <v>4.0000000000000001E-3</v>
      </c>
      <c r="K29" s="78">
        <v>1.47E-2</v>
      </c>
      <c r="L29" s="77">
        <v>61000</v>
      </c>
      <c r="M29" s="77">
        <v>97.46</v>
      </c>
      <c r="N29" s="77">
        <v>0</v>
      </c>
      <c r="O29" s="77">
        <v>59.450600000000001</v>
      </c>
      <c r="P29" s="78">
        <v>0</v>
      </c>
      <c r="Q29" s="78">
        <v>4.0000000000000002E-4</v>
      </c>
      <c r="R29" s="78">
        <v>2.9999999999999997E-4</v>
      </c>
    </row>
    <row r="30" spans="2:18">
      <c r="B30" t="s">
        <v>261</v>
      </c>
      <c r="C30" t="s">
        <v>262</v>
      </c>
      <c r="D30" t="s">
        <v>100</v>
      </c>
      <c r="E30" t="s">
        <v>227</v>
      </c>
      <c r="G30" t="s">
        <v>263</v>
      </c>
      <c r="H30" s="77">
        <v>4.8099999999999996</v>
      </c>
      <c r="I30" t="s">
        <v>102</v>
      </c>
      <c r="J30" s="78">
        <v>0.02</v>
      </c>
      <c r="K30" s="78">
        <v>1.72E-2</v>
      </c>
      <c r="L30" s="77">
        <v>7945548</v>
      </c>
      <c r="M30" s="77">
        <v>101.32</v>
      </c>
      <c r="N30" s="77">
        <v>0</v>
      </c>
      <c r="O30" s="77">
        <v>8050.4292335999999</v>
      </c>
      <c r="P30" s="78">
        <v>4.0000000000000002E-4</v>
      </c>
      <c r="Q30" s="78">
        <v>5.9900000000000002E-2</v>
      </c>
      <c r="R30" s="78">
        <v>4.7100000000000003E-2</v>
      </c>
    </row>
    <row r="31" spans="2:18">
      <c r="B31" t="s">
        <v>264</v>
      </c>
      <c r="C31" t="s">
        <v>265</v>
      </c>
      <c r="D31" t="s">
        <v>100</v>
      </c>
      <c r="E31" t="s">
        <v>227</v>
      </c>
      <c r="G31" t="s">
        <v>266</v>
      </c>
      <c r="H31" s="77">
        <v>7.72</v>
      </c>
      <c r="I31" t="s">
        <v>102</v>
      </c>
      <c r="J31" s="78">
        <v>0.01</v>
      </c>
      <c r="K31" s="78">
        <v>2.0199999999999999E-2</v>
      </c>
      <c r="L31" s="77">
        <v>11095001</v>
      </c>
      <c r="M31" s="77">
        <v>92.63</v>
      </c>
      <c r="N31" s="77">
        <v>0</v>
      </c>
      <c r="O31" s="77">
        <v>10277.2994263</v>
      </c>
      <c r="P31" s="78">
        <v>4.0000000000000002E-4</v>
      </c>
      <c r="Q31" s="78">
        <v>7.6499999999999999E-2</v>
      </c>
      <c r="R31" s="78">
        <v>6.0100000000000001E-2</v>
      </c>
    </row>
    <row r="32" spans="2:18">
      <c r="B32" t="s">
        <v>267</v>
      </c>
      <c r="C32" t="s">
        <v>268</v>
      </c>
      <c r="D32" t="s">
        <v>100</v>
      </c>
      <c r="E32" t="s">
        <v>227</v>
      </c>
      <c r="G32" t="s">
        <v>269</v>
      </c>
      <c r="H32" s="77">
        <v>17.21</v>
      </c>
      <c r="I32" t="s">
        <v>102</v>
      </c>
      <c r="J32" s="78">
        <v>3.7499999999999999E-2</v>
      </c>
      <c r="K32" s="78">
        <v>2.98E-2</v>
      </c>
      <c r="L32" s="77">
        <v>1000000</v>
      </c>
      <c r="M32" s="77">
        <v>113.4</v>
      </c>
      <c r="N32" s="77">
        <v>0</v>
      </c>
      <c r="O32" s="77">
        <v>1134</v>
      </c>
      <c r="P32" s="78">
        <v>0</v>
      </c>
      <c r="Q32" s="78">
        <v>8.3999999999999995E-3</v>
      </c>
      <c r="R32" s="78">
        <v>6.6E-3</v>
      </c>
    </row>
    <row r="33" spans="2:18">
      <c r="B33" t="s">
        <v>270</v>
      </c>
      <c r="C33" t="s">
        <v>271</v>
      </c>
      <c r="D33" t="s">
        <v>100</v>
      </c>
      <c r="E33" t="s">
        <v>227</v>
      </c>
      <c r="G33" t="s">
        <v>272</v>
      </c>
      <c r="H33" s="77">
        <v>6.07</v>
      </c>
      <c r="I33" t="s">
        <v>102</v>
      </c>
      <c r="J33" s="78">
        <v>2.2499999999999999E-2</v>
      </c>
      <c r="K33" s="78">
        <v>1.84E-2</v>
      </c>
      <c r="L33" s="77">
        <v>6248700</v>
      </c>
      <c r="M33" s="77">
        <v>103.6</v>
      </c>
      <c r="N33" s="77">
        <v>0</v>
      </c>
      <c r="O33" s="77">
        <v>6473.6531999999997</v>
      </c>
      <c r="P33" s="78">
        <v>4.0000000000000002E-4</v>
      </c>
      <c r="Q33" s="78">
        <v>4.82E-2</v>
      </c>
      <c r="R33" s="78">
        <v>3.78E-2</v>
      </c>
    </row>
    <row r="34" spans="2:18">
      <c r="B34" t="s">
        <v>273</v>
      </c>
      <c r="C34" t="s">
        <v>274</v>
      </c>
      <c r="D34" t="s">
        <v>100</v>
      </c>
      <c r="E34" t="s">
        <v>227</v>
      </c>
      <c r="G34" t="s">
        <v>275</v>
      </c>
      <c r="H34" s="77">
        <v>1.97</v>
      </c>
      <c r="I34" t="s">
        <v>102</v>
      </c>
      <c r="J34" s="78">
        <v>3.7499999999999999E-2</v>
      </c>
      <c r="K34" s="78">
        <v>1.37E-2</v>
      </c>
      <c r="L34" s="77">
        <v>7222600</v>
      </c>
      <c r="M34" s="77">
        <v>104.66</v>
      </c>
      <c r="N34" s="77">
        <v>0</v>
      </c>
      <c r="O34" s="77">
        <v>7559.1731600000003</v>
      </c>
      <c r="P34" s="78">
        <v>2.9999999999999997E-4</v>
      </c>
      <c r="Q34" s="78">
        <v>5.62E-2</v>
      </c>
      <c r="R34" s="78">
        <v>4.4200000000000003E-2</v>
      </c>
    </row>
    <row r="35" spans="2:18">
      <c r="B35" t="s">
        <v>276</v>
      </c>
      <c r="C35" t="s">
        <v>277</v>
      </c>
      <c r="D35" t="s">
        <v>100</v>
      </c>
      <c r="E35" t="s">
        <v>227</v>
      </c>
      <c r="G35" t="s">
        <v>278</v>
      </c>
      <c r="H35" s="77">
        <v>3.32</v>
      </c>
      <c r="I35" t="s">
        <v>102</v>
      </c>
      <c r="J35" s="78">
        <v>1.7500000000000002E-2</v>
      </c>
      <c r="K35" s="78">
        <v>1.5299999999999999E-2</v>
      </c>
      <c r="L35" s="77">
        <v>3258268</v>
      </c>
      <c r="M35" s="77">
        <v>101.7</v>
      </c>
      <c r="N35" s="77">
        <v>0</v>
      </c>
      <c r="O35" s="77">
        <v>3313.6585559999999</v>
      </c>
      <c r="P35" s="78">
        <v>2.0000000000000001E-4</v>
      </c>
      <c r="Q35" s="78">
        <v>2.47E-2</v>
      </c>
      <c r="R35" s="78">
        <v>1.9400000000000001E-2</v>
      </c>
    </row>
    <row r="36" spans="2:18">
      <c r="B36" t="s">
        <v>279</v>
      </c>
      <c r="C36" t="s">
        <v>280</v>
      </c>
      <c r="D36" t="s">
        <v>100</v>
      </c>
      <c r="E36" t="s">
        <v>227</v>
      </c>
      <c r="G36" t="s">
        <v>281</v>
      </c>
      <c r="H36" s="77">
        <v>3.05</v>
      </c>
      <c r="I36" t="s">
        <v>102</v>
      </c>
      <c r="J36" s="78">
        <v>5.0000000000000001E-3</v>
      </c>
      <c r="K36" s="78">
        <v>1.52E-2</v>
      </c>
      <c r="L36" s="77">
        <v>14959942</v>
      </c>
      <c r="M36" s="77">
        <v>97.4</v>
      </c>
      <c r="N36" s="77">
        <v>0</v>
      </c>
      <c r="O36" s="77">
        <v>14570.983507999999</v>
      </c>
      <c r="P36" s="78">
        <v>6.9999999999999999E-4</v>
      </c>
      <c r="Q36" s="78">
        <v>0.1084</v>
      </c>
      <c r="R36" s="78">
        <v>8.5199999999999998E-2</v>
      </c>
    </row>
    <row r="37" spans="2:18">
      <c r="B37" t="s">
        <v>282</v>
      </c>
      <c r="C37" t="s">
        <v>283</v>
      </c>
      <c r="D37" t="s">
        <v>100</v>
      </c>
      <c r="E37" t="s">
        <v>227</v>
      </c>
      <c r="G37" t="s">
        <v>284</v>
      </c>
      <c r="H37" s="77">
        <v>4.09</v>
      </c>
      <c r="I37" t="s">
        <v>102</v>
      </c>
      <c r="J37" s="78">
        <v>6.25E-2</v>
      </c>
      <c r="K37" s="78">
        <v>1.66E-2</v>
      </c>
      <c r="L37" s="77">
        <v>118206</v>
      </c>
      <c r="M37" s="77">
        <v>122.68</v>
      </c>
      <c r="N37" s="77">
        <v>0</v>
      </c>
      <c r="O37" s="77">
        <v>145.01512080000001</v>
      </c>
      <c r="P37" s="78">
        <v>0</v>
      </c>
      <c r="Q37" s="78">
        <v>1.1000000000000001E-3</v>
      </c>
      <c r="R37" s="78">
        <v>8.0000000000000004E-4</v>
      </c>
    </row>
    <row r="38" spans="2:18">
      <c r="B38" t="s">
        <v>285</v>
      </c>
      <c r="C38" t="s">
        <v>286</v>
      </c>
      <c r="D38" t="s">
        <v>100</v>
      </c>
      <c r="E38" t="s">
        <v>227</v>
      </c>
      <c r="G38" t="s">
        <v>287</v>
      </c>
      <c r="H38" s="77">
        <v>13.72</v>
      </c>
      <c r="I38" t="s">
        <v>102</v>
      </c>
      <c r="J38" s="78">
        <v>5.5E-2</v>
      </c>
      <c r="K38" s="78">
        <v>2.7300000000000001E-2</v>
      </c>
      <c r="L38" s="77">
        <v>2467450</v>
      </c>
      <c r="M38" s="77">
        <v>142.75</v>
      </c>
      <c r="N38" s="77">
        <v>0</v>
      </c>
      <c r="O38" s="77">
        <v>3522.2848749999998</v>
      </c>
      <c r="P38" s="78">
        <v>1E-4</v>
      </c>
      <c r="Q38" s="78">
        <v>2.6200000000000001E-2</v>
      </c>
      <c r="R38" s="78">
        <v>2.06E-2</v>
      </c>
    </row>
    <row r="39" spans="2:18">
      <c r="B39" s="79" t="s">
        <v>288</v>
      </c>
      <c r="C39" s="16"/>
      <c r="D39" s="16"/>
      <c r="H39" s="81">
        <v>0</v>
      </c>
      <c r="K39" s="80">
        <v>0</v>
      </c>
      <c r="L39" s="81">
        <v>0</v>
      </c>
      <c r="N39" s="81">
        <v>0</v>
      </c>
      <c r="O39" s="81">
        <v>0</v>
      </c>
      <c r="Q39" s="80">
        <v>0</v>
      </c>
      <c r="R39" s="80">
        <v>0</v>
      </c>
    </row>
    <row r="40" spans="2:18">
      <c r="B40" t="s">
        <v>215</v>
      </c>
      <c r="C40" t="s">
        <v>215</v>
      </c>
      <c r="D40" s="16"/>
      <c r="E40" t="s">
        <v>215</v>
      </c>
      <c r="H40" s="77">
        <v>0</v>
      </c>
      <c r="I40" t="s">
        <v>215</v>
      </c>
      <c r="J40" s="78">
        <v>0</v>
      </c>
      <c r="K40" s="78">
        <v>0</v>
      </c>
      <c r="L40" s="77">
        <v>0</v>
      </c>
      <c r="M40" s="77">
        <v>0</v>
      </c>
      <c r="O40" s="77">
        <v>0</v>
      </c>
      <c r="P40" s="78">
        <v>0</v>
      </c>
      <c r="Q40" s="78">
        <v>0</v>
      </c>
      <c r="R40" s="78">
        <v>0</v>
      </c>
    </row>
    <row r="41" spans="2:18">
      <c r="B41" s="79" t="s">
        <v>289</v>
      </c>
      <c r="C41" s="16"/>
      <c r="D41" s="16"/>
      <c r="H41" s="81">
        <v>0</v>
      </c>
      <c r="K41" s="80">
        <v>0</v>
      </c>
      <c r="L41" s="81">
        <v>0</v>
      </c>
      <c r="N41" s="81">
        <v>0</v>
      </c>
      <c r="O41" s="81">
        <v>0</v>
      </c>
      <c r="Q41" s="80">
        <v>0</v>
      </c>
      <c r="R41" s="80">
        <v>0</v>
      </c>
    </row>
    <row r="42" spans="2:18">
      <c r="B42" t="s">
        <v>215</v>
      </c>
      <c r="C42" t="s">
        <v>215</v>
      </c>
      <c r="D42" s="16"/>
      <c r="E42" t="s">
        <v>215</v>
      </c>
      <c r="H42" s="77">
        <v>0</v>
      </c>
      <c r="I42" t="s">
        <v>215</v>
      </c>
      <c r="J42" s="78">
        <v>0</v>
      </c>
      <c r="K42" s="78">
        <v>0</v>
      </c>
      <c r="L42" s="77">
        <v>0</v>
      </c>
      <c r="M42" s="77">
        <v>0</v>
      </c>
      <c r="O42" s="77">
        <v>0</v>
      </c>
      <c r="P42" s="78">
        <v>0</v>
      </c>
      <c r="Q42" s="78">
        <v>0</v>
      </c>
      <c r="R42" s="78">
        <v>0</v>
      </c>
    </row>
    <row r="43" spans="2:18">
      <c r="B43" s="79" t="s">
        <v>220</v>
      </c>
      <c r="C43" s="16"/>
      <c r="D43" s="16"/>
      <c r="H43" s="81">
        <v>0</v>
      </c>
      <c r="K43" s="80">
        <v>0</v>
      </c>
      <c r="L43" s="81">
        <v>0</v>
      </c>
      <c r="N43" s="81">
        <v>0</v>
      </c>
      <c r="O43" s="81">
        <v>0</v>
      </c>
      <c r="Q43" s="80">
        <v>0</v>
      </c>
      <c r="R43" s="80">
        <v>0</v>
      </c>
    </row>
    <row r="44" spans="2:18">
      <c r="B44" s="79" t="s">
        <v>290</v>
      </c>
      <c r="C44" s="16"/>
      <c r="D44" s="16"/>
      <c r="H44" s="81">
        <v>0</v>
      </c>
      <c r="K44" s="80">
        <v>0</v>
      </c>
      <c r="L44" s="81">
        <v>0</v>
      </c>
      <c r="N44" s="81">
        <v>0</v>
      </c>
      <c r="O44" s="81">
        <v>0</v>
      </c>
      <c r="Q44" s="80">
        <v>0</v>
      </c>
      <c r="R44" s="80">
        <v>0</v>
      </c>
    </row>
    <row r="45" spans="2:18">
      <c r="B45" t="s">
        <v>215</v>
      </c>
      <c r="C45" t="s">
        <v>215</v>
      </c>
      <c r="D45" s="16"/>
      <c r="E45" t="s">
        <v>215</v>
      </c>
      <c r="H45" s="77">
        <v>0</v>
      </c>
      <c r="I45" t="s">
        <v>215</v>
      </c>
      <c r="J45" s="78">
        <v>0</v>
      </c>
      <c r="K45" s="78">
        <v>0</v>
      </c>
      <c r="L45" s="77">
        <v>0</v>
      </c>
      <c r="M45" s="77">
        <v>0</v>
      </c>
      <c r="O45" s="77">
        <v>0</v>
      </c>
      <c r="P45" s="78">
        <v>0</v>
      </c>
      <c r="Q45" s="78">
        <v>0</v>
      </c>
      <c r="R45" s="78">
        <v>0</v>
      </c>
    </row>
    <row r="46" spans="2:18">
      <c r="B46" s="79" t="s">
        <v>291</v>
      </c>
      <c r="C46" s="16"/>
      <c r="D46" s="16"/>
      <c r="H46" s="81">
        <v>0</v>
      </c>
      <c r="K46" s="80">
        <v>0</v>
      </c>
      <c r="L46" s="81">
        <v>0</v>
      </c>
      <c r="N46" s="81">
        <v>0</v>
      </c>
      <c r="O46" s="81">
        <v>0</v>
      </c>
      <c r="Q46" s="80">
        <v>0</v>
      </c>
      <c r="R46" s="80">
        <v>0</v>
      </c>
    </row>
    <row r="47" spans="2:18">
      <c r="B47" t="s">
        <v>215</v>
      </c>
      <c r="C47" t="s">
        <v>215</v>
      </c>
      <c r="D47" s="16"/>
      <c r="E47" t="s">
        <v>215</v>
      </c>
      <c r="H47" s="77">
        <v>0</v>
      </c>
      <c r="I47" t="s">
        <v>215</v>
      </c>
      <c r="J47" s="78">
        <v>0</v>
      </c>
      <c r="K47" s="78">
        <v>0</v>
      </c>
      <c r="L47" s="77">
        <v>0</v>
      </c>
      <c r="M47" s="77">
        <v>0</v>
      </c>
      <c r="O47" s="77">
        <v>0</v>
      </c>
      <c r="P47" s="78">
        <v>0</v>
      </c>
      <c r="Q47" s="78">
        <v>0</v>
      </c>
      <c r="R47" s="78">
        <v>0</v>
      </c>
    </row>
    <row r="48" spans="2:18">
      <c r="B48" t="s">
        <v>292</v>
      </c>
      <c r="C48" s="16"/>
      <c r="D48" s="16"/>
    </row>
    <row r="49" spans="2:4">
      <c r="B49" t="s">
        <v>293</v>
      </c>
      <c r="C49" s="16"/>
      <c r="D49" s="16"/>
    </row>
    <row r="50" spans="2:4">
      <c r="B50" t="s">
        <v>294</v>
      </c>
      <c r="C50" s="16"/>
      <c r="D50" s="16"/>
    </row>
    <row r="51" spans="2:4">
      <c r="B51" t="s">
        <v>295</v>
      </c>
      <c r="C51" s="16"/>
      <c r="D51" s="16"/>
    </row>
    <row r="52" spans="2:4">
      <c r="C52" s="16"/>
      <c r="D52" s="16"/>
    </row>
    <row r="53" spans="2:4">
      <c r="C53" s="16"/>
      <c r="D53" s="16"/>
    </row>
    <row r="54" spans="2:4">
      <c r="C54" s="16"/>
      <c r="D54" s="16"/>
    </row>
    <row r="55" spans="2:4">
      <c r="C55" s="16"/>
      <c r="D55" s="16"/>
    </row>
    <row r="56" spans="2:4">
      <c r="C56" s="16"/>
      <c r="D56" s="16"/>
    </row>
    <row r="57" spans="2:4">
      <c r="C57" s="16"/>
      <c r="D57" s="16"/>
    </row>
    <row r="58" spans="2:4">
      <c r="C58" s="16"/>
      <c r="D58" s="16"/>
    </row>
    <row r="59" spans="2:4">
      <c r="C59" s="16"/>
      <c r="D59" s="16"/>
    </row>
    <row r="60" spans="2:4">
      <c r="C60" s="16"/>
      <c r="D60" s="16"/>
    </row>
    <row r="61" spans="2:4">
      <c r="C61" s="16"/>
      <c r="D61" s="16"/>
    </row>
    <row r="62" spans="2:4">
      <c r="C62" s="16"/>
      <c r="D62" s="16"/>
    </row>
    <row r="63" spans="2:4">
      <c r="C63" s="16"/>
      <c r="D63" s="16"/>
    </row>
    <row r="64" spans="2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</row>
    <row r="3" spans="2:23">
      <c r="B3" s="2" t="s">
        <v>2</v>
      </c>
      <c r="C3" t="s">
        <v>198</v>
      </c>
    </row>
    <row r="4" spans="2:23">
      <c r="B4" s="2" t="s">
        <v>3</v>
      </c>
    </row>
    <row r="5" spans="2:23">
      <c r="B5" s="2"/>
    </row>
    <row r="7" spans="2:23" ht="26.25" customHeight="1">
      <c r="B7" s="102" t="s">
        <v>179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4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23">
      <c r="B12" s="79" t="s">
        <v>200</v>
      </c>
      <c r="E12" s="15"/>
      <c r="F12" s="15"/>
      <c r="G12" s="15"/>
      <c r="H12" s="81">
        <v>0</v>
      </c>
      <c r="I12" s="15"/>
      <c r="J12" s="15"/>
      <c r="K12" s="15"/>
      <c r="L12" s="81">
        <v>0</v>
      </c>
      <c r="M12" s="81">
        <v>0</v>
      </c>
      <c r="N12" s="15"/>
      <c r="O12" s="80">
        <v>0</v>
      </c>
      <c r="P12" s="80">
        <v>0</v>
      </c>
      <c r="Q12" s="15"/>
      <c r="R12" s="15"/>
      <c r="S12" s="15"/>
      <c r="T12" s="15"/>
      <c r="U12" s="15"/>
      <c r="V12" s="15"/>
      <c r="W12" s="15"/>
    </row>
    <row r="13" spans="2:23">
      <c r="B13" s="79" t="s">
        <v>657</v>
      </c>
      <c r="E13" s="15"/>
      <c r="F13" s="15"/>
      <c r="G13" s="15"/>
      <c r="H13" s="81">
        <v>0</v>
      </c>
      <c r="I13" s="15"/>
      <c r="J13" s="15"/>
      <c r="K13" s="15"/>
      <c r="L13" s="81">
        <v>0</v>
      </c>
      <c r="M13" s="81">
        <v>0</v>
      </c>
      <c r="N13" s="15"/>
      <c r="O13" s="80">
        <v>0</v>
      </c>
      <c r="P13" s="80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215</v>
      </c>
      <c r="C14" t="s">
        <v>215</v>
      </c>
      <c r="D14" t="s">
        <v>215</v>
      </c>
      <c r="E14" t="s">
        <v>215</v>
      </c>
      <c r="F14" s="15"/>
      <c r="G14" s="15"/>
      <c r="H14" s="77">
        <v>0</v>
      </c>
      <c r="I14" t="s">
        <v>215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  <c r="Q14" s="15"/>
      <c r="R14" s="15"/>
      <c r="S14" s="15"/>
      <c r="T14" s="15"/>
      <c r="U14" s="15"/>
      <c r="V14" s="15"/>
      <c r="W14" s="15"/>
    </row>
    <row r="15" spans="2:23">
      <c r="B15" s="79" t="s">
        <v>658</v>
      </c>
      <c r="E15" s="15"/>
      <c r="F15" s="15"/>
      <c r="G15" s="15"/>
      <c r="H15" s="81">
        <v>0</v>
      </c>
      <c r="I15" s="15"/>
      <c r="J15" s="15"/>
      <c r="K15" s="15"/>
      <c r="L15" s="81">
        <v>0</v>
      </c>
      <c r="M15" s="81">
        <v>0</v>
      </c>
      <c r="N15" s="15"/>
      <c r="O15" s="80">
        <v>0</v>
      </c>
      <c r="P15" s="80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215</v>
      </c>
      <c r="C16" t="s">
        <v>215</v>
      </c>
      <c r="D16" t="s">
        <v>215</v>
      </c>
      <c r="E16" t="s">
        <v>215</v>
      </c>
      <c r="F16" s="15"/>
      <c r="G16" s="15"/>
      <c r="H16" s="77">
        <v>0</v>
      </c>
      <c r="I16" t="s">
        <v>215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  <c r="Q16" s="15"/>
      <c r="R16" s="15"/>
      <c r="S16" s="15"/>
      <c r="T16" s="15"/>
      <c r="U16" s="15"/>
      <c r="V16" s="15"/>
      <c r="W16" s="15"/>
    </row>
    <row r="17" spans="2:23">
      <c r="B17" s="79" t="s">
        <v>297</v>
      </c>
      <c r="E17" s="15"/>
      <c r="F17" s="15"/>
      <c r="G17" s="15"/>
      <c r="H17" s="81">
        <v>0</v>
      </c>
      <c r="I17" s="15"/>
      <c r="J17" s="15"/>
      <c r="K17" s="15"/>
      <c r="L17" s="81">
        <v>0</v>
      </c>
      <c r="M17" s="81">
        <v>0</v>
      </c>
      <c r="N17" s="15"/>
      <c r="O17" s="80">
        <v>0</v>
      </c>
      <c r="P17" s="80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215</v>
      </c>
      <c r="C18" t="s">
        <v>215</v>
      </c>
      <c r="D18" t="s">
        <v>215</v>
      </c>
      <c r="E18" t="s">
        <v>215</v>
      </c>
      <c r="F18" s="15"/>
      <c r="G18" s="15"/>
      <c r="H18" s="77">
        <v>0</v>
      </c>
      <c r="I18" t="s">
        <v>215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  <c r="Q18" s="15"/>
      <c r="R18" s="15"/>
      <c r="S18" s="15"/>
      <c r="T18" s="15"/>
      <c r="U18" s="15"/>
      <c r="V18" s="15"/>
      <c r="W18" s="15"/>
    </row>
    <row r="19" spans="2:23">
      <c r="B19" s="79" t="s">
        <v>589</v>
      </c>
      <c r="E19" s="15"/>
      <c r="F19" s="15"/>
      <c r="G19" s="15"/>
      <c r="H19" s="81">
        <v>0</v>
      </c>
      <c r="I19" s="15"/>
      <c r="J19" s="15"/>
      <c r="K19" s="15"/>
      <c r="L19" s="81">
        <v>0</v>
      </c>
      <c r="M19" s="81">
        <v>0</v>
      </c>
      <c r="N19" s="15"/>
      <c r="O19" s="80">
        <v>0</v>
      </c>
      <c r="P19" s="80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215</v>
      </c>
      <c r="C20" t="s">
        <v>215</v>
      </c>
      <c r="D20" t="s">
        <v>215</v>
      </c>
      <c r="E20" t="s">
        <v>215</v>
      </c>
      <c r="F20" s="15"/>
      <c r="G20" s="15"/>
      <c r="H20" s="77">
        <v>0</v>
      </c>
      <c r="I20" t="s">
        <v>215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  <c r="Q20" s="15"/>
      <c r="R20" s="15"/>
      <c r="S20" s="15"/>
      <c r="T20" s="15"/>
      <c r="U20" s="15"/>
      <c r="V20" s="15"/>
      <c r="W20" s="15"/>
    </row>
    <row r="21" spans="2:23">
      <c r="B21" s="79" t="s">
        <v>220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23">
      <c r="B22" s="79" t="s">
        <v>298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23">
      <c r="B23" t="s">
        <v>215</v>
      </c>
      <c r="C23" t="s">
        <v>215</v>
      </c>
      <c r="D23" t="s">
        <v>215</v>
      </c>
      <c r="E23" t="s">
        <v>215</v>
      </c>
      <c r="H23" s="77">
        <v>0</v>
      </c>
      <c r="I23" t="s">
        <v>215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23">
      <c r="B24" s="79" t="s">
        <v>299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23">
      <c r="B25" t="s">
        <v>215</v>
      </c>
      <c r="C25" t="s">
        <v>215</v>
      </c>
      <c r="D25" t="s">
        <v>215</v>
      </c>
      <c r="E25" t="s">
        <v>215</v>
      </c>
      <c r="H25" s="77">
        <v>0</v>
      </c>
      <c r="I25" t="s">
        <v>215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23">
      <c r="B26" t="s">
        <v>222</v>
      </c>
      <c r="D26" s="16"/>
    </row>
    <row r="27" spans="2:23">
      <c r="B27" t="s">
        <v>292</v>
      </c>
      <c r="D27" s="16"/>
    </row>
    <row r="28" spans="2:23">
      <c r="B28" t="s">
        <v>293</v>
      </c>
      <c r="D28" s="16"/>
    </row>
    <row r="29" spans="2:23">
      <c r="B29" t="s">
        <v>294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topLeftCell="A22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</row>
    <row r="3" spans="2:68">
      <c r="B3" s="2" t="s">
        <v>2</v>
      </c>
      <c r="C3" t="s">
        <v>198</v>
      </c>
    </row>
    <row r="4" spans="2:68">
      <c r="B4" s="2" t="s">
        <v>3</v>
      </c>
    </row>
    <row r="6" spans="2:68" ht="26.25" customHeight="1">
      <c r="B6" s="97" t="s">
        <v>68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1"/>
      <c r="BP6" s="19"/>
    </row>
    <row r="7" spans="2:68" ht="26.25" customHeight="1">
      <c r="B7" s="97" t="s">
        <v>82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1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5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9" t="s">
        <v>200</v>
      </c>
      <c r="C12" s="16"/>
      <c r="D12" s="16"/>
      <c r="E12" s="16"/>
      <c r="F12" s="16"/>
      <c r="G12" s="16"/>
      <c r="K12" s="81">
        <v>0</v>
      </c>
      <c r="N12" s="80">
        <v>0</v>
      </c>
      <c r="O12" s="81">
        <v>0</v>
      </c>
      <c r="Q12" s="81">
        <v>0</v>
      </c>
      <c r="R12" s="81">
        <v>0</v>
      </c>
      <c r="T12" s="80">
        <v>0</v>
      </c>
      <c r="U12" s="80">
        <v>0</v>
      </c>
    </row>
    <row r="13" spans="2:68">
      <c r="B13" s="79" t="s">
        <v>296</v>
      </c>
      <c r="C13" s="16"/>
      <c r="D13" s="16"/>
      <c r="E13" s="16"/>
      <c r="F13" s="16"/>
      <c r="G13" s="16"/>
      <c r="K13" s="81">
        <v>0</v>
      </c>
      <c r="N13" s="80">
        <v>0</v>
      </c>
      <c r="O13" s="81">
        <v>0</v>
      </c>
      <c r="Q13" s="81">
        <v>0</v>
      </c>
      <c r="R13" s="81">
        <v>0</v>
      </c>
      <c r="T13" s="80">
        <v>0</v>
      </c>
      <c r="U13" s="80">
        <v>0</v>
      </c>
    </row>
    <row r="14" spans="2:68">
      <c r="B14" t="s">
        <v>215</v>
      </c>
      <c r="C14" t="s">
        <v>215</v>
      </c>
      <c r="D14" s="16"/>
      <c r="E14" s="16"/>
      <c r="F14" s="16"/>
      <c r="G14" t="s">
        <v>215</v>
      </c>
      <c r="H14" t="s">
        <v>215</v>
      </c>
      <c r="K14" s="77">
        <v>0</v>
      </c>
      <c r="L14" t="s">
        <v>215</v>
      </c>
      <c r="M14" s="78">
        <v>0</v>
      </c>
      <c r="N14" s="78">
        <v>0</v>
      </c>
      <c r="O14" s="77">
        <v>0</v>
      </c>
      <c r="P14" s="77">
        <v>0</v>
      </c>
      <c r="R14" s="77">
        <v>0</v>
      </c>
      <c r="S14" s="78">
        <v>0</v>
      </c>
      <c r="T14" s="78">
        <v>0</v>
      </c>
      <c r="U14" s="78">
        <v>0</v>
      </c>
    </row>
    <row r="15" spans="2:68">
      <c r="B15" s="79" t="s">
        <v>252</v>
      </c>
      <c r="C15" s="16"/>
      <c r="D15" s="16"/>
      <c r="E15" s="16"/>
      <c r="F15" s="16"/>
      <c r="G15" s="16"/>
      <c r="K15" s="81">
        <v>0</v>
      </c>
      <c r="N15" s="80">
        <v>0</v>
      </c>
      <c r="O15" s="81">
        <v>0</v>
      </c>
      <c r="Q15" s="81">
        <v>0</v>
      </c>
      <c r="R15" s="81">
        <v>0</v>
      </c>
      <c r="T15" s="80">
        <v>0</v>
      </c>
      <c r="U15" s="80">
        <v>0</v>
      </c>
    </row>
    <row r="16" spans="2:68">
      <c r="B16" t="s">
        <v>215</v>
      </c>
      <c r="C16" t="s">
        <v>215</v>
      </c>
      <c r="D16" s="16"/>
      <c r="E16" s="16"/>
      <c r="F16" s="16"/>
      <c r="G16" t="s">
        <v>215</v>
      </c>
      <c r="H16" t="s">
        <v>215</v>
      </c>
      <c r="K16" s="77">
        <v>0</v>
      </c>
      <c r="L16" t="s">
        <v>215</v>
      </c>
      <c r="M16" s="78">
        <v>0</v>
      </c>
      <c r="N16" s="78">
        <v>0</v>
      </c>
      <c r="O16" s="77">
        <v>0</v>
      </c>
      <c r="P16" s="77">
        <v>0</v>
      </c>
      <c r="R16" s="77">
        <v>0</v>
      </c>
      <c r="S16" s="78">
        <v>0</v>
      </c>
      <c r="T16" s="78">
        <v>0</v>
      </c>
      <c r="U16" s="78">
        <v>0</v>
      </c>
    </row>
    <row r="17" spans="2:21">
      <c r="B17" s="79" t="s">
        <v>297</v>
      </c>
      <c r="C17" s="16"/>
      <c r="D17" s="16"/>
      <c r="E17" s="16"/>
      <c r="F17" s="16"/>
      <c r="G17" s="16"/>
      <c r="K17" s="81">
        <v>0</v>
      </c>
      <c r="N17" s="80">
        <v>0</v>
      </c>
      <c r="O17" s="81">
        <v>0</v>
      </c>
      <c r="Q17" s="81">
        <v>0</v>
      </c>
      <c r="R17" s="81">
        <v>0</v>
      </c>
      <c r="T17" s="80">
        <v>0</v>
      </c>
      <c r="U17" s="80">
        <v>0</v>
      </c>
    </row>
    <row r="18" spans="2:21">
      <c r="B18" t="s">
        <v>215</v>
      </c>
      <c r="C18" t="s">
        <v>215</v>
      </c>
      <c r="D18" s="16"/>
      <c r="E18" s="16"/>
      <c r="F18" s="16"/>
      <c r="G18" t="s">
        <v>215</v>
      </c>
      <c r="H18" t="s">
        <v>215</v>
      </c>
      <c r="K18" s="77">
        <v>0</v>
      </c>
      <c r="L18" t="s">
        <v>215</v>
      </c>
      <c r="M18" s="78">
        <v>0</v>
      </c>
      <c r="N18" s="78">
        <v>0</v>
      </c>
      <c r="O18" s="77">
        <v>0</v>
      </c>
      <c r="P18" s="77">
        <v>0</v>
      </c>
      <c r="R18" s="77">
        <v>0</v>
      </c>
      <c r="S18" s="78">
        <v>0</v>
      </c>
      <c r="T18" s="78">
        <v>0</v>
      </c>
      <c r="U18" s="78">
        <v>0</v>
      </c>
    </row>
    <row r="19" spans="2:21">
      <c r="B19" s="79" t="s">
        <v>220</v>
      </c>
      <c r="C19" s="16"/>
      <c r="D19" s="16"/>
      <c r="E19" s="16"/>
      <c r="F19" s="16"/>
      <c r="G19" s="16"/>
      <c r="K19" s="81">
        <v>0</v>
      </c>
      <c r="N19" s="80">
        <v>0</v>
      </c>
      <c r="O19" s="81">
        <v>0</v>
      </c>
      <c r="Q19" s="81">
        <v>0</v>
      </c>
      <c r="R19" s="81">
        <v>0</v>
      </c>
      <c r="T19" s="80">
        <v>0</v>
      </c>
      <c r="U19" s="80">
        <v>0</v>
      </c>
    </row>
    <row r="20" spans="2:21">
      <c r="B20" s="79" t="s">
        <v>298</v>
      </c>
      <c r="C20" s="16"/>
      <c r="D20" s="16"/>
      <c r="E20" s="16"/>
      <c r="F20" s="16"/>
      <c r="G20" s="16"/>
      <c r="K20" s="81">
        <v>0</v>
      </c>
      <c r="N20" s="80">
        <v>0</v>
      </c>
      <c r="O20" s="81">
        <v>0</v>
      </c>
      <c r="Q20" s="81">
        <v>0</v>
      </c>
      <c r="R20" s="81">
        <v>0</v>
      </c>
      <c r="T20" s="80">
        <v>0</v>
      </c>
      <c r="U20" s="80">
        <v>0</v>
      </c>
    </row>
    <row r="21" spans="2:21">
      <c r="B21" t="s">
        <v>215</v>
      </c>
      <c r="C21" t="s">
        <v>215</v>
      </c>
      <c r="D21" s="16"/>
      <c r="E21" s="16"/>
      <c r="F21" s="16"/>
      <c r="G21" t="s">
        <v>215</v>
      </c>
      <c r="H21" t="s">
        <v>215</v>
      </c>
      <c r="K21" s="77">
        <v>0</v>
      </c>
      <c r="L21" t="s">
        <v>215</v>
      </c>
      <c r="M21" s="78">
        <v>0</v>
      </c>
      <c r="N21" s="78">
        <v>0</v>
      </c>
      <c r="O21" s="77">
        <v>0</v>
      </c>
      <c r="P21" s="77">
        <v>0</v>
      </c>
      <c r="R21" s="77">
        <v>0</v>
      </c>
      <c r="S21" s="78">
        <v>0</v>
      </c>
      <c r="T21" s="78">
        <v>0</v>
      </c>
      <c r="U21" s="78">
        <v>0</v>
      </c>
    </row>
    <row r="22" spans="2:21">
      <c r="B22" s="79" t="s">
        <v>299</v>
      </c>
      <c r="C22" s="16"/>
      <c r="D22" s="16"/>
      <c r="E22" s="16"/>
      <c r="F22" s="16"/>
      <c r="G22" s="16"/>
      <c r="K22" s="81">
        <v>0</v>
      </c>
      <c r="N22" s="80">
        <v>0</v>
      </c>
      <c r="O22" s="81">
        <v>0</v>
      </c>
      <c r="Q22" s="81">
        <v>0</v>
      </c>
      <c r="R22" s="81">
        <v>0</v>
      </c>
      <c r="T22" s="80">
        <v>0</v>
      </c>
      <c r="U22" s="80">
        <v>0</v>
      </c>
    </row>
    <row r="23" spans="2:21">
      <c r="B23" t="s">
        <v>215</v>
      </c>
      <c r="C23" t="s">
        <v>215</v>
      </c>
      <c r="D23" s="16"/>
      <c r="E23" s="16"/>
      <c r="F23" s="16"/>
      <c r="G23" t="s">
        <v>215</v>
      </c>
      <c r="H23" t="s">
        <v>215</v>
      </c>
      <c r="K23" s="77">
        <v>0</v>
      </c>
      <c r="L23" t="s">
        <v>215</v>
      </c>
      <c r="M23" s="78">
        <v>0</v>
      </c>
      <c r="N23" s="78">
        <v>0</v>
      </c>
      <c r="O23" s="77">
        <v>0</v>
      </c>
      <c r="P23" s="77">
        <v>0</v>
      </c>
      <c r="R23" s="77">
        <v>0</v>
      </c>
      <c r="S23" s="78">
        <v>0</v>
      </c>
      <c r="T23" s="78">
        <v>0</v>
      </c>
      <c r="U23" s="78">
        <v>0</v>
      </c>
    </row>
    <row r="24" spans="2:21">
      <c r="B24" t="s">
        <v>222</v>
      </c>
      <c r="C24" s="16"/>
      <c r="D24" s="16"/>
      <c r="E24" s="16"/>
      <c r="F24" s="16"/>
      <c r="G24" s="16"/>
    </row>
    <row r="25" spans="2:21">
      <c r="B25" t="s">
        <v>292</v>
      </c>
      <c r="C25" s="16"/>
      <c r="D25" s="16"/>
      <c r="E25" s="16"/>
      <c r="F25" s="16"/>
      <c r="G25" s="16"/>
    </row>
    <row r="26" spans="2:21">
      <c r="B26" t="s">
        <v>293</v>
      </c>
      <c r="C26" s="16"/>
      <c r="D26" s="16"/>
      <c r="E26" s="16"/>
      <c r="F26" s="16"/>
      <c r="G26" s="16"/>
    </row>
    <row r="27" spans="2:21">
      <c r="B27" t="s">
        <v>294</v>
      </c>
      <c r="C27" s="16"/>
      <c r="D27" s="16"/>
      <c r="E27" s="16"/>
      <c r="F27" s="16"/>
      <c r="G27" s="16"/>
    </row>
    <row r="28" spans="2:21">
      <c r="B28" t="s">
        <v>295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0"/>
  <sheetViews>
    <sheetView rightToLeft="1" topLeftCell="A91" workbookViewId="0">
      <selection activeCell="Q13" sqref="Q13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14" style="16" bestFit="1" customWidth="1"/>
    <col min="24" max="24" width="10.7109375" style="16" bestFit="1" customWidth="1"/>
    <col min="25" max="25" width="7.140625" style="16" customWidth="1"/>
    <col min="26" max="26" width="18.85546875" style="16" bestFit="1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</row>
    <row r="3" spans="2:66">
      <c r="B3" s="2" t="s">
        <v>2</v>
      </c>
      <c r="C3" t="s">
        <v>198</v>
      </c>
    </row>
    <row r="4" spans="2:66">
      <c r="B4" s="2" t="s">
        <v>3</v>
      </c>
    </row>
    <row r="6" spans="2:66" ht="26.25" customHeight="1">
      <c r="B6" s="102" t="s">
        <v>68</v>
      </c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4"/>
    </row>
    <row r="7" spans="2:66" ht="26.25" customHeight="1">
      <c r="B7" s="102" t="s">
        <v>89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4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5">
        <v>3.87</v>
      </c>
      <c r="L11" s="7"/>
      <c r="M11" s="7"/>
      <c r="N11" s="76">
        <v>1.01E-2</v>
      </c>
      <c r="O11" s="75">
        <f>O12+O97</f>
        <v>22065389.719999999</v>
      </c>
      <c r="P11" s="33"/>
      <c r="Q11" s="75">
        <v>57.175519999999999</v>
      </c>
      <c r="R11" s="75">
        <v>23631.76008342874</v>
      </c>
      <c r="S11" s="7"/>
      <c r="T11" s="76">
        <v>1</v>
      </c>
      <c r="U11" s="76">
        <v>0.13819999999999999</v>
      </c>
      <c r="V11" s="35"/>
      <c r="BI11" s="16"/>
      <c r="BJ11" s="19"/>
      <c r="BK11" s="16"/>
      <c r="BN11" s="16"/>
    </row>
    <row r="12" spans="2:66" s="83" customFormat="1">
      <c r="B12" s="82" t="s">
        <v>200</v>
      </c>
      <c r="K12" s="84">
        <v>3.79</v>
      </c>
      <c r="N12" s="85">
        <v>9.1000000000000004E-3</v>
      </c>
      <c r="O12" s="84">
        <f>O13+O58+O93+O95</f>
        <v>21845389.719999999</v>
      </c>
      <c r="Q12" s="84">
        <v>57.175519999999999</v>
      </c>
      <c r="R12" s="84">
        <v>22971.588398703021</v>
      </c>
      <c r="T12" s="85">
        <v>0.97209999999999996</v>
      </c>
      <c r="U12" s="85">
        <v>0.1343</v>
      </c>
    </row>
    <row r="13" spans="2:66" s="83" customFormat="1">
      <c r="B13" s="82" t="s">
        <v>296</v>
      </c>
      <c r="K13" s="84">
        <v>4.13</v>
      </c>
      <c r="N13" s="85">
        <v>-4.3E-3</v>
      </c>
      <c r="O13" s="84">
        <f>SUM(O14:O57)</f>
        <v>12429615.68</v>
      </c>
      <c r="Q13" s="84">
        <v>57.175519999999999</v>
      </c>
      <c r="R13" s="84">
        <v>13450.275010110192</v>
      </c>
      <c r="T13" s="85">
        <v>0.56920000000000004</v>
      </c>
      <c r="U13" s="85">
        <v>7.8600000000000003E-2</v>
      </c>
    </row>
    <row r="14" spans="2:66" s="83" customFormat="1">
      <c r="B14" s="86" t="s">
        <v>300</v>
      </c>
      <c r="C14" s="86" t="s">
        <v>301</v>
      </c>
      <c r="D14" s="86" t="s">
        <v>100</v>
      </c>
      <c r="E14" s="86" t="s">
        <v>123</v>
      </c>
      <c r="F14" s="86" t="s">
        <v>302</v>
      </c>
      <c r="G14" s="86" t="s">
        <v>303</v>
      </c>
      <c r="H14" s="86" t="s">
        <v>205</v>
      </c>
      <c r="I14" s="86" t="s">
        <v>206</v>
      </c>
      <c r="J14" s="86" t="s">
        <v>251</v>
      </c>
      <c r="K14" s="87">
        <v>0.59</v>
      </c>
      <c r="L14" s="86" t="s">
        <v>102</v>
      </c>
      <c r="M14" s="88">
        <v>6.1999999999999998E-3</v>
      </c>
      <c r="N14" s="88">
        <v>-9.9699999999999997E-2</v>
      </c>
      <c r="O14" s="87">
        <v>100000</v>
      </c>
      <c r="P14" s="87">
        <v>107.04</v>
      </c>
      <c r="Q14" s="87">
        <v>0</v>
      </c>
      <c r="R14" s="87">
        <v>107.04</v>
      </c>
      <c r="S14" s="88">
        <v>0</v>
      </c>
      <c r="T14" s="88">
        <v>4.4999999999999997E-3</v>
      </c>
      <c r="U14" s="88">
        <v>5.9999999999999995E-4</v>
      </c>
    </row>
    <row r="15" spans="2:66" s="83" customFormat="1">
      <c r="B15" s="86" t="s">
        <v>304</v>
      </c>
      <c r="C15" s="86" t="s">
        <v>305</v>
      </c>
      <c r="D15" s="86" t="s">
        <v>100</v>
      </c>
      <c r="E15" s="86" t="s">
        <v>123</v>
      </c>
      <c r="F15" s="86" t="s">
        <v>306</v>
      </c>
      <c r="G15" s="86" t="s">
        <v>307</v>
      </c>
      <c r="H15" s="86" t="s">
        <v>205</v>
      </c>
      <c r="I15" s="86" t="s">
        <v>206</v>
      </c>
      <c r="J15" s="86" t="s">
        <v>308</v>
      </c>
      <c r="K15" s="87">
        <v>1.24</v>
      </c>
      <c r="L15" s="86" t="s">
        <v>102</v>
      </c>
      <c r="M15" s="88">
        <v>5.0000000000000001E-3</v>
      </c>
      <c r="N15" s="88">
        <v>-2.5000000000000001E-2</v>
      </c>
      <c r="O15" s="87">
        <v>398000</v>
      </c>
      <c r="P15" s="87">
        <v>108.08</v>
      </c>
      <c r="Q15" s="87">
        <v>0</v>
      </c>
      <c r="R15" s="87">
        <v>430.15839999999997</v>
      </c>
      <c r="S15" s="88">
        <v>1.1999999999999999E-3</v>
      </c>
      <c r="T15" s="88">
        <v>1.8200000000000001E-2</v>
      </c>
      <c r="U15" s="88">
        <v>2.5000000000000001E-3</v>
      </c>
    </row>
    <row r="16" spans="2:66" s="83" customFormat="1">
      <c r="B16" s="86" t="s">
        <v>309</v>
      </c>
      <c r="C16" s="86" t="s">
        <v>310</v>
      </c>
      <c r="D16" s="86" t="s">
        <v>100</v>
      </c>
      <c r="E16" s="86" t="s">
        <v>123</v>
      </c>
      <c r="F16" s="86" t="s">
        <v>306</v>
      </c>
      <c r="G16" s="86" t="s">
        <v>307</v>
      </c>
      <c r="H16" s="86" t="s">
        <v>205</v>
      </c>
      <c r="I16" s="86" t="s">
        <v>206</v>
      </c>
      <c r="J16" s="86" t="s">
        <v>311</v>
      </c>
      <c r="K16" s="87">
        <v>4.68</v>
      </c>
      <c r="L16" s="86" t="s">
        <v>102</v>
      </c>
      <c r="M16" s="88">
        <v>1E-3</v>
      </c>
      <c r="N16" s="88">
        <v>-5.8999999999999999E-3</v>
      </c>
      <c r="O16" s="87">
        <v>122222</v>
      </c>
      <c r="P16" s="87">
        <v>104.43</v>
      </c>
      <c r="Q16" s="87">
        <v>0</v>
      </c>
      <c r="R16" s="87">
        <v>127.6364346</v>
      </c>
      <c r="S16" s="88">
        <v>2.9999999999999997E-4</v>
      </c>
      <c r="T16" s="88">
        <v>5.4000000000000003E-3</v>
      </c>
      <c r="U16" s="88">
        <v>6.9999999999999999E-4</v>
      </c>
    </row>
    <row r="17" spans="2:21" s="83" customFormat="1">
      <c r="B17" s="86" t="s">
        <v>312</v>
      </c>
      <c r="C17" s="86" t="s">
        <v>313</v>
      </c>
      <c r="D17" s="86" t="s">
        <v>100</v>
      </c>
      <c r="E17" s="86" t="s">
        <v>123</v>
      </c>
      <c r="F17" s="86" t="s">
        <v>314</v>
      </c>
      <c r="G17" s="86" t="s">
        <v>307</v>
      </c>
      <c r="H17" s="86" t="s">
        <v>205</v>
      </c>
      <c r="I17" s="86" t="s">
        <v>206</v>
      </c>
      <c r="J17" s="86" t="s">
        <v>315</v>
      </c>
      <c r="K17" s="87">
        <v>5.65</v>
      </c>
      <c r="L17" s="86" t="s">
        <v>102</v>
      </c>
      <c r="M17" s="88">
        <v>2E-3</v>
      </c>
      <c r="N17" s="88">
        <v>-4.5999999999999999E-3</v>
      </c>
      <c r="O17" s="87">
        <v>500000</v>
      </c>
      <c r="P17" s="87">
        <v>104.94</v>
      </c>
      <c r="Q17" s="87">
        <v>0</v>
      </c>
      <c r="R17" s="87">
        <v>524.70000000000005</v>
      </c>
      <c r="S17" s="88">
        <v>2.0000000000000001E-4</v>
      </c>
      <c r="T17" s="88">
        <v>2.2200000000000001E-2</v>
      </c>
      <c r="U17" s="88">
        <v>3.0999999999999999E-3</v>
      </c>
    </row>
    <row r="18" spans="2:21" s="83" customFormat="1">
      <c r="B18" s="86" t="s">
        <v>316</v>
      </c>
      <c r="C18" s="86" t="s">
        <v>317</v>
      </c>
      <c r="D18" s="86" t="s">
        <v>100</v>
      </c>
      <c r="E18" s="86" t="s">
        <v>123</v>
      </c>
      <c r="F18" s="86" t="s">
        <v>318</v>
      </c>
      <c r="G18" s="86" t="s">
        <v>307</v>
      </c>
      <c r="H18" s="86" t="s">
        <v>319</v>
      </c>
      <c r="I18" s="86" t="s">
        <v>150</v>
      </c>
      <c r="J18" s="86" t="s">
        <v>320</v>
      </c>
      <c r="K18" s="87">
        <v>1.42</v>
      </c>
      <c r="L18" s="86" t="s">
        <v>102</v>
      </c>
      <c r="M18" s="88">
        <v>0.01</v>
      </c>
      <c r="N18" s="88">
        <v>-2.1600000000000001E-2</v>
      </c>
      <c r="O18" s="87">
        <v>100000</v>
      </c>
      <c r="P18" s="87">
        <v>108.8</v>
      </c>
      <c r="Q18" s="87">
        <v>0</v>
      </c>
      <c r="R18" s="87">
        <v>108.8</v>
      </c>
      <c r="S18" s="88">
        <v>0</v>
      </c>
      <c r="T18" s="88">
        <v>4.5999999999999999E-3</v>
      </c>
      <c r="U18" s="88">
        <v>5.9999999999999995E-4</v>
      </c>
    </row>
    <row r="19" spans="2:21" s="83" customFormat="1">
      <c r="B19" s="86" t="s">
        <v>321</v>
      </c>
      <c r="C19" s="86" t="s">
        <v>322</v>
      </c>
      <c r="D19" s="86" t="s">
        <v>100</v>
      </c>
      <c r="E19" s="86" t="s">
        <v>123</v>
      </c>
      <c r="F19" s="86" t="s">
        <v>323</v>
      </c>
      <c r="G19" s="86" t="s">
        <v>307</v>
      </c>
      <c r="H19" s="86" t="s">
        <v>205</v>
      </c>
      <c r="I19" s="86" t="s">
        <v>206</v>
      </c>
      <c r="J19" s="86" t="s">
        <v>324</v>
      </c>
      <c r="K19" s="87">
        <v>6.55</v>
      </c>
      <c r="L19" s="86" t="s">
        <v>102</v>
      </c>
      <c r="M19" s="88">
        <v>1E-3</v>
      </c>
      <c r="N19" s="88">
        <v>-1.1999999999999999E-3</v>
      </c>
      <c r="O19" s="87">
        <v>1000000</v>
      </c>
      <c r="P19" s="87">
        <v>102.68</v>
      </c>
      <c r="Q19" s="87">
        <v>0</v>
      </c>
      <c r="R19" s="87">
        <v>1026.8</v>
      </c>
      <c r="S19" s="88">
        <v>2.9999999999999997E-4</v>
      </c>
      <c r="T19" s="88">
        <v>4.3499999999999997E-2</v>
      </c>
      <c r="U19" s="88">
        <v>6.0000000000000001E-3</v>
      </c>
    </row>
    <row r="20" spans="2:21" s="83" customFormat="1">
      <c r="B20" s="86" t="s">
        <v>325</v>
      </c>
      <c r="C20" s="86" t="s">
        <v>326</v>
      </c>
      <c r="D20" s="86" t="s">
        <v>100</v>
      </c>
      <c r="E20" s="86" t="s">
        <v>123</v>
      </c>
      <c r="F20" s="86" t="s">
        <v>323</v>
      </c>
      <c r="G20" s="86" t="s">
        <v>307</v>
      </c>
      <c r="H20" s="86" t="s">
        <v>319</v>
      </c>
      <c r="I20" s="86" t="s">
        <v>150</v>
      </c>
      <c r="J20" s="86" t="s">
        <v>327</v>
      </c>
      <c r="K20" s="87">
        <v>1.93</v>
      </c>
      <c r="L20" s="86" t="s">
        <v>102</v>
      </c>
      <c r="M20" s="88">
        <v>9.4999999999999998E-3</v>
      </c>
      <c r="N20" s="88">
        <v>-1.7399999999999999E-2</v>
      </c>
      <c r="O20" s="87">
        <v>180000</v>
      </c>
      <c r="P20" s="87">
        <v>110.27</v>
      </c>
      <c r="Q20" s="87">
        <v>0</v>
      </c>
      <c r="R20" s="87">
        <v>198.48599999999999</v>
      </c>
      <c r="S20" s="88">
        <v>4.0000000000000002E-4</v>
      </c>
      <c r="T20" s="88">
        <v>8.3999999999999995E-3</v>
      </c>
      <c r="U20" s="88">
        <v>1.1999999999999999E-3</v>
      </c>
    </row>
    <row r="21" spans="2:21" s="83" customFormat="1">
      <c r="B21" s="86" t="s">
        <v>328</v>
      </c>
      <c r="C21" s="86" t="s">
        <v>329</v>
      </c>
      <c r="D21" s="86" t="s">
        <v>100</v>
      </c>
      <c r="E21" s="86" t="s">
        <v>123</v>
      </c>
      <c r="F21" s="86" t="s">
        <v>323</v>
      </c>
      <c r="G21" s="86" t="s">
        <v>307</v>
      </c>
      <c r="H21" s="86" t="s">
        <v>319</v>
      </c>
      <c r="I21" s="86" t="s">
        <v>150</v>
      </c>
      <c r="J21" s="86" t="s">
        <v>327</v>
      </c>
      <c r="K21" s="87">
        <v>0.46</v>
      </c>
      <c r="L21" s="86" t="s">
        <v>102</v>
      </c>
      <c r="M21" s="88">
        <v>2.8E-3</v>
      </c>
      <c r="N21" s="88">
        <v>-5.7000000000000002E-3</v>
      </c>
      <c r="O21" s="87">
        <v>20000</v>
      </c>
      <c r="P21" s="87">
        <v>105.42</v>
      </c>
      <c r="Q21" s="87">
        <v>0</v>
      </c>
      <c r="R21" s="87">
        <v>21.084</v>
      </c>
      <c r="S21" s="88">
        <v>0</v>
      </c>
      <c r="T21" s="88">
        <v>8.9999999999999998E-4</v>
      </c>
      <c r="U21" s="88">
        <v>1E-4</v>
      </c>
    </row>
    <row r="22" spans="2:21" s="83" customFormat="1">
      <c r="B22" s="86" t="s">
        <v>330</v>
      </c>
      <c r="C22" s="86" t="s">
        <v>331</v>
      </c>
      <c r="D22" s="86" t="s">
        <v>100</v>
      </c>
      <c r="E22" s="86" t="s">
        <v>123</v>
      </c>
      <c r="F22" s="86" t="s">
        <v>323</v>
      </c>
      <c r="G22" s="86" t="s">
        <v>307</v>
      </c>
      <c r="H22" s="86" t="s">
        <v>319</v>
      </c>
      <c r="I22" s="86" t="s">
        <v>150</v>
      </c>
      <c r="J22" s="86" t="s">
        <v>327</v>
      </c>
      <c r="K22" s="87">
        <v>2</v>
      </c>
      <c r="L22" s="86" t="s">
        <v>102</v>
      </c>
      <c r="M22" s="88">
        <v>0.01</v>
      </c>
      <c r="N22" s="88">
        <v>-1.44E-2</v>
      </c>
      <c r="O22" s="87">
        <v>200000</v>
      </c>
      <c r="P22" s="87">
        <v>109.1</v>
      </c>
      <c r="Q22" s="87">
        <v>2.0720700000000001</v>
      </c>
      <c r="R22" s="87">
        <v>220.27207000000001</v>
      </c>
      <c r="S22" s="88">
        <v>5.0000000000000001E-4</v>
      </c>
      <c r="T22" s="88">
        <v>9.2999999999999992E-3</v>
      </c>
      <c r="U22" s="88">
        <v>1.2999999999999999E-3</v>
      </c>
    </row>
    <row r="23" spans="2:21" s="83" customFormat="1">
      <c r="B23" s="86" t="s">
        <v>332</v>
      </c>
      <c r="C23" s="86" t="s">
        <v>333</v>
      </c>
      <c r="D23" s="86" t="s">
        <v>100</v>
      </c>
      <c r="E23" s="86" t="s">
        <v>123</v>
      </c>
      <c r="F23" s="86" t="s">
        <v>323</v>
      </c>
      <c r="G23" s="86" t="s">
        <v>307</v>
      </c>
      <c r="H23" s="86" t="s">
        <v>205</v>
      </c>
      <c r="I23" s="86" t="s">
        <v>206</v>
      </c>
      <c r="J23" s="86" t="s">
        <v>334</v>
      </c>
      <c r="K23" s="87">
        <v>5.33</v>
      </c>
      <c r="L23" s="86" t="s">
        <v>102</v>
      </c>
      <c r="M23" s="88">
        <v>1.2200000000000001E-2</v>
      </c>
      <c r="N23" s="88">
        <v>-4.7000000000000002E-3</v>
      </c>
      <c r="O23" s="87">
        <v>200000</v>
      </c>
      <c r="P23" s="87">
        <v>115.15</v>
      </c>
      <c r="Q23" s="87">
        <v>0</v>
      </c>
      <c r="R23" s="87">
        <v>230.3</v>
      </c>
      <c r="S23" s="88">
        <v>1E-4</v>
      </c>
      <c r="T23" s="88">
        <v>9.7000000000000003E-3</v>
      </c>
      <c r="U23" s="88">
        <v>1.2999999999999999E-3</v>
      </c>
    </row>
    <row r="24" spans="2:21" s="83" customFormat="1">
      <c r="B24" s="86" t="s">
        <v>335</v>
      </c>
      <c r="C24" s="86" t="s">
        <v>336</v>
      </c>
      <c r="D24" s="86" t="s">
        <v>100</v>
      </c>
      <c r="E24" s="86" t="s">
        <v>123</v>
      </c>
      <c r="F24" s="86" t="s">
        <v>323</v>
      </c>
      <c r="G24" s="86" t="s">
        <v>307</v>
      </c>
      <c r="H24" s="86" t="s">
        <v>205</v>
      </c>
      <c r="I24" s="86" t="s">
        <v>206</v>
      </c>
      <c r="J24" s="86" t="s">
        <v>337</v>
      </c>
      <c r="K24" s="87">
        <v>1.58</v>
      </c>
      <c r="L24" s="86" t="s">
        <v>102</v>
      </c>
      <c r="M24" s="88">
        <v>1E-3</v>
      </c>
      <c r="N24" s="88">
        <v>-0.02</v>
      </c>
      <c r="O24" s="87">
        <v>229885</v>
      </c>
      <c r="P24" s="87">
        <v>106.54</v>
      </c>
      <c r="Q24" s="87">
        <v>0</v>
      </c>
      <c r="R24" s="87">
        <v>244.919479</v>
      </c>
      <c r="S24" s="88">
        <v>1E-4</v>
      </c>
      <c r="T24" s="88">
        <v>1.04E-2</v>
      </c>
      <c r="U24" s="88">
        <v>1.4E-3</v>
      </c>
    </row>
    <row r="25" spans="2:21" s="83" customFormat="1">
      <c r="B25" s="86" t="s">
        <v>338</v>
      </c>
      <c r="C25" s="86" t="s">
        <v>339</v>
      </c>
      <c r="D25" s="86" t="s">
        <v>100</v>
      </c>
      <c r="E25" s="86" t="s">
        <v>123</v>
      </c>
      <c r="F25" s="86" t="s">
        <v>323</v>
      </c>
      <c r="G25" s="86" t="s">
        <v>307</v>
      </c>
      <c r="H25" s="86" t="s">
        <v>205</v>
      </c>
      <c r="I25" s="86" t="s">
        <v>206</v>
      </c>
      <c r="J25" s="86" t="s">
        <v>340</v>
      </c>
      <c r="K25" s="87">
        <v>0.49</v>
      </c>
      <c r="L25" s="86" t="s">
        <v>102</v>
      </c>
      <c r="M25" s="88">
        <v>9.9000000000000008E-3</v>
      </c>
      <c r="N25" s="88">
        <v>-3.6200000000000003E-2</v>
      </c>
      <c r="O25" s="87">
        <v>320500</v>
      </c>
      <c r="P25" s="87">
        <v>107.48</v>
      </c>
      <c r="Q25" s="87">
        <v>0</v>
      </c>
      <c r="R25" s="87">
        <v>344.47340000000003</v>
      </c>
      <c r="S25" s="88">
        <v>1E-4</v>
      </c>
      <c r="T25" s="88">
        <v>1.46E-2</v>
      </c>
      <c r="U25" s="88">
        <v>2E-3</v>
      </c>
    </row>
    <row r="26" spans="2:21" s="83" customFormat="1">
      <c r="B26" s="86" t="s">
        <v>341</v>
      </c>
      <c r="C26" s="86" t="s">
        <v>342</v>
      </c>
      <c r="D26" s="86" t="s">
        <v>100</v>
      </c>
      <c r="E26" s="86" t="s">
        <v>123</v>
      </c>
      <c r="F26" s="86" t="s">
        <v>343</v>
      </c>
      <c r="G26" s="86" t="s">
        <v>307</v>
      </c>
      <c r="H26" s="86" t="s">
        <v>205</v>
      </c>
      <c r="I26" s="86" t="s">
        <v>206</v>
      </c>
      <c r="J26" s="86" t="s">
        <v>284</v>
      </c>
      <c r="K26" s="87">
        <v>0.86</v>
      </c>
      <c r="L26" s="86" t="s">
        <v>102</v>
      </c>
      <c r="M26" s="88">
        <v>0.05</v>
      </c>
      <c r="N26" s="88">
        <v>-2.8000000000000001E-2</v>
      </c>
      <c r="O26" s="87">
        <v>145193.74</v>
      </c>
      <c r="P26" s="87">
        <v>115.1</v>
      </c>
      <c r="Q26" s="87">
        <v>0</v>
      </c>
      <c r="R26" s="87">
        <v>167.11799474</v>
      </c>
      <c r="S26" s="88">
        <v>1E-4</v>
      </c>
      <c r="T26" s="88">
        <v>7.1000000000000004E-3</v>
      </c>
      <c r="U26" s="88">
        <v>1E-3</v>
      </c>
    </row>
    <row r="27" spans="2:21" s="83" customFormat="1">
      <c r="B27" s="86" t="s">
        <v>344</v>
      </c>
      <c r="C27" s="86" t="s">
        <v>345</v>
      </c>
      <c r="D27" s="86" t="s">
        <v>100</v>
      </c>
      <c r="E27" s="86" t="s">
        <v>123</v>
      </c>
      <c r="F27" s="86" t="s">
        <v>343</v>
      </c>
      <c r="G27" s="86" t="s">
        <v>307</v>
      </c>
      <c r="H27" s="86" t="s">
        <v>205</v>
      </c>
      <c r="I27" s="86" t="s">
        <v>206</v>
      </c>
      <c r="J27" s="86" t="s">
        <v>346</v>
      </c>
      <c r="K27" s="87">
        <v>4.66</v>
      </c>
      <c r="L27" s="86" t="s">
        <v>102</v>
      </c>
      <c r="M27" s="88">
        <v>1.7500000000000002E-2</v>
      </c>
      <c r="N27" s="88">
        <v>-1.2800000000000001E-2</v>
      </c>
      <c r="O27" s="87">
        <v>130921.78</v>
      </c>
      <c r="P27" s="87">
        <v>115.41</v>
      </c>
      <c r="Q27" s="87">
        <v>0</v>
      </c>
      <c r="R27" s="87">
        <v>151.096826298</v>
      </c>
      <c r="S27" s="88">
        <v>0</v>
      </c>
      <c r="T27" s="88">
        <v>6.4000000000000003E-3</v>
      </c>
      <c r="U27" s="88">
        <v>8.9999999999999998E-4</v>
      </c>
    </row>
    <row r="28" spans="2:21" s="83" customFormat="1">
      <c r="B28" s="86" t="s">
        <v>347</v>
      </c>
      <c r="C28" s="86" t="s">
        <v>348</v>
      </c>
      <c r="D28" s="86" t="s">
        <v>100</v>
      </c>
      <c r="E28" s="86" t="s">
        <v>123</v>
      </c>
      <c r="F28" s="86" t="s">
        <v>349</v>
      </c>
      <c r="G28" s="86" t="s">
        <v>350</v>
      </c>
      <c r="H28" s="86" t="s">
        <v>351</v>
      </c>
      <c r="I28" s="86" t="s">
        <v>150</v>
      </c>
      <c r="J28" s="86" t="s">
        <v>352</v>
      </c>
      <c r="K28" s="87">
        <v>7.32</v>
      </c>
      <c r="L28" s="86" t="s">
        <v>102</v>
      </c>
      <c r="M28" s="88">
        <v>1.6500000000000001E-2</v>
      </c>
      <c r="N28" s="88">
        <v>2.5999999999999999E-3</v>
      </c>
      <c r="O28" s="87">
        <v>200000</v>
      </c>
      <c r="P28" s="87">
        <v>116.1</v>
      </c>
      <c r="Q28" s="87">
        <v>0</v>
      </c>
      <c r="R28" s="87">
        <v>232.2</v>
      </c>
      <c r="S28" s="88">
        <v>1E-4</v>
      </c>
      <c r="T28" s="88">
        <v>9.7999999999999997E-3</v>
      </c>
      <c r="U28" s="88">
        <v>1.4E-3</v>
      </c>
    </row>
    <row r="29" spans="2:21" s="83" customFormat="1">
      <c r="B29" s="86" t="s">
        <v>353</v>
      </c>
      <c r="C29" s="86" t="s">
        <v>354</v>
      </c>
      <c r="D29" s="86" t="s">
        <v>100</v>
      </c>
      <c r="E29" s="86" t="s">
        <v>123</v>
      </c>
      <c r="F29" s="86" t="s">
        <v>355</v>
      </c>
      <c r="G29" s="86" t="s">
        <v>350</v>
      </c>
      <c r="H29" s="86" t="s">
        <v>356</v>
      </c>
      <c r="I29" s="86" t="s">
        <v>206</v>
      </c>
      <c r="J29" s="86" t="s">
        <v>357</v>
      </c>
      <c r="K29" s="87">
        <v>9.25</v>
      </c>
      <c r="L29" s="86" t="s">
        <v>102</v>
      </c>
      <c r="M29" s="88">
        <v>8.9999999999999993E-3</v>
      </c>
      <c r="N29" s="88">
        <v>1.1599999999999999E-2</v>
      </c>
      <c r="O29" s="87">
        <v>40000</v>
      </c>
      <c r="P29" s="87">
        <v>99.91</v>
      </c>
      <c r="Q29" s="87">
        <v>0</v>
      </c>
      <c r="R29" s="87">
        <v>39.963999999999999</v>
      </c>
      <c r="S29" s="88">
        <v>0</v>
      </c>
      <c r="T29" s="88">
        <v>1.6999999999999999E-3</v>
      </c>
      <c r="U29" s="88">
        <v>2.0000000000000001E-4</v>
      </c>
    </row>
    <row r="30" spans="2:21" s="83" customFormat="1">
      <c r="B30" s="86" t="s">
        <v>358</v>
      </c>
      <c r="C30" s="86" t="s">
        <v>359</v>
      </c>
      <c r="D30" s="86" t="s">
        <v>100</v>
      </c>
      <c r="E30" s="86" t="s">
        <v>123</v>
      </c>
      <c r="F30" s="86" t="s">
        <v>355</v>
      </c>
      <c r="G30" s="86" t="s">
        <v>350</v>
      </c>
      <c r="H30" s="86" t="s">
        <v>351</v>
      </c>
      <c r="I30" s="86" t="s">
        <v>150</v>
      </c>
      <c r="J30" s="86" t="s">
        <v>360</v>
      </c>
      <c r="K30" s="87">
        <v>4.21</v>
      </c>
      <c r="L30" s="86" t="s">
        <v>102</v>
      </c>
      <c r="M30" s="88">
        <v>1.77E-2</v>
      </c>
      <c r="N30" s="88">
        <v>-2.8999999999999998E-3</v>
      </c>
      <c r="O30" s="87">
        <v>220000</v>
      </c>
      <c r="P30" s="87">
        <v>113.34</v>
      </c>
      <c r="Q30" s="87">
        <v>0</v>
      </c>
      <c r="R30" s="87">
        <v>249.34800000000001</v>
      </c>
      <c r="S30" s="88">
        <v>1E-4</v>
      </c>
      <c r="T30" s="88">
        <v>1.06E-2</v>
      </c>
      <c r="U30" s="88">
        <v>1.5E-3</v>
      </c>
    </row>
    <row r="31" spans="2:21" s="83" customFormat="1">
      <c r="B31" s="86" t="s">
        <v>361</v>
      </c>
      <c r="C31" s="86" t="s">
        <v>362</v>
      </c>
      <c r="D31" s="86" t="s">
        <v>100</v>
      </c>
      <c r="E31" s="86" t="s">
        <v>123</v>
      </c>
      <c r="F31" s="86" t="s">
        <v>355</v>
      </c>
      <c r="G31" s="86" t="s">
        <v>350</v>
      </c>
      <c r="H31" s="86" t="s">
        <v>356</v>
      </c>
      <c r="I31" s="86" t="s">
        <v>206</v>
      </c>
      <c r="J31" s="86" t="s">
        <v>363</v>
      </c>
      <c r="K31" s="87">
        <v>2.0099999999999998</v>
      </c>
      <c r="L31" s="86" t="s">
        <v>102</v>
      </c>
      <c r="M31" s="88">
        <v>6.4999999999999997E-3</v>
      </c>
      <c r="N31" s="88">
        <v>-1.9800000000000002E-2</v>
      </c>
      <c r="O31" s="87">
        <v>131700</v>
      </c>
      <c r="P31" s="87">
        <v>109.22</v>
      </c>
      <c r="Q31" s="87">
        <v>46.068849999999998</v>
      </c>
      <c r="R31" s="87">
        <v>189.91158999999999</v>
      </c>
      <c r="S31" s="88">
        <v>2.9999999999999997E-4</v>
      </c>
      <c r="T31" s="88">
        <v>8.0000000000000002E-3</v>
      </c>
      <c r="U31" s="88">
        <v>1.1000000000000001E-3</v>
      </c>
    </row>
    <row r="32" spans="2:21" s="83" customFormat="1">
      <c r="B32" s="86" t="s">
        <v>364</v>
      </c>
      <c r="C32" s="86" t="s">
        <v>365</v>
      </c>
      <c r="D32" s="86" t="s">
        <v>100</v>
      </c>
      <c r="E32" s="86" t="s">
        <v>123</v>
      </c>
      <c r="F32" s="86" t="s">
        <v>343</v>
      </c>
      <c r="G32" s="86" t="s">
        <v>307</v>
      </c>
      <c r="H32" s="86" t="s">
        <v>356</v>
      </c>
      <c r="I32" s="86" t="s">
        <v>206</v>
      </c>
      <c r="J32" s="86" t="s">
        <v>366</v>
      </c>
      <c r="K32" s="87">
        <v>0.66</v>
      </c>
      <c r="L32" s="86" t="s">
        <v>102</v>
      </c>
      <c r="M32" s="88">
        <v>4.2000000000000003E-2</v>
      </c>
      <c r="N32" s="88">
        <v>-2.87E-2</v>
      </c>
      <c r="O32" s="87">
        <v>200000.1</v>
      </c>
      <c r="P32" s="87">
        <v>114.5</v>
      </c>
      <c r="Q32" s="87">
        <v>0</v>
      </c>
      <c r="R32" s="87">
        <v>229.0001145</v>
      </c>
      <c r="S32" s="88">
        <v>2.9999999999999997E-4</v>
      </c>
      <c r="T32" s="88">
        <v>9.7000000000000003E-3</v>
      </c>
      <c r="U32" s="88">
        <v>1.2999999999999999E-3</v>
      </c>
    </row>
    <row r="33" spans="2:21" s="83" customFormat="1">
      <c r="B33" s="86" t="s">
        <v>367</v>
      </c>
      <c r="C33" s="86">
        <v>11727820</v>
      </c>
      <c r="D33" s="86" t="s">
        <v>100</v>
      </c>
      <c r="E33" s="86" t="s">
        <v>123</v>
      </c>
      <c r="F33" s="86" t="s">
        <v>368</v>
      </c>
      <c r="G33" s="86" t="s">
        <v>350</v>
      </c>
      <c r="H33" s="86" t="s">
        <v>369</v>
      </c>
      <c r="I33" s="86" t="s">
        <v>206</v>
      </c>
      <c r="J33" s="86" t="s">
        <v>324</v>
      </c>
      <c r="K33" s="87">
        <v>0</v>
      </c>
      <c r="L33" s="86" t="s">
        <v>102</v>
      </c>
      <c r="M33" s="88">
        <v>9.1999999999999998E-3</v>
      </c>
      <c r="N33" s="88">
        <v>0</v>
      </c>
      <c r="O33" s="87">
        <v>337500</v>
      </c>
      <c r="P33" s="87">
        <f>R33*1000/O33*100</f>
        <v>102.85682169601293</v>
      </c>
      <c r="Q33" s="87">
        <v>0</v>
      </c>
      <c r="R33" s="87">
        <f>347.8275-0.685726775956302</f>
        <v>347.14177322404367</v>
      </c>
      <c r="S33" s="88">
        <v>2.9999999999999997E-4</v>
      </c>
      <c r="T33" s="88">
        <f>R33/$R$11</f>
        <v>1.4689628364476725E-2</v>
      </c>
      <c r="U33" s="88">
        <f>R33/'סכום נכסי הקרן'!$C$42</f>
        <v>2.0357164614621974E-3</v>
      </c>
    </row>
    <row r="34" spans="2:21" s="83" customFormat="1">
      <c r="B34" s="86" t="s">
        <v>370</v>
      </c>
      <c r="C34" s="86" t="s">
        <v>371</v>
      </c>
      <c r="D34" s="86" t="s">
        <v>100</v>
      </c>
      <c r="E34" s="86" t="s">
        <v>123</v>
      </c>
      <c r="F34" s="86" t="s">
        <v>372</v>
      </c>
      <c r="G34" s="86" t="s">
        <v>350</v>
      </c>
      <c r="H34" s="86" t="s">
        <v>369</v>
      </c>
      <c r="I34" s="86" t="s">
        <v>206</v>
      </c>
      <c r="J34" s="86" t="s">
        <v>363</v>
      </c>
      <c r="K34" s="87">
        <v>5.41</v>
      </c>
      <c r="L34" s="86" t="s">
        <v>102</v>
      </c>
      <c r="M34" s="88">
        <v>6.8999999999999999E-3</v>
      </c>
      <c r="N34" s="88">
        <v>3.0000000000000001E-3</v>
      </c>
      <c r="O34" s="87">
        <v>333120</v>
      </c>
      <c r="P34" s="87">
        <v>106.18</v>
      </c>
      <c r="Q34" s="87">
        <v>0</v>
      </c>
      <c r="R34" s="87">
        <v>353.706816</v>
      </c>
      <c r="S34" s="88">
        <v>1.8E-3</v>
      </c>
      <c r="T34" s="88">
        <v>1.4999999999999999E-2</v>
      </c>
      <c r="U34" s="88">
        <v>2.0999999999999999E-3</v>
      </c>
    </row>
    <row r="35" spans="2:21" s="83" customFormat="1">
      <c r="B35" s="86" t="s">
        <v>373</v>
      </c>
      <c r="C35" s="86" t="s">
        <v>374</v>
      </c>
      <c r="D35" s="86" t="s">
        <v>100</v>
      </c>
      <c r="E35" s="86" t="s">
        <v>123</v>
      </c>
      <c r="F35" s="86" t="s">
        <v>372</v>
      </c>
      <c r="G35" s="86" t="s">
        <v>350</v>
      </c>
      <c r="H35" s="86" t="s">
        <v>369</v>
      </c>
      <c r="I35" s="86" t="s">
        <v>206</v>
      </c>
      <c r="J35" s="86" t="s">
        <v>363</v>
      </c>
      <c r="K35" s="87">
        <v>5.37</v>
      </c>
      <c r="L35" s="86" t="s">
        <v>102</v>
      </c>
      <c r="M35" s="88">
        <v>6.8999999999999999E-3</v>
      </c>
      <c r="N35" s="88">
        <v>2.7000000000000001E-3</v>
      </c>
      <c r="O35" s="87">
        <v>334080</v>
      </c>
      <c r="P35" s="87">
        <v>106.04</v>
      </c>
      <c r="Q35" s="87">
        <v>0</v>
      </c>
      <c r="R35" s="87">
        <v>354.25843200000003</v>
      </c>
      <c r="S35" s="88">
        <v>1.6000000000000001E-3</v>
      </c>
      <c r="T35" s="88">
        <v>1.4999999999999999E-2</v>
      </c>
      <c r="U35" s="88">
        <v>2.0999999999999999E-3</v>
      </c>
    </row>
    <row r="36" spans="2:21" s="83" customFormat="1">
      <c r="B36" s="86" t="s">
        <v>375</v>
      </c>
      <c r="C36" s="86" t="s">
        <v>376</v>
      </c>
      <c r="D36" s="86" t="s">
        <v>100</v>
      </c>
      <c r="E36" s="86" t="s">
        <v>123</v>
      </c>
      <c r="F36" s="86" t="s">
        <v>377</v>
      </c>
      <c r="G36" s="86" t="s">
        <v>350</v>
      </c>
      <c r="H36" s="86" t="s">
        <v>369</v>
      </c>
      <c r="I36" s="86" t="s">
        <v>206</v>
      </c>
      <c r="J36" s="86" t="s">
        <v>378</v>
      </c>
      <c r="K36" s="87">
        <v>8.0299999999999994</v>
      </c>
      <c r="L36" s="86" t="s">
        <v>102</v>
      </c>
      <c r="M36" s="88">
        <v>3.5000000000000001E-3</v>
      </c>
      <c r="N36" s="88">
        <v>1.15E-2</v>
      </c>
      <c r="O36" s="87">
        <v>400000</v>
      </c>
      <c r="P36" s="87">
        <v>94.91</v>
      </c>
      <c r="Q36" s="87">
        <v>0</v>
      </c>
      <c r="R36" s="87">
        <v>379.64</v>
      </c>
      <c r="S36" s="88">
        <v>4.0000000000000002E-4</v>
      </c>
      <c r="T36" s="88">
        <v>1.61E-2</v>
      </c>
      <c r="U36" s="88">
        <v>2.2000000000000001E-3</v>
      </c>
    </row>
    <row r="37" spans="2:21" s="83" customFormat="1">
      <c r="B37" s="86" t="s">
        <v>379</v>
      </c>
      <c r="C37" s="86" t="s">
        <v>380</v>
      </c>
      <c r="D37" s="86" t="s">
        <v>100</v>
      </c>
      <c r="E37" s="86" t="s">
        <v>123</v>
      </c>
      <c r="F37" s="86" t="s">
        <v>377</v>
      </c>
      <c r="G37" s="86" t="s">
        <v>350</v>
      </c>
      <c r="H37" s="86" t="s">
        <v>369</v>
      </c>
      <c r="I37" s="86" t="s">
        <v>206</v>
      </c>
      <c r="J37" s="86" t="s">
        <v>381</v>
      </c>
      <c r="K37" s="87">
        <v>2.11</v>
      </c>
      <c r="L37" s="86" t="s">
        <v>102</v>
      </c>
      <c r="M37" s="88">
        <v>2.8500000000000001E-2</v>
      </c>
      <c r="N37" s="88">
        <v>-1.2800000000000001E-2</v>
      </c>
      <c r="O37" s="87">
        <v>320339.88</v>
      </c>
      <c r="P37" s="87">
        <v>116.81</v>
      </c>
      <c r="Q37" s="87">
        <v>0</v>
      </c>
      <c r="R37" s="87">
        <v>374.18901382799999</v>
      </c>
      <c r="S37" s="88">
        <v>5.0000000000000001E-4</v>
      </c>
      <c r="T37" s="88">
        <v>1.5800000000000002E-2</v>
      </c>
      <c r="U37" s="88">
        <v>2.2000000000000001E-3</v>
      </c>
    </row>
    <row r="38" spans="2:21" s="83" customFormat="1">
      <c r="B38" s="86" t="s">
        <v>382</v>
      </c>
      <c r="C38" s="86" t="s">
        <v>383</v>
      </c>
      <c r="D38" s="86" t="s">
        <v>100</v>
      </c>
      <c r="E38" s="86" t="s">
        <v>123</v>
      </c>
      <c r="F38" s="86" t="s">
        <v>384</v>
      </c>
      <c r="G38" s="86" t="s">
        <v>350</v>
      </c>
      <c r="H38" s="86" t="s">
        <v>369</v>
      </c>
      <c r="I38" s="86" t="s">
        <v>206</v>
      </c>
      <c r="J38" s="86" t="s">
        <v>385</v>
      </c>
      <c r="K38" s="87">
        <v>3.72</v>
      </c>
      <c r="L38" s="86" t="s">
        <v>102</v>
      </c>
      <c r="M38" s="88">
        <v>2.1499999999999998E-2</v>
      </c>
      <c r="N38" s="88">
        <v>-5.3E-3</v>
      </c>
      <c r="O38" s="87">
        <v>143548.4</v>
      </c>
      <c r="P38" s="87">
        <v>117.52</v>
      </c>
      <c r="Q38" s="87">
        <v>0</v>
      </c>
      <c r="R38" s="87">
        <v>168.69807968000001</v>
      </c>
      <c r="S38" s="88">
        <v>1E-4</v>
      </c>
      <c r="T38" s="88">
        <v>7.1000000000000004E-3</v>
      </c>
      <c r="U38" s="88">
        <v>1E-3</v>
      </c>
    </row>
    <row r="39" spans="2:21" s="83" customFormat="1">
      <c r="B39" s="86" t="s">
        <v>386</v>
      </c>
      <c r="C39" s="86" t="s">
        <v>387</v>
      </c>
      <c r="D39" s="86" t="s">
        <v>100</v>
      </c>
      <c r="E39" s="86" t="s">
        <v>123</v>
      </c>
      <c r="F39" s="86" t="s">
        <v>384</v>
      </c>
      <c r="G39" s="86" t="s">
        <v>350</v>
      </c>
      <c r="H39" s="86" t="s">
        <v>369</v>
      </c>
      <c r="I39" s="86" t="s">
        <v>206</v>
      </c>
      <c r="J39" s="86" t="s">
        <v>388</v>
      </c>
      <c r="K39" s="87">
        <v>6.42</v>
      </c>
      <c r="L39" s="86" t="s">
        <v>102</v>
      </c>
      <c r="M39" s="88">
        <v>1.43E-2</v>
      </c>
      <c r="N39" s="88">
        <v>6.4999999999999997E-3</v>
      </c>
      <c r="O39" s="87">
        <v>284210</v>
      </c>
      <c r="P39" s="87">
        <v>109.25</v>
      </c>
      <c r="Q39" s="87">
        <v>0</v>
      </c>
      <c r="R39" s="87">
        <v>310.49942499999997</v>
      </c>
      <c r="S39" s="88">
        <v>6.9999999999999999E-4</v>
      </c>
      <c r="T39" s="88">
        <v>1.3100000000000001E-2</v>
      </c>
      <c r="U39" s="88">
        <v>1.8E-3</v>
      </c>
    </row>
    <row r="40" spans="2:21" s="83" customFormat="1">
      <c r="B40" s="86" t="s">
        <v>389</v>
      </c>
      <c r="C40" s="86" t="s">
        <v>390</v>
      </c>
      <c r="D40" s="86" t="s">
        <v>100</v>
      </c>
      <c r="E40" s="86" t="s">
        <v>123</v>
      </c>
      <c r="F40" s="86" t="s">
        <v>391</v>
      </c>
      <c r="G40" s="86" t="s">
        <v>350</v>
      </c>
      <c r="H40" s="86" t="s">
        <v>369</v>
      </c>
      <c r="I40" s="86" t="s">
        <v>206</v>
      </c>
      <c r="J40" s="86" t="s">
        <v>392</v>
      </c>
      <c r="K40" s="87">
        <v>1.47</v>
      </c>
      <c r="L40" s="86" t="s">
        <v>102</v>
      </c>
      <c r="M40" s="88">
        <v>0.04</v>
      </c>
      <c r="N40" s="88">
        <v>-1.67E-2</v>
      </c>
      <c r="O40" s="87">
        <v>153909.63</v>
      </c>
      <c r="P40" s="87">
        <v>112.33</v>
      </c>
      <c r="Q40" s="87">
        <v>0</v>
      </c>
      <c r="R40" s="87">
        <v>172.88668737899999</v>
      </c>
      <c r="S40" s="88">
        <v>5.9999999999999995E-4</v>
      </c>
      <c r="T40" s="88">
        <v>7.3000000000000001E-3</v>
      </c>
      <c r="U40" s="88">
        <v>1E-3</v>
      </c>
    </row>
    <row r="41" spans="2:21" s="83" customFormat="1">
      <c r="B41" s="86" t="s">
        <v>393</v>
      </c>
      <c r="C41" s="86" t="s">
        <v>394</v>
      </c>
      <c r="D41" s="86" t="s">
        <v>100</v>
      </c>
      <c r="E41" s="86" t="s">
        <v>123</v>
      </c>
      <c r="F41" s="86" t="s">
        <v>395</v>
      </c>
      <c r="G41" s="86" t="s">
        <v>396</v>
      </c>
      <c r="H41" s="86" t="s">
        <v>397</v>
      </c>
      <c r="I41" s="86" t="s">
        <v>206</v>
      </c>
      <c r="J41" s="86" t="s">
        <v>398</v>
      </c>
      <c r="K41" s="87">
        <v>6.74</v>
      </c>
      <c r="L41" s="86" t="s">
        <v>102</v>
      </c>
      <c r="M41" s="88">
        <v>5.1499999999999997E-2</v>
      </c>
      <c r="N41" s="88">
        <v>9.4999999999999998E-3</v>
      </c>
      <c r="O41" s="87">
        <v>270000</v>
      </c>
      <c r="P41" s="87">
        <v>165.3</v>
      </c>
      <c r="Q41" s="87">
        <v>0</v>
      </c>
      <c r="R41" s="87">
        <v>446.31</v>
      </c>
      <c r="S41" s="88">
        <v>1E-4</v>
      </c>
      <c r="T41" s="88">
        <v>1.89E-2</v>
      </c>
      <c r="U41" s="88">
        <v>2.5999999999999999E-3</v>
      </c>
    </row>
    <row r="42" spans="2:21" s="83" customFormat="1">
      <c r="B42" s="86" t="s">
        <v>399</v>
      </c>
      <c r="C42" s="86" t="s">
        <v>400</v>
      </c>
      <c r="D42" s="86" t="s">
        <v>100</v>
      </c>
      <c r="E42" s="86" t="s">
        <v>123</v>
      </c>
      <c r="F42" s="86" t="s">
        <v>401</v>
      </c>
      <c r="G42" s="86" t="s">
        <v>350</v>
      </c>
      <c r="H42" s="86" t="s">
        <v>397</v>
      </c>
      <c r="I42" s="86" t="s">
        <v>206</v>
      </c>
      <c r="J42" s="86" t="s">
        <v>402</v>
      </c>
      <c r="K42" s="87">
        <v>0.9</v>
      </c>
      <c r="L42" s="86" t="s">
        <v>102</v>
      </c>
      <c r="M42" s="88">
        <v>4.4499999999999998E-2</v>
      </c>
      <c r="N42" s="88">
        <v>-3.0300000000000001E-2</v>
      </c>
      <c r="O42" s="87">
        <v>5000</v>
      </c>
      <c r="P42" s="87">
        <v>114.9</v>
      </c>
      <c r="Q42" s="87">
        <v>0</v>
      </c>
      <c r="R42" s="87">
        <v>5.7450000000000001</v>
      </c>
      <c r="S42" s="88">
        <v>0</v>
      </c>
      <c r="T42" s="88">
        <v>2.0000000000000001E-4</v>
      </c>
      <c r="U42" s="88">
        <v>0</v>
      </c>
    </row>
    <row r="43" spans="2:21" s="83" customFormat="1">
      <c r="B43" s="86" t="s">
        <v>403</v>
      </c>
      <c r="C43" s="86" t="s">
        <v>404</v>
      </c>
      <c r="D43" s="86" t="s">
        <v>100</v>
      </c>
      <c r="E43" s="86" t="s">
        <v>123</v>
      </c>
      <c r="F43" s="86" t="s">
        <v>405</v>
      </c>
      <c r="G43" s="86" t="s">
        <v>132</v>
      </c>
      <c r="H43" s="86" t="s">
        <v>397</v>
      </c>
      <c r="I43" s="86" t="s">
        <v>206</v>
      </c>
      <c r="J43" s="86" t="s">
        <v>406</v>
      </c>
      <c r="K43" s="87">
        <v>10.79</v>
      </c>
      <c r="L43" s="86" t="s">
        <v>102</v>
      </c>
      <c r="M43" s="88">
        <v>5.7999999999999996E-3</v>
      </c>
      <c r="N43" s="88">
        <v>1.2500000000000001E-2</v>
      </c>
      <c r="O43" s="87">
        <v>297000</v>
      </c>
      <c r="P43" s="87">
        <v>94.27</v>
      </c>
      <c r="Q43" s="87">
        <v>0</v>
      </c>
      <c r="R43" s="87">
        <v>279.9819</v>
      </c>
      <c r="S43" s="88">
        <v>1.5E-3</v>
      </c>
      <c r="T43" s="88">
        <v>1.18E-2</v>
      </c>
      <c r="U43" s="88">
        <v>1.6000000000000001E-3</v>
      </c>
    </row>
    <row r="44" spans="2:21" s="83" customFormat="1">
      <c r="B44" s="86" t="s">
        <v>410</v>
      </c>
      <c r="C44" s="86" t="s">
        <v>411</v>
      </c>
      <c r="D44" s="86" t="s">
        <v>100</v>
      </c>
      <c r="E44" s="86" t="s">
        <v>123</v>
      </c>
      <c r="F44" s="86" t="s">
        <v>412</v>
      </c>
      <c r="G44" s="86" t="s">
        <v>408</v>
      </c>
      <c r="H44" s="86" t="s">
        <v>397</v>
      </c>
      <c r="I44" s="86" t="s">
        <v>206</v>
      </c>
      <c r="J44" s="86" t="s">
        <v>413</v>
      </c>
      <c r="K44" s="87">
        <v>4.83</v>
      </c>
      <c r="L44" s="86" t="s">
        <v>102</v>
      </c>
      <c r="M44" s="88">
        <v>1.0800000000000001E-2</v>
      </c>
      <c r="N44" s="88">
        <v>1.6000000000000001E-3</v>
      </c>
      <c r="O44" s="87">
        <v>150224</v>
      </c>
      <c r="P44" s="87">
        <v>108.37</v>
      </c>
      <c r="Q44" s="87">
        <v>0</v>
      </c>
      <c r="R44" s="87">
        <v>162.79774879999999</v>
      </c>
      <c r="S44" s="88">
        <v>5.0000000000000001E-4</v>
      </c>
      <c r="T44" s="88">
        <v>6.8999999999999999E-3</v>
      </c>
      <c r="U44" s="88">
        <v>1E-3</v>
      </c>
    </row>
    <row r="45" spans="2:21" s="83" customFormat="1">
      <c r="B45" s="86" t="s">
        <v>414</v>
      </c>
      <c r="C45" s="86" t="s">
        <v>415</v>
      </c>
      <c r="D45" s="86" t="s">
        <v>100</v>
      </c>
      <c r="E45" s="86" t="s">
        <v>123</v>
      </c>
      <c r="F45" s="86" t="s">
        <v>416</v>
      </c>
      <c r="G45" s="86" t="s">
        <v>350</v>
      </c>
      <c r="H45" s="86" t="s">
        <v>417</v>
      </c>
      <c r="I45" s="86" t="s">
        <v>206</v>
      </c>
      <c r="J45" s="86" t="s">
        <v>334</v>
      </c>
      <c r="K45" s="87">
        <v>5.83</v>
      </c>
      <c r="L45" s="86" t="s">
        <v>102</v>
      </c>
      <c r="M45" s="88">
        <v>1.5299999999999999E-2</v>
      </c>
      <c r="N45" s="88">
        <v>2.8E-3</v>
      </c>
      <c r="O45" s="87">
        <v>126420</v>
      </c>
      <c r="P45" s="87">
        <v>111.85</v>
      </c>
      <c r="Q45" s="87">
        <v>0</v>
      </c>
      <c r="R45" s="87">
        <v>141.40076999999999</v>
      </c>
      <c r="S45" s="88">
        <v>4.0000000000000002E-4</v>
      </c>
      <c r="T45" s="88">
        <v>6.0000000000000001E-3</v>
      </c>
      <c r="U45" s="88">
        <v>8.0000000000000004E-4</v>
      </c>
    </row>
    <row r="46" spans="2:21" s="83" customFormat="1">
      <c r="B46" s="86" t="s">
        <v>418</v>
      </c>
      <c r="C46" s="86" t="s">
        <v>419</v>
      </c>
      <c r="D46" s="86" t="s">
        <v>100</v>
      </c>
      <c r="E46" s="86" t="s">
        <v>123</v>
      </c>
      <c r="F46" s="86" t="s">
        <v>420</v>
      </c>
      <c r="G46" s="86" t="s">
        <v>421</v>
      </c>
      <c r="H46" s="86" t="s">
        <v>417</v>
      </c>
      <c r="I46" s="86" t="s">
        <v>206</v>
      </c>
      <c r="J46" s="86" t="s">
        <v>422</v>
      </c>
      <c r="K46" s="87">
        <v>6.77</v>
      </c>
      <c r="L46" s="86" t="s">
        <v>102</v>
      </c>
      <c r="M46" s="88">
        <v>7.4999999999999997E-3</v>
      </c>
      <c r="N46" s="88">
        <v>1.1900000000000001E-2</v>
      </c>
      <c r="O46" s="87">
        <v>300000</v>
      </c>
      <c r="P46" s="87">
        <v>97.8</v>
      </c>
      <c r="Q46" s="87">
        <v>0</v>
      </c>
      <c r="R46" s="87">
        <v>293.39999999999998</v>
      </c>
      <c r="S46" s="88">
        <v>5.9999999999999995E-4</v>
      </c>
      <c r="T46" s="88">
        <v>1.24E-2</v>
      </c>
      <c r="U46" s="88">
        <v>1.6999999999999999E-3</v>
      </c>
    </row>
    <row r="47" spans="2:21" s="83" customFormat="1">
      <c r="B47" s="86" t="s">
        <v>423</v>
      </c>
      <c r="C47" s="86" t="s">
        <v>424</v>
      </c>
      <c r="D47" s="86" t="s">
        <v>100</v>
      </c>
      <c r="E47" s="86" t="s">
        <v>123</v>
      </c>
      <c r="F47" s="86" t="s">
        <v>425</v>
      </c>
      <c r="G47" s="86" t="s">
        <v>421</v>
      </c>
      <c r="H47" s="86" t="s">
        <v>417</v>
      </c>
      <c r="I47" s="86" t="s">
        <v>206</v>
      </c>
      <c r="J47" s="86" t="s">
        <v>426</v>
      </c>
      <c r="K47" s="87">
        <v>6.29</v>
      </c>
      <c r="L47" s="86" t="s">
        <v>102</v>
      </c>
      <c r="M47" s="88">
        <v>7.4999999999999997E-3</v>
      </c>
      <c r="N47" s="88">
        <v>1.0500000000000001E-2</v>
      </c>
      <c r="O47" s="87">
        <v>298000</v>
      </c>
      <c r="P47" s="87">
        <v>99.47</v>
      </c>
      <c r="Q47" s="87">
        <v>0</v>
      </c>
      <c r="R47" s="87">
        <v>296.42059999999998</v>
      </c>
      <c r="S47" s="88">
        <v>6.9999999999999999E-4</v>
      </c>
      <c r="T47" s="88">
        <v>1.2500000000000001E-2</v>
      </c>
      <c r="U47" s="88">
        <v>1.6999999999999999E-3</v>
      </c>
    </row>
    <row r="48" spans="2:21" s="83" customFormat="1">
      <c r="B48" s="86" t="s">
        <v>427</v>
      </c>
      <c r="C48" s="86" t="s">
        <v>428</v>
      </c>
      <c r="D48" s="86" t="s">
        <v>100</v>
      </c>
      <c r="E48" s="86" t="s">
        <v>123</v>
      </c>
      <c r="F48" s="86" t="s">
        <v>429</v>
      </c>
      <c r="G48" s="86" t="s">
        <v>408</v>
      </c>
      <c r="H48" s="86" t="s">
        <v>430</v>
      </c>
      <c r="I48" s="86" t="s">
        <v>150</v>
      </c>
      <c r="J48" s="86" t="s">
        <v>422</v>
      </c>
      <c r="K48" s="87">
        <v>7.45</v>
      </c>
      <c r="L48" s="86" t="s">
        <v>102</v>
      </c>
      <c r="M48" s="88">
        <v>1.54E-2</v>
      </c>
      <c r="N48" s="88">
        <v>1.5599999999999999E-2</v>
      </c>
      <c r="O48" s="87">
        <v>298000</v>
      </c>
      <c r="P48" s="87">
        <v>100.7</v>
      </c>
      <c r="Q48" s="87">
        <v>0</v>
      </c>
      <c r="R48" s="87">
        <v>300.08600000000001</v>
      </c>
      <c r="S48" s="88">
        <v>8.9999999999999998E-4</v>
      </c>
      <c r="T48" s="88">
        <v>1.2699999999999999E-2</v>
      </c>
      <c r="U48" s="88">
        <v>1.8E-3</v>
      </c>
    </row>
    <row r="49" spans="2:26" s="83" customFormat="1">
      <c r="B49" s="86" t="s">
        <v>431</v>
      </c>
      <c r="C49" s="86" t="s">
        <v>432</v>
      </c>
      <c r="D49" s="86" t="s">
        <v>100</v>
      </c>
      <c r="E49" s="86" t="s">
        <v>123</v>
      </c>
      <c r="F49" s="86" t="s">
        <v>429</v>
      </c>
      <c r="G49" s="86" t="s">
        <v>408</v>
      </c>
      <c r="H49" s="86" t="s">
        <v>430</v>
      </c>
      <c r="I49" s="86" t="s">
        <v>150</v>
      </c>
      <c r="J49" s="86" t="s">
        <v>352</v>
      </c>
      <c r="K49" s="87">
        <v>3.82</v>
      </c>
      <c r="L49" s="86" t="s">
        <v>102</v>
      </c>
      <c r="M49" s="88">
        <v>2.5700000000000001E-2</v>
      </c>
      <c r="N49" s="88">
        <v>2.9999999999999997E-4</v>
      </c>
      <c r="O49" s="87">
        <v>450000</v>
      </c>
      <c r="P49" s="87">
        <v>116.42</v>
      </c>
      <c r="Q49" s="87">
        <v>0</v>
      </c>
      <c r="R49" s="87">
        <v>523.89</v>
      </c>
      <c r="S49" s="88">
        <v>4.0000000000000002E-4</v>
      </c>
      <c r="T49" s="88">
        <v>2.2200000000000001E-2</v>
      </c>
      <c r="U49" s="88">
        <v>3.0999999999999999E-3</v>
      </c>
    </row>
    <row r="50" spans="2:26" s="83" customFormat="1">
      <c r="B50" s="86" t="s">
        <v>433</v>
      </c>
      <c r="C50" s="86" t="s">
        <v>434</v>
      </c>
      <c r="D50" s="86" t="s">
        <v>100</v>
      </c>
      <c r="E50" s="86" t="s">
        <v>123</v>
      </c>
      <c r="F50" s="86" t="s">
        <v>435</v>
      </c>
      <c r="G50" s="86" t="s">
        <v>436</v>
      </c>
      <c r="H50" s="86" t="s">
        <v>430</v>
      </c>
      <c r="I50" s="86" t="s">
        <v>150</v>
      </c>
      <c r="J50" s="86" t="s">
        <v>437</v>
      </c>
      <c r="K50" s="87">
        <v>0.89</v>
      </c>
      <c r="L50" s="86" t="s">
        <v>102</v>
      </c>
      <c r="M50" s="88">
        <v>1.35E-2</v>
      </c>
      <c r="N50" s="88">
        <v>-2.3099999999999999E-2</v>
      </c>
      <c r="O50" s="87">
        <v>105263.15</v>
      </c>
      <c r="P50" s="87">
        <v>106.62</v>
      </c>
      <c r="Q50" s="87">
        <v>0</v>
      </c>
      <c r="R50" s="87">
        <v>112.23157053</v>
      </c>
      <c r="S50" s="88">
        <v>2.9999999999999997E-4</v>
      </c>
      <c r="T50" s="88">
        <v>4.7000000000000002E-3</v>
      </c>
      <c r="U50" s="88">
        <v>6.9999999999999999E-4</v>
      </c>
    </row>
    <row r="51" spans="2:26" s="83" customFormat="1">
      <c r="B51" s="86" t="s">
        <v>438</v>
      </c>
      <c r="C51" s="86">
        <v>11283470</v>
      </c>
      <c r="D51" s="86" t="s">
        <v>123</v>
      </c>
      <c r="F51" s="86" t="s">
        <v>407</v>
      </c>
      <c r="G51" s="86" t="s">
        <v>408</v>
      </c>
      <c r="H51" s="86" t="s">
        <v>439</v>
      </c>
      <c r="I51" s="86" t="s">
        <v>150</v>
      </c>
      <c r="J51" s="86" t="s">
        <v>409</v>
      </c>
      <c r="K51" s="87">
        <v>1.73</v>
      </c>
      <c r="L51" s="86" t="s">
        <v>102</v>
      </c>
      <c r="M51" s="88">
        <v>3.2899999999999999E-2</v>
      </c>
      <c r="N51" s="88">
        <v>-1.35E-2</v>
      </c>
      <c r="O51" s="87">
        <v>1000000</v>
      </c>
      <c r="P51" s="87">
        <f t="shared" ref="P51:P54" si="0">R51*1000/O51*100</f>
        <v>110.77704918032786</v>
      </c>
      <c r="Q51" s="87">
        <v>0</v>
      </c>
      <c r="R51" s="87">
        <f>1143.8-36.0295081967213</f>
        <v>1107.7704918032787</v>
      </c>
      <c r="S51" s="88">
        <v>1.6000000000000001E-3</v>
      </c>
      <c r="T51" s="88">
        <f>R51/$R$11</f>
        <v>4.6876343018566725E-2</v>
      </c>
      <c r="U51" s="88">
        <f>R51/'סכום נכסי הקרן'!$C$42</f>
        <v>6.496212209616656E-3</v>
      </c>
    </row>
    <row r="52" spans="2:26" s="83" customFormat="1">
      <c r="B52" s="86" t="s">
        <v>440</v>
      </c>
      <c r="C52" s="86" t="s">
        <v>441</v>
      </c>
      <c r="D52" s="86" t="s">
        <v>100</v>
      </c>
      <c r="E52" s="86" t="s">
        <v>123</v>
      </c>
      <c r="F52" s="86" t="s">
        <v>442</v>
      </c>
      <c r="G52" s="86" t="s">
        <v>350</v>
      </c>
      <c r="H52" s="86" t="s">
        <v>443</v>
      </c>
      <c r="I52" s="86" t="s">
        <v>206</v>
      </c>
      <c r="J52" s="86" t="s">
        <v>444</v>
      </c>
      <c r="K52" s="87">
        <v>3.75</v>
      </c>
      <c r="L52" s="86" t="s">
        <v>102</v>
      </c>
      <c r="M52" s="88">
        <v>1E-3</v>
      </c>
      <c r="N52" s="88">
        <v>-4.4000000000000003E-3</v>
      </c>
      <c r="O52" s="87">
        <v>660000</v>
      </c>
      <c r="P52" s="87">
        <v>105.75</v>
      </c>
      <c r="Q52" s="87">
        <v>0</v>
      </c>
      <c r="R52" s="87">
        <v>697.95</v>
      </c>
      <c r="S52" s="88">
        <v>1.1999999999999999E-3</v>
      </c>
      <c r="T52" s="88">
        <v>2.9499999999999998E-2</v>
      </c>
      <c r="U52" s="88">
        <v>4.1000000000000003E-3</v>
      </c>
    </row>
    <row r="53" spans="2:26" s="83" customFormat="1">
      <c r="B53" s="86" t="s">
        <v>445</v>
      </c>
      <c r="C53" s="86">
        <v>11759750</v>
      </c>
      <c r="D53" s="86" t="s">
        <v>100</v>
      </c>
      <c r="E53" s="86" t="s">
        <v>123</v>
      </c>
      <c r="F53" s="86" t="s">
        <v>442</v>
      </c>
      <c r="G53" s="86" t="s">
        <v>350</v>
      </c>
      <c r="H53" s="86" t="s">
        <v>443</v>
      </c>
      <c r="I53" s="86" t="s">
        <v>206</v>
      </c>
      <c r="J53" s="86" t="s">
        <v>446</v>
      </c>
      <c r="K53" s="87">
        <v>6.45</v>
      </c>
      <c r="L53" s="86" t="s">
        <v>102</v>
      </c>
      <c r="M53" s="88">
        <v>3.0000000000000001E-3</v>
      </c>
      <c r="N53" s="88">
        <v>5.1000000000000004E-3</v>
      </c>
      <c r="O53" s="87">
        <v>208000</v>
      </c>
      <c r="P53" s="87">
        <f t="shared" si="0"/>
        <v>100.74292875157644</v>
      </c>
      <c r="Q53" s="87">
        <v>0</v>
      </c>
      <c r="R53" s="87">
        <f>209545.291803279/1000</f>
        <v>209.54529180327899</v>
      </c>
      <c r="S53" s="88">
        <v>1.8E-3</v>
      </c>
      <c r="T53" s="88">
        <f t="shared" ref="T53:T55" si="1">R53/$R$11</f>
        <v>8.8671047380096783E-3</v>
      </c>
      <c r="U53" s="88">
        <f>R53/'סכום נכסי הקרן'!$C$42</f>
        <v>1.2288201330080933E-3</v>
      </c>
      <c r="Z53" s="87"/>
    </row>
    <row r="54" spans="2:26" s="83" customFormat="1">
      <c r="B54" s="86" t="s">
        <v>445</v>
      </c>
      <c r="C54" s="86">
        <v>1175975</v>
      </c>
      <c r="D54" s="86" t="s">
        <v>100</v>
      </c>
      <c r="E54" s="86" t="s">
        <v>123</v>
      </c>
      <c r="F54" s="86" t="s">
        <v>442</v>
      </c>
      <c r="G54" s="86" t="s">
        <v>350</v>
      </c>
      <c r="H54" s="86" t="s">
        <v>443</v>
      </c>
      <c r="I54" s="86" t="s">
        <v>206</v>
      </c>
      <c r="J54" s="86" t="s">
        <v>446</v>
      </c>
      <c r="K54" s="87">
        <v>6.45</v>
      </c>
      <c r="L54" s="86" t="s">
        <v>102</v>
      </c>
      <c r="M54" s="88">
        <v>3.0000000000000001E-3</v>
      </c>
      <c r="N54" s="88">
        <v>0</v>
      </c>
      <c r="O54" s="87">
        <v>400000</v>
      </c>
      <c r="P54" s="87">
        <f t="shared" si="0"/>
        <v>101.21</v>
      </c>
      <c r="Q54" s="87">
        <v>0</v>
      </c>
      <c r="R54" s="87">
        <f>404840/1000</f>
        <v>404.84</v>
      </c>
      <c r="S54" s="88">
        <v>0</v>
      </c>
      <c r="T54" s="88">
        <f t="shared" si="1"/>
        <v>1.7131182720659274E-2</v>
      </c>
      <c r="U54" s="88">
        <f>R54/'סכום נכסי הקרן'!$C$42</f>
        <v>2.3740716785659219E-3</v>
      </c>
      <c r="Z54" s="87"/>
    </row>
    <row r="55" spans="2:26" s="83" customFormat="1">
      <c r="B55" s="86" t="s">
        <v>450</v>
      </c>
      <c r="C55" s="86" t="s">
        <v>451</v>
      </c>
      <c r="D55" s="86" t="s">
        <v>100</v>
      </c>
      <c r="E55" s="86" t="s">
        <v>123</v>
      </c>
      <c r="F55" s="86" t="s">
        <v>447</v>
      </c>
      <c r="G55" s="86" t="s">
        <v>448</v>
      </c>
      <c r="H55" s="86" t="s">
        <v>449</v>
      </c>
      <c r="I55" s="86" t="s">
        <v>206</v>
      </c>
      <c r="J55" s="86" t="s">
        <v>242</v>
      </c>
      <c r="K55" s="87">
        <v>0.51</v>
      </c>
      <c r="L55" s="86" t="s">
        <v>102</v>
      </c>
      <c r="M55" s="88">
        <v>0.03</v>
      </c>
      <c r="N55" s="88">
        <v>8.9999999999999998E-4</v>
      </c>
      <c r="O55" s="87">
        <v>586000</v>
      </c>
      <c r="P55" s="87">
        <f>R55*1000/O55*100</f>
        <v>105.81387176187546</v>
      </c>
      <c r="Q55" s="87">
        <v>9.0345999999999993</v>
      </c>
      <c r="R55" s="87">
        <f>621.9906-1.92131147540981</f>
        <v>620.06928852459021</v>
      </c>
      <c r="S55" s="88">
        <v>4.0000000000000001E-3</v>
      </c>
      <c r="T55" s="88">
        <f t="shared" si="1"/>
        <v>2.623881108878557E-2</v>
      </c>
      <c r="U55" s="88">
        <f>R55/'סכום נכסי הקרן'!$C$42</f>
        <v>3.6362240308140275E-3</v>
      </c>
    </row>
    <row r="56" spans="2:26" s="83" customFormat="1">
      <c r="B56" s="86" t="s">
        <v>452</v>
      </c>
      <c r="C56" s="86" t="s">
        <v>453</v>
      </c>
      <c r="D56" s="86" t="s">
        <v>100</v>
      </c>
      <c r="E56" s="86" t="s">
        <v>123</v>
      </c>
      <c r="F56" s="86" t="s">
        <v>454</v>
      </c>
      <c r="G56" s="86" t="s">
        <v>455</v>
      </c>
      <c r="H56" s="86" t="s">
        <v>215</v>
      </c>
      <c r="I56" s="86" t="s">
        <v>456</v>
      </c>
      <c r="J56" s="86" t="s">
        <v>457</v>
      </c>
      <c r="K56" s="87">
        <v>3.66</v>
      </c>
      <c r="L56" s="86" t="s">
        <v>102</v>
      </c>
      <c r="M56" s="88">
        <v>1.6400000000000001E-2</v>
      </c>
      <c r="N56" s="88">
        <v>6.3E-3</v>
      </c>
      <c r="O56" s="87">
        <v>170578</v>
      </c>
      <c r="P56" s="87">
        <v>107.58</v>
      </c>
      <c r="Q56" s="87">
        <v>0</v>
      </c>
      <c r="R56" s="87">
        <v>183.50781240000001</v>
      </c>
      <c r="S56" s="88">
        <v>5.9999999999999995E-4</v>
      </c>
      <c r="T56" s="88">
        <v>7.7999999999999996E-3</v>
      </c>
      <c r="U56" s="88">
        <v>1.1000000000000001E-3</v>
      </c>
    </row>
    <row r="57" spans="2:26" s="83" customFormat="1">
      <c r="B57" s="86" t="s">
        <v>458</v>
      </c>
      <c r="C57" s="86" t="s">
        <v>459</v>
      </c>
      <c r="D57" s="86" t="s">
        <v>100</v>
      </c>
      <c r="E57" s="86" t="s">
        <v>123</v>
      </c>
      <c r="F57" s="86" t="s">
        <v>460</v>
      </c>
      <c r="G57" s="86" t="s">
        <v>455</v>
      </c>
      <c r="H57" s="86" t="s">
        <v>215</v>
      </c>
      <c r="I57" s="86" t="s">
        <v>456</v>
      </c>
      <c r="J57" s="86" t="s">
        <v>461</v>
      </c>
      <c r="K57" s="87">
        <v>4.17</v>
      </c>
      <c r="L57" s="86" t="s">
        <v>102</v>
      </c>
      <c r="M57" s="88">
        <v>2.3E-2</v>
      </c>
      <c r="N57" s="88">
        <v>2.63E-2</v>
      </c>
      <c r="O57" s="87">
        <v>360000</v>
      </c>
      <c r="P57" s="87">
        <v>100</v>
      </c>
      <c r="Q57" s="87">
        <v>0</v>
      </c>
      <c r="R57" s="87">
        <v>360</v>
      </c>
      <c r="S57" s="88">
        <v>1.5E-3</v>
      </c>
      <c r="T57" s="88">
        <v>1.52E-2</v>
      </c>
      <c r="U57" s="88">
        <v>2.0999999999999999E-3</v>
      </c>
    </row>
    <row r="58" spans="2:26" s="83" customFormat="1">
      <c r="B58" s="82" t="s">
        <v>252</v>
      </c>
      <c r="K58" s="84">
        <v>3.3</v>
      </c>
      <c r="N58" s="85">
        <v>2.8000000000000001E-2</v>
      </c>
      <c r="O58" s="84">
        <f>SUM(O59:O92)</f>
        <v>9415774.040000001</v>
      </c>
      <c r="Q58" s="84">
        <v>0</v>
      </c>
      <c r="R58" s="84">
        <v>9521.313388592831</v>
      </c>
      <c r="T58" s="85">
        <v>0.40289999999999998</v>
      </c>
      <c r="U58" s="85">
        <v>5.57E-2</v>
      </c>
    </row>
    <row r="59" spans="2:26" s="83" customFormat="1">
      <c r="B59" s="86" t="s">
        <v>462</v>
      </c>
      <c r="C59" s="86" t="s">
        <v>463</v>
      </c>
      <c r="D59" s="86" t="s">
        <v>100</v>
      </c>
      <c r="E59" s="86" t="s">
        <v>123</v>
      </c>
      <c r="F59" s="86" t="s">
        <v>314</v>
      </c>
      <c r="G59" s="86" t="s">
        <v>307</v>
      </c>
      <c r="H59" s="86" t="s">
        <v>205</v>
      </c>
      <c r="I59" s="86" t="s">
        <v>206</v>
      </c>
      <c r="J59" s="86" t="s">
        <v>363</v>
      </c>
      <c r="K59" s="87">
        <v>1.66</v>
      </c>
      <c r="L59" s="86" t="s">
        <v>102</v>
      </c>
      <c r="M59" s="88">
        <v>1.8700000000000001E-2</v>
      </c>
      <c r="N59" s="88">
        <v>1.7899999999999999E-2</v>
      </c>
      <c r="O59" s="87">
        <v>611902.07999999996</v>
      </c>
      <c r="P59" s="87">
        <v>100.72</v>
      </c>
      <c r="Q59" s="87">
        <v>0</v>
      </c>
      <c r="R59" s="87">
        <v>616.30777497600002</v>
      </c>
      <c r="S59" s="88">
        <v>6.9999999999999999E-4</v>
      </c>
      <c r="T59" s="88">
        <v>2.6100000000000002E-2</v>
      </c>
      <c r="U59" s="88">
        <v>3.5999999999999999E-3</v>
      </c>
    </row>
    <row r="60" spans="2:26" s="83" customFormat="1">
      <c r="B60" s="86" t="s">
        <v>464</v>
      </c>
      <c r="C60" s="86" t="s">
        <v>465</v>
      </c>
      <c r="D60" s="86" t="s">
        <v>100</v>
      </c>
      <c r="E60" s="86" t="s">
        <v>123</v>
      </c>
      <c r="F60" s="86" t="s">
        <v>318</v>
      </c>
      <c r="G60" s="86" t="s">
        <v>307</v>
      </c>
      <c r="H60" s="86" t="s">
        <v>205</v>
      </c>
      <c r="I60" s="86" t="s">
        <v>206</v>
      </c>
      <c r="J60" s="86" t="s">
        <v>466</v>
      </c>
      <c r="K60" s="87">
        <v>1.96</v>
      </c>
      <c r="L60" s="86" t="s">
        <v>102</v>
      </c>
      <c r="M60" s="88">
        <v>3.0099999999999998E-2</v>
      </c>
      <c r="N60" s="88">
        <v>1.8499999999999999E-2</v>
      </c>
      <c r="O60" s="87">
        <v>50000</v>
      </c>
      <c r="P60" s="87">
        <v>102.27</v>
      </c>
      <c r="Q60" s="87">
        <v>0</v>
      </c>
      <c r="R60" s="87">
        <v>51.134999999999998</v>
      </c>
      <c r="S60" s="88">
        <v>0</v>
      </c>
      <c r="T60" s="88">
        <v>2.2000000000000001E-3</v>
      </c>
      <c r="U60" s="88">
        <v>2.9999999999999997E-4</v>
      </c>
    </row>
    <row r="61" spans="2:26" s="83" customFormat="1">
      <c r="B61" s="86" t="s">
        <v>467</v>
      </c>
      <c r="C61" s="86" t="s">
        <v>468</v>
      </c>
      <c r="D61" s="86" t="s">
        <v>100</v>
      </c>
      <c r="E61" s="86" t="s">
        <v>123</v>
      </c>
      <c r="F61" s="86" t="s">
        <v>323</v>
      </c>
      <c r="G61" s="86" t="s">
        <v>307</v>
      </c>
      <c r="H61" s="86" t="s">
        <v>205</v>
      </c>
      <c r="I61" s="86" t="s">
        <v>206</v>
      </c>
      <c r="J61" s="86" t="s">
        <v>469</v>
      </c>
      <c r="K61" s="87">
        <v>3.02</v>
      </c>
      <c r="L61" s="86" t="s">
        <v>102</v>
      </c>
      <c r="M61" s="88">
        <v>2.98E-2</v>
      </c>
      <c r="N61" s="88">
        <v>2.1499999999999998E-2</v>
      </c>
      <c r="O61" s="87">
        <v>377560</v>
      </c>
      <c r="P61" s="87">
        <v>104.96</v>
      </c>
      <c r="Q61" s="87">
        <v>0</v>
      </c>
      <c r="R61" s="87">
        <v>396.28697599999998</v>
      </c>
      <c r="S61" s="88">
        <v>1E-4</v>
      </c>
      <c r="T61" s="88">
        <v>1.6799999999999999E-2</v>
      </c>
      <c r="U61" s="88">
        <v>2.3E-3</v>
      </c>
    </row>
    <row r="62" spans="2:26" s="83" customFormat="1">
      <c r="B62" s="86" t="s">
        <v>470</v>
      </c>
      <c r="C62" s="86" t="s">
        <v>471</v>
      </c>
      <c r="D62" s="86" t="s">
        <v>100</v>
      </c>
      <c r="E62" s="86" t="s">
        <v>123</v>
      </c>
      <c r="F62" s="86" t="s">
        <v>472</v>
      </c>
      <c r="G62" s="86" t="s">
        <v>350</v>
      </c>
      <c r="H62" s="86" t="s">
        <v>319</v>
      </c>
      <c r="I62" s="86" t="s">
        <v>150</v>
      </c>
      <c r="J62" s="86" t="s">
        <v>473</v>
      </c>
      <c r="K62" s="87">
        <v>3.15</v>
      </c>
      <c r="L62" s="86" t="s">
        <v>102</v>
      </c>
      <c r="M62" s="88">
        <v>1.44E-2</v>
      </c>
      <c r="N62" s="88">
        <v>2.0500000000000001E-2</v>
      </c>
      <c r="O62" s="87">
        <v>355716.86</v>
      </c>
      <c r="P62" s="87">
        <v>98.13</v>
      </c>
      <c r="Q62" s="87">
        <v>0</v>
      </c>
      <c r="R62" s="87">
        <v>349.06495471800002</v>
      </c>
      <c r="S62" s="88">
        <v>5.9999999999999995E-4</v>
      </c>
      <c r="T62" s="88">
        <v>1.4800000000000001E-2</v>
      </c>
      <c r="U62" s="88">
        <v>2E-3</v>
      </c>
    </row>
    <row r="63" spans="2:26" s="83" customFormat="1">
      <c r="B63" s="86" t="s">
        <v>474</v>
      </c>
      <c r="C63" s="86" t="s">
        <v>475</v>
      </c>
      <c r="D63" s="86" t="s">
        <v>100</v>
      </c>
      <c r="E63" s="86" t="s">
        <v>123</v>
      </c>
      <c r="F63" s="86" t="s">
        <v>476</v>
      </c>
      <c r="G63" s="86" t="s">
        <v>307</v>
      </c>
      <c r="H63" s="86" t="s">
        <v>356</v>
      </c>
      <c r="I63" s="86" t="s">
        <v>206</v>
      </c>
      <c r="J63" s="86" t="s">
        <v>477</v>
      </c>
      <c r="K63" s="87">
        <v>0.19</v>
      </c>
      <c r="L63" s="86" t="s">
        <v>102</v>
      </c>
      <c r="M63" s="88">
        <v>6.4000000000000001E-2</v>
      </c>
      <c r="N63" s="88">
        <v>6.4999999999999997E-3</v>
      </c>
      <c r="O63" s="87">
        <v>25000</v>
      </c>
      <c r="P63" s="87">
        <v>103.07</v>
      </c>
      <c r="Q63" s="87">
        <v>0</v>
      </c>
      <c r="R63" s="87">
        <v>25.767499999999998</v>
      </c>
      <c r="S63" s="88">
        <v>2.9999999999999997E-4</v>
      </c>
      <c r="T63" s="88">
        <v>1.1000000000000001E-3</v>
      </c>
      <c r="U63" s="88">
        <v>2.0000000000000001E-4</v>
      </c>
    </row>
    <row r="64" spans="2:26" s="83" customFormat="1">
      <c r="B64" s="86" t="s">
        <v>478</v>
      </c>
      <c r="C64" s="86" t="s">
        <v>479</v>
      </c>
      <c r="D64" s="86" t="s">
        <v>100</v>
      </c>
      <c r="E64" s="86" t="s">
        <v>123</v>
      </c>
      <c r="F64" s="86" t="s">
        <v>343</v>
      </c>
      <c r="G64" s="86" t="s">
        <v>307</v>
      </c>
      <c r="H64" s="86" t="s">
        <v>356</v>
      </c>
      <c r="I64" s="86" t="s">
        <v>206</v>
      </c>
      <c r="J64" s="86" t="s">
        <v>480</v>
      </c>
      <c r="K64" s="87">
        <v>0.65</v>
      </c>
      <c r="L64" s="86" t="s">
        <v>102</v>
      </c>
      <c r="M64" s="88">
        <v>6.5000000000000002E-2</v>
      </c>
      <c r="N64" s="88">
        <v>1.26E-2</v>
      </c>
      <c r="O64" s="87">
        <v>36666.68</v>
      </c>
      <c r="P64" s="87">
        <v>108.86</v>
      </c>
      <c r="Q64" s="87">
        <v>0</v>
      </c>
      <c r="R64" s="87">
        <v>39.915347848000003</v>
      </c>
      <c r="S64" s="88">
        <v>2.0000000000000001E-4</v>
      </c>
      <c r="T64" s="88">
        <v>1.6999999999999999E-3</v>
      </c>
      <c r="U64" s="88">
        <v>2.0000000000000001E-4</v>
      </c>
    </row>
    <row r="65" spans="2:21" s="83" customFormat="1">
      <c r="B65" s="86" t="s">
        <v>481</v>
      </c>
      <c r="C65" s="86" t="s">
        <v>482</v>
      </c>
      <c r="D65" s="86" t="s">
        <v>100</v>
      </c>
      <c r="E65" s="86" t="s">
        <v>123</v>
      </c>
      <c r="F65" s="86" t="s">
        <v>483</v>
      </c>
      <c r="G65" s="86" t="s">
        <v>421</v>
      </c>
      <c r="H65" s="86" t="s">
        <v>369</v>
      </c>
      <c r="I65" s="86" t="s">
        <v>206</v>
      </c>
      <c r="J65" s="86" t="s">
        <v>484</v>
      </c>
      <c r="K65" s="87">
        <v>4.21</v>
      </c>
      <c r="L65" s="86" t="s">
        <v>102</v>
      </c>
      <c r="M65" s="88">
        <v>1.6400000000000001E-2</v>
      </c>
      <c r="N65" s="88">
        <v>2.8899999999999999E-2</v>
      </c>
      <c r="O65" s="87">
        <v>760000</v>
      </c>
      <c r="P65" s="87">
        <v>95.21</v>
      </c>
      <c r="Q65" s="87">
        <v>0</v>
      </c>
      <c r="R65" s="87">
        <v>723.596</v>
      </c>
      <c r="S65" s="88">
        <v>3.5000000000000001E-3</v>
      </c>
      <c r="T65" s="88">
        <v>3.0599999999999999E-2</v>
      </c>
      <c r="U65" s="88">
        <v>4.1999999999999997E-3</v>
      </c>
    </row>
    <row r="66" spans="2:21" s="83" customFormat="1">
      <c r="B66" s="86" t="s">
        <v>485</v>
      </c>
      <c r="C66" s="86" t="s">
        <v>486</v>
      </c>
      <c r="D66" s="86" t="s">
        <v>100</v>
      </c>
      <c r="E66" s="86" t="s">
        <v>123</v>
      </c>
      <c r="F66" s="86" t="s">
        <v>487</v>
      </c>
      <c r="G66" s="86" t="s">
        <v>350</v>
      </c>
      <c r="H66" s="86" t="s">
        <v>369</v>
      </c>
      <c r="I66" s="86" t="s">
        <v>206</v>
      </c>
      <c r="J66" s="86" t="s">
        <v>488</v>
      </c>
      <c r="K66" s="87">
        <v>1.22</v>
      </c>
      <c r="L66" s="86" t="s">
        <v>102</v>
      </c>
      <c r="M66" s="88">
        <v>4.5999999999999999E-2</v>
      </c>
      <c r="N66" s="88">
        <v>1.5299999999999999E-2</v>
      </c>
      <c r="O66" s="87">
        <v>29935.5</v>
      </c>
      <c r="P66" s="87">
        <v>104.94</v>
      </c>
      <c r="Q66" s="87">
        <v>0</v>
      </c>
      <c r="R66" s="87">
        <v>31.414313700000001</v>
      </c>
      <c r="S66" s="88">
        <v>2.9999999999999997E-4</v>
      </c>
      <c r="T66" s="88">
        <v>1.2999999999999999E-3</v>
      </c>
      <c r="U66" s="88">
        <v>2.0000000000000001E-4</v>
      </c>
    </row>
    <row r="67" spans="2:21" s="83" customFormat="1">
      <c r="B67" s="86" t="s">
        <v>489</v>
      </c>
      <c r="C67" s="86" t="s">
        <v>490</v>
      </c>
      <c r="D67" s="86" t="s">
        <v>100</v>
      </c>
      <c r="E67" s="86" t="s">
        <v>123</v>
      </c>
      <c r="F67" s="86" t="s">
        <v>491</v>
      </c>
      <c r="G67" s="86" t="s">
        <v>396</v>
      </c>
      <c r="H67" s="86" t="s">
        <v>369</v>
      </c>
      <c r="I67" s="86" t="s">
        <v>206</v>
      </c>
      <c r="J67" s="86" t="s">
        <v>492</v>
      </c>
      <c r="K67" s="87">
        <v>1.48</v>
      </c>
      <c r="L67" s="86" t="s">
        <v>102</v>
      </c>
      <c r="M67" s="88">
        <v>2.4500000000000001E-2</v>
      </c>
      <c r="N67" s="88">
        <v>1.38E-2</v>
      </c>
      <c r="O67" s="87">
        <v>409784.33</v>
      </c>
      <c r="P67" s="87">
        <v>101.59</v>
      </c>
      <c r="Q67" s="87">
        <v>0</v>
      </c>
      <c r="R67" s="87">
        <v>416.299900847</v>
      </c>
      <c r="S67" s="88">
        <v>5.0000000000000001E-4</v>
      </c>
      <c r="T67" s="88">
        <v>1.7600000000000001E-2</v>
      </c>
      <c r="U67" s="88">
        <v>2.3999999999999998E-3</v>
      </c>
    </row>
    <row r="68" spans="2:21" s="83" customFormat="1">
      <c r="B68" s="86" t="s">
        <v>493</v>
      </c>
      <c r="C68" s="86" t="s">
        <v>494</v>
      </c>
      <c r="D68" s="86" t="s">
        <v>100</v>
      </c>
      <c r="E68" s="86" t="s">
        <v>123</v>
      </c>
      <c r="F68" s="86" t="s">
        <v>495</v>
      </c>
      <c r="G68" s="86" t="s">
        <v>496</v>
      </c>
      <c r="H68" s="86" t="s">
        <v>369</v>
      </c>
      <c r="I68" s="86" t="s">
        <v>206</v>
      </c>
      <c r="J68" s="86" t="s">
        <v>497</v>
      </c>
      <c r="K68" s="87">
        <v>3.68</v>
      </c>
      <c r="L68" s="86" t="s">
        <v>102</v>
      </c>
      <c r="M68" s="88">
        <v>5.0900000000000001E-2</v>
      </c>
      <c r="N68" s="88">
        <v>2.5000000000000001E-2</v>
      </c>
      <c r="O68" s="87">
        <v>136994.67000000001</v>
      </c>
      <c r="P68" s="87">
        <v>112</v>
      </c>
      <c r="Q68" s="87">
        <v>0</v>
      </c>
      <c r="R68" s="87">
        <v>153.43403040000001</v>
      </c>
      <c r="S68" s="88">
        <v>2.0000000000000001E-4</v>
      </c>
      <c r="T68" s="88">
        <v>6.4999999999999997E-3</v>
      </c>
      <c r="U68" s="88">
        <v>8.9999999999999998E-4</v>
      </c>
    </row>
    <row r="69" spans="2:21" s="83" customFormat="1">
      <c r="B69" s="86" t="s">
        <v>498</v>
      </c>
      <c r="C69" s="86" t="s">
        <v>499</v>
      </c>
      <c r="D69" s="86" t="s">
        <v>100</v>
      </c>
      <c r="E69" s="86" t="s">
        <v>123</v>
      </c>
      <c r="F69" s="86" t="s">
        <v>405</v>
      </c>
      <c r="G69" s="86" t="s">
        <v>132</v>
      </c>
      <c r="H69" s="86" t="s">
        <v>397</v>
      </c>
      <c r="I69" s="86" t="s">
        <v>206</v>
      </c>
      <c r="J69" s="86" t="s">
        <v>406</v>
      </c>
      <c r="K69" s="87">
        <v>9.85</v>
      </c>
      <c r="L69" s="86" t="s">
        <v>102</v>
      </c>
      <c r="M69" s="88">
        <v>2.7900000000000001E-2</v>
      </c>
      <c r="N69" s="88">
        <v>3.73E-2</v>
      </c>
      <c r="O69" s="87">
        <v>296000</v>
      </c>
      <c r="P69" s="87">
        <v>92.2</v>
      </c>
      <c r="Q69" s="87">
        <v>0</v>
      </c>
      <c r="R69" s="87">
        <v>272.91199999999998</v>
      </c>
      <c r="S69" s="88">
        <v>1.5E-3</v>
      </c>
      <c r="T69" s="88">
        <v>1.15E-2</v>
      </c>
      <c r="U69" s="88">
        <v>1.6000000000000001E-3</v>
      </c>
    </row>
    <row r="70" spans="2:21" s="83" customFormat="1">
      <c r="B70" s="86" t="s">
        <v>500</v>
      </c>
      <c r="C70" s="86" t="s">
        <v>501</v>
      </c>
      <c r="D70" s="86" t="s">
        <v>100</v>
      </c>
      <c r="E70" s="86" t="s">
        <v>123</v>
      </c>
      <c r="F70" s="86" t="s">
        <v>502</v>
      </c>
      <c r="G70" s="86" t="s">
        <v>408</v>
      </c>
      <c r="H70" s="86" t="s">
        <v>397</v>
      </c>
      <c r="I70" s="86" t="s">
        <v>206</v>
      </c>
      <c r="J70" s="86" t="s">
        <v>503</v>
      </c>
      <c r="K70" s="87">
        <v>1.8</v>
      </c>
      <c r="L70" s="86" t="s">
        <v>102</v>
      </c>
      <c r="M70" s="88">
        <v>5.8000000000000003E-2</v>
      </c>
      <c r="N70" s="88">
        <v>4.0500000000000001E-2</v>
      </c>
      <c r="O70" s="87">
        <v>198329.21</v>
      </c>
      <c r="P70" s="87">
        <v>105.14</v>
      </c>
      <c r="Q70" s="87">
        <v>0</v>
      </c>
      <c r="R70" s="87">
        <v>208.523331394</v>
      </c>
      <c r="S70" s="88">
        <v>4.0000000000000002E-4</v>
      </c>
      <c r="T70" s="88">
        <v>8.8000000000000005E-3</v>
      </c>
      <c r="U70" s="88">
        <v>1.1999999999999999E-3</v>
      </c>
    </row>
    <row r="71" spans="2:21" s="83" customFormat="1">
      <c r="B71" s="86" t="s">
        <v>506</v>
      </c>
      <c r="C71" s="86" t="s">
        <v>507</v>
      </c>
      <c r="D71" s="86" t="s">
        <v>100</v>
      </c>
      <c r="E71" s="86" t="s">
        <v>123</v>
      </c>
      <c r="F71" s="86" t="s">
        <v>504</v>
      </c>
      <c r="G71" s="86" t="s">
        <v>408</v>
      </c>
      <c r="H71" s="86" t="s">
        <v>397</v>
      </c>
      <c r="I71" s="86" t="s">
        <v>206</v>
      </c>
      <c r="J71" s="86" t="s">
        <v>505</v>
      </c>
      <c r="K71" s="87">
        <v>2.69</v>
      </c>
      <c r="L71" s="86" t="s">
        <v>102</v>
      </c>
      <c r="M71" s="88">
        <v>3.9300000000000002E-2</v>
      </c>
      <c r="N71" s="88">
        <v>4.2599999999999999E-2</v>
      </c>
      <c r="O71" s="87">
        <v>300000</v>
      </c>
      <c r="P71" s="87">
        <f>R71*1000/O71*100</f>
        <v>99.579508196721321</v>
      </c>
      <c r="Q71" s="87">
        <v>0</v>
      </c>
      <c r="R71" s="87">
        <f>299.64-0.90147540983608</f>
        <v>298.73852459016393</v>
      </c>
      <c r="S71" s="88">
        <v>4.0000000000000002E-4</v>
      </c>
      <c r="T71" s="88">
        <f>R71/$R$11</f>
        <v>1.2641399689888011E-2</v>
      </c>
      <c r="U71" s="88">
        <f>R71/'סכום נכסי הקרן'!$C$42</f>
        <v>1.7518690606809543E-3</v>
      </c>
    </row>
    <row r="72" spans="2:21" s="83" customFormat="1">
      <c r="B72" s="86" t="s">
        <v>508</v>
      </c>
      <c r="C72" s="86" t="s">
        <v>509</v>
      </c>
      <c r="D72" s="86" t="s">
        <v>100</v>
      </c>
      <c r="E72" s="86" t="s">
        <v>123</v>
      </c>
      <c r="F72" s="86" t="s">
        <v>510</v>
      </c>
      <c r="G72" s="86" t="s">
        <v>408</v>
      </c>
      <c r="H72" s="86" t="s">
        <v>417</v>
      </c>
      <c r="I72" s="86" t="s">
        <v>206</v>
      </c>
      <c r="J72" s="86" t="s">
        <v>511</v>
      </c>
      <c r="K72" s="87">
        <v>2.37</v>
      </c>
      <c r="L72" s="86" t="s">
        <v>102</v>
      </c>
      <c r="M72" s="88">
        <v>4.7500000000000001E-2</v>
      </c>
      <c r="N72" s="88">
        <v>4.3400000000000001E-2</v>
      </c>
      <c r="O72" s="87">
        <v>86111.11</v>
      </c>
      <c r="P72" s="87">
        <v>101.2</v>
      </c>
      <c r="Q72" s="87">
        <v>0</v>
      </c>
      <c r="R72" s="87">
        <v>87.144443319999993</v>
      </c>
      <c r="S72" s="88">
        <v>1E-4</v>
      </c>
      <c r="T72" s="88">
        <v>3.7000000000000002E-3</v>
      </c>
      <c r="U72" s="88">
        <v>5.0000000000000001E-4</v>
      </c>
    </row>
    <row r="73" spans="2:21" s="83" customFormat="1">
      <c r="B73" s="86" t="s">
        <v>512</v>
      </c>
      <c r="C73" s="86" t="s">
        <v>513</v>
      </c>
      <c r="D73" s="86" t="s">
        <v>100</v>
      </c>
      <c r="E73" s="86" t="s">
        <v>123</v>
      </c>
      <c r="F73" s="86" t="s">
        <v>514</v>
      </c>
      <c r="G73" s="86" t="s">
        <v>455</v>
      </c>
      <c r="H73" s="86" t="s">
        <v>515</v>
      </c>
      <c r="I73" s="86" t="s">
        <v>206</v>
      </c>
      <c r="J73" s="86" t="s">
        <v>363</v>
      </c>
      <c r="K73" s="87">
        <v>5.3</v>
      </c>
      <c r="L73" s="86" t="s">
        <v>102</v>
      </c>
      <c r="M73" s="88">
        <v>2.5000000000000001E-3</v>
      </c>
      <c r="N73" s="88">
        <v>2.64E-2</v>
      </c>
      <c r="O73" s="87">
        <v>348000</v>
      </c>
      <c r="P73" s="87">
        <v>88.3</v>
      </c>
      <c r="Q73" s="87">
        <v>0</v>
      </c>
      <c r="R73" s="87">
        <v>307.28399999999999</v>
      </c>
      <c r="S73" s="88">
        <v>5.9999999999999995E-4</v>
      </c>
      <c r="T73" s="88">
        <v>1.2999999999999999E-2</v>
      </c>
      <c r="U73" s="88">
        <v>1.8E-3</v>
      </c>
    </row>
    <row r="74" spans="2:21" s="83" customFormat="1">
      <c r="B74" s="86" t="s">
        <v>516</v>
      </c>
      <c r="C74" s="86" t="s">
        <v>517</v>
      </c>
      <c r="D74" s="86" t="s">
        <v>100</v>
      </c>
      <c r="E74" s="86" t="s">
        <v>123</v>
      </c>
      <c r="F74" s="86" t="s">
        <v>429</v>
      </c>
      <c r="G74" s="86" t="s">
        <v>408</v>
      </c>
      <c r="H74" s="86" t="s">
        <v>430</v>
      </c>
      <c r="I74" s="86" t="s">
        <v>150</v>
      </c>
      <c r="J74" s="86" t="s">
        <v>518</v>
      </c>
      <c r="K74" s="87">
        <v>4.6100000000000003</v>
      </c>
      <c r="L74" s="86" t="s">
        <v>102</v>
      </c>
      <c r="M74" s="88">
        <v>2.3E-2</v>
      </c>
      <c r="N74" s="88">
        <v>3.2899999999999999E-2</v>
      </c>
      <c r="O74" s="87">
        <v>531284.26</v>
      </c>
      <c r="P74" s="87">
        <v>95.8</v>
      </c>
      <c r="Q74" s="87">
        <v>0</v>
      </c>
      <c r="R74" s="87">
        <v>508.97032108000002</v>
      </c>
      <c r="S74" s="88">
        <v>8.9999999999999998E-4</v>
      </c>
      <c r="T74" s="88">
        <v>2.1499999999999998E-2</v>
      </c>
      <c r="U74" s="88">
        <v>3.0000000000000001E-3</v>
      </c>
    </row>
    <row r="75" spans="2:21" s="83" customFormat="1">
      <c r="B75" s="86" t="s">
        <v>519</v>
      </c>
      <c r="C75" s="86" t="s">
        <v>520</v>
      </c>
      <c r="D75" s="86" t="s">
        <v>100</v>
      </c>
      <c r="E75" s="86" t="s">
        <v>123</v>
      </c>
      <c r="F75" s="86" t="s">
        <v>521</v>
      </c>
      <c r="G75" s="86" t="s">
        <v>522</v>
      </c>
      <c r="H75" s="86" t="s">
        <v>515</v>
      </c>
      <c r="I75" s="86" t="s">
        <v>206</v>
      </c>
      <c r="J75" s="86" t="s">
        <v>523</v>
      </c>
      <c r="K75" s="87">
        <v>5.22</v>
      </c>
      <c r="L75" s="86" t="s">
        <v>102</v>
      </c>
      <c r="M75" s="88">
        <v>0.05</v>
      </c>
      <c r="N75" s="88">
        <v>4.8099999999999997E-2</v>
      </c>
      <c r="O75" s="87">
        <v>487179.49</v>
      </c>
      <c r="P75" s="87">
        <v>101.32</v>
      </c>
      <c r="Q75" s="87">
        <v>0</v>
      </c>
      <c r="R75" s="87">
        <v>493.61025926799999</v>
      </c>
      <c r="S75" s="88">
        <v>5.9999999999999995E-4</v>
      </c>
      <c r="T75" s="88">
        <v>2.0899999999999998E-2</v>
      </c>
      <c r="U75" s="88">
        <v>2.8999999999999998E-3</v>
      </c>
    </row>
    <row r="76" spans="2:21" s="83" customFormat="1">
      <c r="B76" s="86" t="s">
        <v>524</v>
      </c>
      <c r="C76" s="86" t="s">
        <v>525</v>
      </c>
      <c r="D76" s="86" t="s">
        <v>100</v>
      </c>
      <c r="E76" s="86" t="s">
        <v>123</v>
      </c>
      <c r="F76" s="86" t="s">
        <v>420</v>
      </c>
      <c r="G76" s="86" t="s">
        <v>522</v>
      </c>
      <c r="H76" s="86" t="s">
        <v>515</v>
      </c>
      <c r="I76" s="86" t="s">
        <v>206</v>
      </c>
      <c r="J76" s="86" t="s">
        <v>526</v>
      </c>
      <c r="K76" s="87">
        <v>1.68</v>
      </c>
      <c r="L76" s="86" t="s">
        <v>102</v>
      </c>
      <c r="M76" s="88">
        <v>3.85E-2</v>
      </c>
      <c r="N76" s="88">
        <v>3.27E-2</v>
      </c>
      <c r="O76" s="87">
        <v>216000</v>
      </c>
      <c r="P76" s="87">
        <v>101.95</v>
      </c>
      <c r="Q76" s="87">
        <v>0</v>
      </c>
      <c r="R76" s="87">
        <v>220.21199999999999</v>
      </c>
      <c r="S76" s="88">
        <v>1.6999999999999999E-3</v>
      </c>
      <c r="T76" s="88">
        <v>9.2999999999999992E-3</v>
      </c>
      <c r="U76" s="88">
        <v>1.2999999999999999E-3</v>
      </c>
    </row>
    <row r="77" spans="2:21" s="83" customFormat="1">
      <c r="B77" s="86" t="s">
        <v>527</v>
      </c>
      <c r="C77" s="86" t="s">
        <v>528</v>
      </c>
      <c r="D77" s="86" t="s">
        <v>100</v>
      </c>
      <c r="E77" s="86" t="s">
        <v>123</v>
      </c>
      <c r="F77" s="86" t="s">
        <v>529</v>
      </c>
      <c r="G77" s="86" t="s">
        <v>421</v>
      </c>
      <c r="H77" s="86" t="s">
        <v>515</v>
      </c>
      <c r="I77" s="86" t="s">
        <v>206</v>
      </c>
      <c r="J77" s="86" t="s">
        <v>320</v>
      </c>
      <c r="K77" s="87">
        <v>3.74</v>
      </c>
      <c r="L77" s="86" t="s">
        <v>102</v>
      </c>
      <c r="M77" s="88">
        <v>2.1999999999999999E-2</v>
      </c>
      <c r="N77" s="88">
        <v>2.9700000000000001E-2</v>
      </c>
      <c r="O77" s="87">
        <v>894820</v>
      </c>
      <c r="P77" s="87">
        <v>97.77</v>
      </c>
      <c r="Q77" s="87">
        <v>0</v>
      </c>
      <c r="R77" s="87">
        <v>874.86551399999996</v>
      </c>
      <c r="S77" s="88">
        <v>5.9999999999999995E-4</v>
      </c>
      <c r="T77" s="88">
        <v>3.6999999999999998E-2</v>
      </c>
      <c r="U77" s="88">
        <v>5.1000000000000004E-3</v>
      </c>
    </row>
    <row r="78" spans="2:21" s="83" customFormat="1">
      <c r="B78" s="86" t="s">
        <v>530</v>
      </c>
      <c r="C78" s="86" t="s">
        <v>531</v>
      </c>
      <c r="D78" s="86" t="s">
        <v>100</v>
      </c>
      <c r="E78" s="86" t="s">
        <v>123</v>
      </c>
      <c r="F78" s="86" t="s">
        <v>532</v>
      </c>
      <c r="G78" s="86" t="s">
        <v>421</v>
      </c>
      <c r="H78" s="86" t="s">
        <v>515</v>
      </c>
      <c r="I78" s="86" t="s">
        <v>206</v>
      </c>
      <c r="J78" s="86" t="s">
        <v>533</v>
      </c>
      <c r="K78" s="87">
        <v>2.71</v>
      </c>
      <c r="L78" s="86" t="s">
        <v>102</v>
      </c>
      <c r="M78" s="88">
        <v>2.63E-2</v>
      </c>
      <c r="N78" s="88">
        <v>2.92E-2</v>
      </c>
      <c r="O78" s="87">
        <v>220000</v>
      </c>
      <c r="P78" s="87">
        <v>100.33</v>
      </c>
      <c r="Q78" s="87">
        <v>0</v>
      </c>
      <c r="R78" s="87">
        <v>220.726</v>
      </c>
      <c r="S78" s="88">
        <v>2.3E-3</v>
      </c>
      <c r="T78" s="88">
        <v>9.2999999999999992E-3</v>
      </c>
      <c r="U78" s="88">
        <v>1.2999999999999999E-3</v>
      </c>
    </row>
    <row r="79" spans="2:21" s="83" customFormat="1">
      <c r="B79" s="86" t="s">
        <v>534</v>
      </c>
      <c r="C79" s="86" t="s">
        <v>535</v>
      </c>
      <c r="D79" s="86" t="s">
        <v>100</v>
      </c>
      <c r="E79" s="86" t="s">
        <v>123</v>
      </c>
      <c r="F79" s="86" t="s">
        <v>536</v>
      </c>
      <c r="G79" s="86" t="s">
        <v>408</v>
      </c>
      <c r="H79" s="86" t="s">
        <v>515</v>
      </c>
      <c r="I79" s="86" t="s">
        <v>206</v>
      </c>
      <c r="J79" s="86" t="s">
        <v>537</v>
      </c>
      <c r="K79" s="87">
        <v>1.17</v>
      </c>
      <c r="L79" s="86" t="s">
        <v>102</v>
      </c>
      <c r="M79" s="88">
        <v>5.5E-2</v>
      </c>
      <c r="N79" s="88">
        <v>2.8899999999999999E-2</v>
      </c>
      <c r="O79" s="87">
        <v>120000</v>
      </c>
      <c r="P79" s="87">
        <v>104.4</v>
      </c>
      <c r="Q79" s="87">
        <v>0</v>
      </c>
      <c r="R79" s="87">
        <v>125.28</v>
      </c>
      <c r="S79" s="88">
        <v>1.1999999999999999E-3</v>
      </c>
      <c r="T79" s="88">
        <v>5.3E-3</v>
      </c>
      <c r="U79" s="88">
        <v>6.9999999999999999E-4</v>
      </c>
    </row>
    <row r="80" spans="2:21" s="83" customFormat="1">
      <c r="B80" s="86" t="s">
        <v>538</v>
      </c>
      <c r="C80" s="86" t="s">
        <v>539</v>
      </c>
      <c r="D80" s="86" t="s">
        <v>100</v>
      </c>
      <c r="E80" s="86" t="s">
        <v>123</v>
      </c>
      <c r="F80" s="86" t="s">
        <v>540</v>
      </c>
      <c r="G80" s="86" t="s">
        <v>436</v>
      </c>
      <c r="H80" s="86" t="s">
        <v>439</v>
      </c>
      <c r="I80" s="86" t="s">
        <v>150</v>
      </c>
      <c r="J80" s="86" t="s">
        <v>541</v>
      </c>
      <c r="K80" s="87">
        <v>0</v>
      </c>
      <c r="L80" s="86" t="s">
        <v>102</v>
      </c>
      <c r="M80" s="88">
        <v>3.2399999999999998E-2</v>
      </c>
      <c r="N80" s="88">
        <v>0</v>
      </c>
      <c r="O80" s="87">
        <v>214239.8</v>
      </c>
      <c r="P80" s="87">
        <v>101.2</v>
      </c>
      <c r="Q80" s="87">
        <v>0</v>
      </c>
      <c r="R80" s="87">
        <v>216.81067759999999</v>
      </c>
      <c r="S80" s="88">
        <v>6.9999999999999999E-4</v>
      </c>
      <c r="T80" s="88">
        <v>9.1999999999999998E-3</v>
      </c>
      <c r="U80" s="88">
        <v>1.2999999999999999E-3</v>
      </c>
    </row>
    <row r="81" spans="2:21" s="83" customFormat="1">
      <c r="B81" s="86" t="s">
        <v>542</v>
      </c>
      <c r="C81" s="86" t="s">
        <v>543</v>
      </c>
      <c r="D81" s="86" t="s">
        <v>100</v>
      </c>
      <c r="E81" s="86" t="s">
        <v>123</v>
      </c>
      <c r="F81" s="86" t="s">
        <v>544</v>
      </c>
      <c r="G81" s="86" t="s">
        <v>448</v>
      </c>
      <c r="H81" s="86" t="s">
        <v>439</v>
      </c>
      <c r="I81" s="86" t="s">
        <v>150</v>
      </c>
      <c r="J81" s="86" t="s">
        <v>545</v>
      </c>
      <c r="K81" s="87">
        <v>2.74</v>
      </c>
      <c r="L81" s="86" t="s">
        <v>102</v>
      </c>
      <c r="M81" s="88">
        <v>7.0000000000000007E-2</v>
      </c>
      <c r="N81" s="88">
        <v>6.9199999999999998E-2</v>
      </c>
      <c r="O81" s="87">
        <v>107069</v>
      </c>
      <c r="P81" s="87">
        <v>100.5</v>
      </c>
      <c r="Q81" s="87">
        <v>0</v>
      </c>
      <c r="R81" s="87">
        <v>107.604345</v>
      </c>
      <c r="S81" s="88">
        <v>2.9999999999999997E-4</v>
      </c>
      <c r="T81" s="88">
        <v>4.5999999999999999E-3</v>
      </c>
      <c r="U81" s="88">
        <v>5.9999999999999995E-4</v>
      </c>
    </row>
    <row r="82" spans="2:21" s="83" customFormat="1">
      <c r="B82" s="86" t="s">
        <v>546</v>
      </c>
      <c r="C82" s="86" t="s">
        <v>547</v>
      </c>
      <c r="D82" s="86" t="s">
        <v>100</v>
      </c>
      <c r="E82" s="86" t="s">
        <v>123</v>
      </c>
      <c r="F82" s="86" t="s">
        <v>548</v>
      </c>
      <c r="G82" s="86" t="s">
        <v>436</v>
      </c>
      <c r="H82" s="86" t="s">
        <v>443</v>
      </c>
      <c r="I82" s="86" t="s">
        <v>206</v>
      </c>
      <c r="J82" s="86" t="s">
        <v>549</v>
      </c>
      <c r="K82" s="87">
        <v>1.8</v>
      </c>
      <c r="L82" s="86" t="s">
        <v>102</v>
      </c>
      <c r="M82" s="88">
        <v>4.9000000000000002E-2</v>
      </c>
      <c r="N82" s="88">
        <v>3.6200000000000003E-2</v>
      </c>
      <c r="O82" s="87">
        <v>281200</v>
      </c>
      <c r="P82" s="87">
        <v>103.56</v>
      </c>
      <c r="Q82" s="87">
        <v>0</v>
      </c>
      <c r="R82" s="87">
        <v>291.21071999999998</v>
      </c>
      <c r="S82" s="88">
        <v>1.5E-3</v>
      </c>
      <c r="T82" s="88">
        <v>1.23E-2</v>
      </c>
      <c r="U82" s="88">
        <v>1.6999999999999999E-3</v>
      </c>
    </row>
    <row r="83" spans="2:21" s="83" customFormat="1">
      <c r="B83" s="86" t="s">
        <v>550</v>
      </c>
      <c r="C83" s="86" t="s">
        <v>551</v>
      </c>
      <c r="D83" s="86" t="s">
        <v>100</v>
      </c>
      <c r="E83" s="86" t="s">
        <v>123</v>
      </c>
      <c r="F83" s="86" t="s">
        <v>552</v>
      </c>
      <c r="G83" s="86" t="s">
        <v>553</v>
      </c>
      <c r="H83" s="86" t="s">
        <v>443</v>
      </c>
      <c r="I83" s="86" t="s">
        <v>206</v>
      </c>
      <c r="J83" s="86" t="s">
        <v>554</v>
      </c>
      <c r="K83" s="87">
        <v>3.55</v>
      </c>
      <c r="L83" s="86" t="s">
        <v>102</v>
      </c>
      <c r="M83" s="88">
        <v>6.5000000000000002E-2</v>
      </c>
      <c r="N83" s="88">
        <v>4.5699999999999998E-2</v>
      </c>
      <c r="O83" s="87">
        <v>125000</v>
      </c>
      <c r="P83" s="87">
        <v>108.75</v>
      </c>
      <c r="Q83" s="87">
        <v>0</v>
      </c>
      <c r="R83" s="87">
        <v>135.9375</v>
      </c>
      <c r="S83" s="88">
        <v>2.0000000000000001E-4</v>
      </c>
      <c r="T83" s="88">
        <v>5.7999999999999996E-3</v>
      </c>
      <c r="U83" s="88">
        <v>8.0000000000000004E-4</v>
      </c>
    </row>
    <row r="84" spans="2:21" s="83" customFormat="1">
      <c r="B84" s="86" t="s">
        <v>555</v>
      </c>
      <c r="C84" s="86" t="s">
        <v>556</v>
      </c>
      <c r="D84" s="86" t="s">
        <v>100</v>
      </c>
      <c r="E84" s="86" t="s">
        <v>123</v>
      </c>
      <c r="F84" s="86" t="s">
        <v>557</v>
      </c>
      <c r="G84" s="86" t="s">
        <v>558</v>
      </c>
      <c r="H84" s="86" t="s">
        <v>439</v>
      </c>
      <c r="I84" s="86" t="s">
        <v>150</v>
      </c>
      <c r="J84" s="86" t="s">
        <v>559</v>
      </c>
      <c r="K84" s="87">
        <v>4.1399999999999997</v>
      </c>
      <c r="L84" s="86" t="s">
        <v>102</v>
      </c>
      <c r="M84" s="88">
        <v>0.04</v>
      </c>
      <c r="N84" s="88">
        <v>-6.3200000000000006E-2</v>
      </c>
      <c r="O84" s="87">
        <v>250000</v>
      </c>
      <c r="P84" s="87">
        <v>154.1</v>
      </c>
      <c r="Q84" s="87">
        <v>0</v>
      </c>
      <c r="R84" s="87">
        <v>385.25</v>
      </c>
      <c r="S84" s="88">
        <v>8.0000000000000004E-4</v>
      </c>
      <c r="T84" s="88">
        <v>1.6299999999999999E-2</v>
      </c>
      <c r="U84" s="88">
        <v>2.3E-3</v>
      </c>
    </row>
    <row r="85" spans="2:21" s="83" customFormat="1">
      <c r="B85" s="86" t="s">
        <v>562</v>
      </c>
      <c r="C85" s="86">
        <v>11576680</v>
      </c>
      <c r="D85" s="86" t="s">
        <v>100</v>
      </c>
      <c r="E85" s="86" t="s">
        <v>123</v>
      </c>
      <c r="F85" s="86" t="s">
        <v>560</v>
      </c>
      <c r="G85" s="86" t="s">
        <v>350</v>
      </c>
      <c r="H85" s="86" t="s">
        <v>439</v>
      </c>
      <c r="I85" s="86" t="s">
        <v>150</v>
      </c>
      <c r="J85" s="86" t="s">
        <v>561</v>
      </c>
      <c r="K85" s="87">
        <v>4.05</v>
      </c>
      <c r="L85" s="86" t="s">
        <v>102</v>
      </c>
      <c r="M85" s="88">
        <v>4.1000000000000002E-2</v>
      </c>
      <c r="N85" s="88">
        <v>4.1399999999999999E-2</v>
      </c>
      <c r="O85" s="87">
        <v>350000</v>
      </c>
      <c r="P85" s="87">
        <f>R85*1000/O85*100</f>
        <v>101.47863387978143</v>
      </c>
      <c r="Q85" s="87">
        <v>0</v>
      </c>
      <c r="R85" s="87">
        <f>355.985-0.809781420765028</f>
        <v>355.17521857923498</v>
      </c>
      <c r="S85" s="88">
        <v>1E-3</v>
      </c>
      <c r="T85" s="88">
        <f>R85/$R$11</f>
        <v>1.5029571107921576E-2</v>
      </c>
      <c r="U85" s="88">
        <f>R85/'סכום נכסי הקרן'!$C$42</f>
        <v>2.0828263693247273E-3</v>
      </c>
    </row>
    <row r="86" spans="2:21" s="83" customFormat="1">
      <c r="B86" s="86" t="s">
        <v>563</v>
      </c>
      <c r="C86" s="86" t="s">
        <v>564</v>
      </c>
      <c r="D86" s="86" t="s">
        <v>100</v>
      </c>
      <c r="E86" s="86" t="s">
        <v>123</v>
      </c>
      <c r="F86" s="86" t="s">
        <v>565</v>
      </c>
      <c r="G86" s="86" t="s">
        <v>448</v>
      </c>
      <c r="H86" s="86" t="s">
        <v>566</v>
      </c>
      <c r="I86" s="86" t="s">
        <v>150</v>
      </c>
      <c r="J86" s="86" t="s">
        <v>567</v>
      </c>
      <c r="K86" s="87">
        <v>1.87</v>
      </c>
      <c r="L86" s="86" t="s">
        <v>102</v>
      </c>
      <c r="M86" s="88">
        <v>4.7500000000000001E-2</v>
      </c>
      <c r="N86" s="88">
        <v>3.5299999999999998E-2</v>
      </c>
      <c r="O86" s="87">
        <v>256000</v>
      </c>
      <c r="P86" s="87">
        <v>103.5</v>
      </c>
      <c r="Q86" s="87">
        <v>0</v>
      </c>
      <c r="R86" s="87">
        <v>264.95999999999998</v>
      </c>
      <c r="S86" s="88">
        <v>1.1999999999999999E-3</v>
      </c>
      <c r="T86" s="88">
        <v>1.12E-2</v>
      </c>
      <c r="U86" s="88">
        <v>1.5E-3</v>
      </c>
    </row>
    <row r="87" spans="2:21" s="83" customFormat="1">
      <c r="B87" s="86" t="s">
        <v>568</v>
      </c>
      <c r="C87" s="86" t="s">
        <v>569</v>
      </c>
      <c r="D87" s="86" t="s">
        <v>100</v>
      </c>
      <c r="E87" s="86" t="s">
        <v>123</v>
      </c>
      <c r="F87" s="86" t="s">
        <v>570</v>
      </c>
      <c r="G87" s="86" t="s">
        <v>436</v>
      </c>
      <c r="H87" s="86" t="s">
        <v>566</v>
      </c>
      <c r="I87" s="86" t="s">
        <v>150</v>
      </c>
      <c r="J87" s="86" t="s">
        <v>571</v>
      </c>
      <c r="K87" s="87">
        <v>0.37</v>
      </c>
      <c r="L87" s="86" t="s">
        <v>102</v>
      </c>
      <c r="M87" s="88">
        <v>0.05</v>
      </c>
      <c r="N87" s="88">
        <v>3.44E-2</v>
      </c>
      <c r="O87" s="87">
        <v>187500</v>
      </c>
      <c r="P87" s="87">
        <v>102.2</v>
      </c>
      <c r="Q87" s="87">
        <v>0</v>
      </c>
      <c r="R87" s="87">
        <v>191.625</v>
      </c>
      <c r="S87" s="88">
        <v>7.4000000000000003E-3</v>
      </c>
      <c r="T87" s="88">
        <v>8.0999999999999996E-3</v>
      </c>
      <c r="U87" s="88">
        <v>1.1000000000000001E-3</v>
      </c>
    </row>
    <row r="88" spans="2:21" s="83" customFormat="1">
      <c r="B88" s="86" t="s">
        <v>572</v>
      </c>
      <c r="C88" s="86" t="s">
        <v>573</v>
      </c>
      <c r="D88" s="86" t="s">
        <v>100</v>
      </c>
      <c r="E88" s="86" t="s">
        <v>123</v>
      </c>
      <c r="F88" s="86" t="s">
        <v>447</v>
      </c>
      <c r="G88" s="86" t="s">
        <v>448</v>
      </c>
      <c r="H88" s="86" t="s">
        <v>449</v>
      </c>
      <c r="I88" s="86" t="s">
        <v>206</v>
      </c>
      <c r="J88" s="86" t="s">
        <v>574</v>
      </c>
      <c r="K88" s="87">
        <v>3.62</v>
      </c>
      <c r="L88" s="86" t="s">
        <v>102</v>
      </c>
      <c r="M88" s="88">
        <v>2.9000000000000001E-2</v>
      </c>
      <c r="N88" s="88">
        <v>3.4799999999999998E-2</v>
      </c>
      <c r="O88" s="87">
        <v>327000</v>
      </c>
      <c r="P88" s="87">
        <v>98.79</v>
      </c>
      <c r="Q88" s="87">
        <v>0</v>
      </c>
      <c r="R88" s="87">
        <v>323.04329999999999</v>
      </c>
      <c r="S88" s="88">
        <v>2.2000000000000001E-3</v>
      </c>
      <c r="T88" s="88">
        <v>1.37E-2</v>
      </c>
      <c r="U88" s="88">
        <v>1.9E-3</v>
      </c>
    </row>
    <row r="89" spans="2:21" s="83" customFormat="1">
      <c r="B89" s="86" t="s">
        <v>575</v>
      </c>
      <c r="C89" s="86" t="s">
        <v>576</v>
      </c>
      <c r="D89" s="86" t="s">
        <v>100</v>
      </c>
      <c r="E89" s="86" t="s">
        <v>123</v>
      </c>
      <c r="F89" s="86" t="s">
        <v>577</v>
      </c>
      <c r="G89" s="86" t="s">
        <v>448</v>
      </c>
      <c r="H89" s="86" t="s">
        <v>578</v>
      </c>
      <c r="I89" s="86" t="s">
        <v>150</v>
      </c>
      <c r="J89" s="86" t="s">
        <v>457</v>
      </c>
      <c r="K89" s="87">
        <v>1.95</v>
      </c>
      <c r="L89" s="86" t="s">
        <v>102</v>
      </c>
      <c r="M89" s="88">
        <v>5.7000000000000002E-2</v>
      </c>
      <c r="N89" s="88">
        <v>2.8299999999999999E-2</v>
      </c>
      <c r="O89" s="87">
        <v>38921.050000000003</v>
      </c>
      <c r="P89" s="87">
        <v>106.97</v>
      </c>
      <c r="Q89" s="87">
        <v>0</v>
      </c>
      <c r="R89" s="87">
        <v>41.633847185</v>
      </c>
      <c r="S89" s="88">
        <v>5.0000000000000001E-4</v>
      </c>
      <c r="T89" s="88">
        <v>1.8E-3</v>
      </c>
      <c r="U89" s="88">
        <v>2.0000000000000001E-4</v>
      </c>
    </row>
    <row r="90" spans="2:21" s="83" customFormat="1">
      <c r="B90" s="86" t="s">
        <v>579</v>
      </c>
      <c r="C90" s="86">
        <v>11811220</v>
      </c>
      <c r="D90" s="86" t="s">
        <v>100</v>
      </c>
      <c r="E90" s="86" t="s">
        <v>123</v>
      </c>
      <c r="F90" s="86" t="s">
        <v>580</v>
      </c>
      <c r="G90" s="86" t="s">
        <v>553</v>
      </c>
      <c r="H90" s="86" t="s">
        <v>215</v>
      </c>
      <c r="I90" s="86" t="s">
        <v>456</v>
      </c>
      <c r="J90" s="86" t="s">
        <v>581</v>
      </c>
      <c r="K90" s="87">
        <v>3.94</v>
      </c>
      <c r="L90" s="86" t="s">
        <v>102</v>
      </c>
      <c r="M90" s="88">
        <v>6.2E-2</v>
      </c>
      <c r="N90" s="88">
        <v>5.28E-2</v>
      </c>
      <c r="O90" s="87">
        <v>150000</v>
      </c>
      <c r="P90" s="87">
        <f>R90*1000/O90*100</f>
        <v>105.85278688524589</v>
      </c>
      <c r="Q90" s="87">
        <v>0</v>
      </c>
      <c r="R90" s="87">
        <f>159.855-1.07581967213116</f>
        <v>158.77918032786883</v>
      </c>
      <c r="S90" s="88">
        <v>2.9999999999999997E-4</v>
      </c>
      <c r="T90" s="88">
        <f t="shared" ref="T90:T92" si="2">R90/$R$11</f>
        <v>6.7188893153671313E-3</v>
      </c>
      <c r="U90" s="88">
        <f>R90/'סכום נכסי הקרן'!$C$42</f>
        <v>9.3111637971125577E-4</v>
      </c>
    </row>
    <row r="91" spans="2:21" s="83" customFormat="1">
      <c r="B91" s="86" t="s">
        <v>582</v>
      </c>
      <c r="C91" s="86">
        <v>43402120</v>
      </c>
      <c r="D91" s="86" t="s">
        <v>100</v>
      </c>
      <c r="E91" s="86" t="s">
        <v>123</v>
      </c>
      <c r="F91" s="86" t="s">
        <v>583</v>
      </c>
      <c r="G91" s="86" t="s">
        <v>448</v>
      </c>
      <c r="H91" s="86" t="s">
        <v>215</v>
      </c>
      <c r="I91" s="86" t="s">
        <v>456</v>
      </c>
      <c r="J91" s="86" t="s">
        <v>584</v>
      </c>
      <c r="K91" s="87">
        <v>3.93</v>
      </c>
      <c r="L91" s="86" t="s">
        <v>102</v>
      </c>
      <c r="M91" s="88">
        <v>3.95E-2</v>
      </c>
      <c r="N91" s="88">
        <v>5.5E-2</v>
      </c>
      <c r="O91" s="87">
        <v>350000</v>
      </c>
      <c r="P91" s="87">
        <f>R91*1000/O91*100</f>
        <v>94.622076502732227</v>
      </c>
      <c r="Q91" s="87">
        <v>0</v>
      </c>
      <c r="R91" s="87">
        <f>333.83-2.65273224043718</f>
        <v>331.17726775956282</v>
      </c>
      <c r="S91" s="88">
        <v>4.0000000000000002E-4</v>
      </c>
      <c r="T91" s="88">
        <f t="shared" si="2"/>
        <v>1.4014075404895198E-2</v>
      </c>
      <c r="U91" s="88">
        <f>R91/'סכום נכסי הקרן'!$C$42</f>
        <v>1.9420970555597795E-3</v>
      </c>
    </row>
    <row r="92" spans="2:21" s="83" customFormat="1">
      <c r="B92" s="86" t="s">
        <v>585</v>
      </c>
      <c r="C92" s="86" t="s">
        <v>586</v>
      </c>
      <c r="D92" s="86" t="s">
        <v>100</v>
      </c>
      <c r="E92" s="86" t="s">
        <v>123</v>
      </c>
      <c r="F92" s="86" t="s">
        <v>587</v>
      </c>
      <c r="G92" s="86" t="s">
        <v>448</v>
      </c>
      <c r="H92" s="86" t="s">
        <v>215</v>
      </c>
      <c r="I92" s="86" t="s">
        <v>456</v>
      </c>
      <c r="J92" s="86" t="s">
        <v>588</v>
      </c>
      <c r="K92" s="87">
        <v>2.0499999999999998</v>
      </c>
      <c r="L92" s="86" t="s">
        <v>102</v>
      </c>
      <c r="M92" s="88">
        <v>4.4900000000000002E-2</v>
      </c>
      <c r="N92" s="88">
        <v>3.5200000000000002E-2</v>
      </c>
      <c r="O92" s="87">
        <v>287560</v>
      </c>
      <c r="P92" s="87">
        <v>103.15</v>
      </c>
      <c r="Q92" s="87">
        <v>0</v>
      </c>
      <c r="R92" s="87">
        <v>296.61813999999998</v>
      </c>
      <c r="S92" s="88">
        <v>2.3999999999999998E-3</v>
      </c>
      <c r="T92" s="88">
        <f t="shared" si="2"/>
        <v>1.2551673635515495E-2</v>
      </c>
      <c r="U92" s="88">
        <f>R92/'סכום נכסי הקרן'!$C$42</f>
        <v>1.7394346544879499E-3</v>
      </c>
    </row>
    <row r="93" spans="2:21" s="83" customFormat="1">
      <c r="B93" s="82" t="s">
        <v>297</v>
      </c>
      <c r="K93" s="84">
        <v>0</v>
      </c>
      <c r="N93" s="85">
        <v>0</v>
      </c>
      <c r="O93" s="84">
        <v>0</v>
      </c>
      <c r="Q93" s="84">
        <v>0</v>
      </c>
      <c r="R93" s="84">
        <v>0</v>
      </c>
      <c r="T93" s="85">
        <v>0</v>
      </c>
      <c r="U93" s="85">
        <v>0</v>
      </c>
    </row>
    <row r="94" spans="2:21" s="83" customFormat="1">
      <c r="B94" s="86" t="s">
        <v>215</v>
      </c>
      <c r="C94" s="86" t="s">
        <v>215</v>
      </c>
      <c r="G94" s="86" t="s">
        <v>215</v>
      </c>
      <c r="H94" s="86" t="s">
        <v>215</v>
      </c>
      <c r="K94" s="87">
        <v>0</v>
      </c>
      <c r="L94" s="86" t="s">
        <v>215</v>
      </c>
      <c r="M94" s="88">
        <v>0</v>
      </c>
      <c r="N94" s="88">
        <v>0</v>
      </c>
      <c r="O94" s="87">
        <v>0</v>
      </c>
      <c r="P94" s="87">
        <v>0</v>
      </c>
      <c r="R94" s="87">
        <v>0</v>
      </c>
      <c r="S94" s="88">
        <v>0</v>
      </c>
      <c r="T94" s="88">
        <v>0</v>
      </c>
      <c r="U94" s="88">
        <v>0</v>
      </c>
    </row>
    <row r="95" spans="2:21" s="83" customFormat="1">
      <c r="B95" s="82" t="s">
        <v>589</v>
      </c>
      <c r="K95" s="84">
        <v>0</v>
      </c>
      <c r="N95" s="85">
        <v>0</v>
      </c>
      <c r="O95" s="84">
        <v>0</v>
      </c>
      <c r="Q95" s="84">
        <v>0</v>
      </c>
      <c r="R95" s="84">
        <v>0</v>
      </c>
      <c r="T95" s="85">
        <v>0</v>
      </c>
      <c r="U95" s="85">
        <v>0</v>
      </c>
    </row>
    <row r="96" spans="2:21" s="83" customFormat="1">
      <c r="B96" s="86" t="s">
        <v>215</v>
      </c>
      <c r="C96" s="86" t="s">
        <v>215</v>
      </c>
      <c r="G96" s="86" t="s">
        <v>215</v>
      </c>
      <c r="H96" s="86" t="s">
        <v>215</v>
      </c>
      <c r="K96" s="87">
        <v>0</v>
      </c>
      <c r="L96" s="86" t="s">
        <v>215</v>
      </c>
      <c r="M96" s="88">
        <v>0</v>
      </c>
      <c r="N96" s="88">
        <v>0</v>
      </c>
      <c r="O96" s="87">
        <v>0</v>
      </c>
      <c r="P96" s="87">
        <v>0</v>
      </c>
      <c r="R96" s="87">
        <v>0</v>
      </c>
      <c r="S96" s="88">
        <v>0</v>
      </c>
      <c r="T96" s="88">
        <v>0</v>
      </c>
      <c r="U96" s="88">
        <v>0</v>
      </c>
    </row>
    <row r="97" spans="2:21" s="83" customFormat="1">
      <c r="B97" s="82" t="s">
        <v>220</v>
      </c>
      <c r="K97" s="84">
        <v>6.69</v>
      </c>
      <c r="N97" s="85">
        <v>4.5499999999999999E-2</v>
      </c>
      <c r="O97" s="84">
        <v>220000</v>
      </c>
      <c r="Q97" s="84">
        <v>0</v>
      </c>
      <c r="R97" s="84">
        <v>660.17168472571996</v>
      </c>
      <c r="T97" s="85">
        <v>2.7900000000000001E-2</v>
      </c>
      <c r="U97" s="85">
        <v>3.8999999999999998E-3</v>
      </c>
    </row>
    <row r="98" spans="2:21" s="83" customFormat="1">
      <c r="B98" s="82" t="s">
        <v>298</v>
      </c>
      <c r="K98" s="84">
        <v>5.46</v>
      </c>
      <c r="N98" s="85">
        <v>5.7099999999999998E-2</v>
      </c>
      <c r="O98" s="84">
        <v>70000</v>
      </c>
      <c r="Q98" s="84">
        <v>0</v>
      </c>
      <c r="R98" s="84">
        <v>219.66802772572001</v>
      </c>
      <c r="T98" s="85">
        <v>9.2999999999999992E-3</v>
      </c>
      <c r="U98" s="85">
        <v>1.2999999999999999E-3</v>
      </c>
    </row>
    <row r="99" spans="2:21" s="83" customFormat="1">
      <c r="B99" s="86" t="s">
        <v>590</v>
      </c>
      <c r="C99" s="86" t="s">
        <v>591</v>
      </c>
      <c r="D99" s="86" t="s">
        <v>123</v>
      </c>
      <c r="E99" s="86" t="s">
        <v>592</v>
      </c>
      <c r="F99" s="86" t="s">
        <v>593</v>
      </c>
      <c r="G99" s="86" t="s">
        <v>594</v>
      </c>
      <c r="H99" s="86" t="s">
        <v>595</v>
      </c>
      <c r="I99" s="86" t="s">
        <v>596</v>
      </c>
      <c r="J99" s="86" t="s">
        <v>597</v>
      </c>
      <c r="K99" s="87">
        <v>4.5</v>
      </c>
      <c r="L99" s="86" t="s">
        <v>106</v>
      </c>
      <c r="M99" s="88">
        <v>4.7500000000000001E-2</v>
      </c>
      <c r="N99" s="88">
        <v>5.8200000000000002E-2</v>
      </c>
      <c r="O99" s="87">
        <v>30000</v>
      </c>
      <c r="P99" s="87">
        <v>97.545610999999994</v>
      </c>
      <c r="Q99" s="87">
        <v>0</v>
      </c>
      <c r="R99" s="87">
        <v>92.941458160799996</v>
      </c>
      <c r="S99" s="88">
        <v>0</v>
      </c>
      <c r="T99" s="88">
        <v>3.8999999999999998E-3</v>
      </c>
      <c r="U99" s="88">
        <v>5.0000000000000001E-4</v>
      </c>
    </row>
    <row r="100" spans="2:21" s="83" customFormat="1">
      <c r="B100" s="86" t="s">
        <v>598</v>
      </c>
      <c r="C100" s="86" t="s">
        <v>599</v>
      </c>
      <c r="D100" s="86" t="s">
        <v>123</v>
      </c>
      <c r="E100" s="86" t="s">
        <v>592</v>
      </c>
      <c r="F100" s="86" t="s">
        <v>593</v>
      </c>
      <c r="G100" s="86" t="s">
        <v>594</v>
      </c>
      <c r="H100" s="86" t="s">
        <v>595</v>
      </c>
      <c r="I100" s="86" t="s">
        <v>596</v>
      </c>
      <c r="J100" s="86" t="s">
        <v>597</v>
      </c>
      <c r="K100" s="87">
        <v>5.9</v>
      </c>
      <c r="L100" s="86" t="s">
        <v>106</v>
      </c>
      <c r="M100" s="88">
        <v>5.1299999999999998E-2</v>
      </c>
      <c r="N100" s="88">
        <v>5.9799999999999999E-2</v>
      </c>
      <c r="O100" s="87">
        <v>30000</v>
      </c>
      <c r="P100" s="87">
        <v>97.601527666666669</v>
      </c>
      <c r="Q100" s="87">
        <v>0</v>
      </c>
      <c r="R100" s="87">
        <v>92.994735560799995</v>
      </c>
      <c r="S100" s="88">
        <v>0</v>
      </c>
      <c r="T100" s="88">
        <v>3.8999999999999998E-3</v>
      </c>
      <c r="U100" s="88">
        <v>5.0000000000000001E-4</v>
      </c>
    </row>
    <row r="101" spans="2:21" s="83" customFormat="1">
      <c r="B101" s="86" t="s">
        <v>600</v>
      </c>
      <c r="C101" s="86" t="s">
        <v>601</v>
      </c>
      <c r="D101" s="86" t="s">
        <v>123</v>
      </c>
      <c r="E101" s="86" t="s">
        <v>592</v>
      </c>
      <c r="F101" s="86" t="s">
        <v>593</v>
      </c>
      <c r="G101" s="86" t="s">
        <v>594</v>
      </c>
      <c r="H101" s="86" t="s">
        <v>595</v>
      </c>
      <c r="I101" s="86" t="s">
        <v>596</v>
      </c>
      <c r="J101" s="86" t="s">
        <v>597</v>
      </c>
      <c r="K101" s="87">
        <v>6.92</v>
      </c>
      <c r="L101" s="86" t="s">
        <v>110</v>
      </c>
      <c r="M101" s="88">
        <v>3.7499999999999999E-2</v>
      </c>
      <c r="N101" s="88">
        <v>4.6600000000000003E-2</v>
      </c>
      <c r="O101" s="87">
        <v>10000</v>
      </c>
      <c r="P101" s="87">
        <v>95.731166999999999</v>
      </c>
      <c r="Q101" s="87">
        <v>0</v>
      </c>
      <c r="R101" s="87">
        <v>33.731834004120003</v>
      </c>
      <c r="S101" s="88">
        <v>0</v>
      </c>
      <c r="T101" s="88">
        <v>1.4E-3</v>
      </c>
      <c r="U101" s="88">
        <v>2.0000000000000001E-4</v>
      </c>
    </row>
    <row r="102" spans="2:21" s="83" customFormat="1">
      <c r="B102" s="82" t="s">
        <v>299</v>
      </c>
      <c r="K102" s="84">
        <v>7.3</v>
      </c>
      <c r="N102" s="85">
        <v>3.9800000000000002E-2</v>
      </c>
      <c r="O102" s="84">
        <v>150000</v>
      </c>
      <c r="Q102" s="84">
        <v>0</v>
      </c>
      <c r="R102" s="84">
        <v>440.50365699999998</v>
      </c>
      <c r="T102" s="85">
        <v>1.8599999999999998E-2</v>
      </c>
      <c r="U102" s="85">
        <v>2.5999999999999999E-3</v>
      </c>
    </row>
    <row r="103" spans="2:21" s="83" customFormat="1">
      <c r="B103" s="86" t="s">
        <v>602</v>
      </c>
      <c r="C103" s="86" t="s">
        <v>603</v>
      </c>
      <c r="D103" s="86" t="s">
        <v>123</v>
      </c>
      <c r="E103" s="86" t="s">
        <v>592</v>
      </c>
      <c r="F103" s="86" t="s">
        <v>604</v>
      </c>
      <c r="G103" s="86" t="s">
        <v>605</v>
      </c>
      <c r="H103" s="86" t="s">
        <v>606</v>
      </c>
      <c r="I103" s="86" t="s">
        <v>596</v>
      </c>
      <c r="J103" s="86" t="s">
        <v>607</v>
      </c>
      <c r="K103" s="87">
        <v>7.36</v>
      </c>
      <c r="L103" s="86" t="s">
        <v>106</v>
      </c>
      <c r="M103" s="88">
        <v>2.5399999999999999E-2</v>
      </c>
      <c r="N103" s="88">
        <v>3.9199999999999999E-2</v>
      </c>
      <c r="O103" s="87">
        <v>100000</v>
      </c>
      <c r="P103" s="87">
        <v>91.373249999999999</v>
      </c>
      <c r="Q103" s="87">
        <v>0</v>
      </c>
      <c r="R103" s="87">
        <v>290.20144199999999</v>
      </c>
      <c r="S103" s="88">
        <v>2.0000000000000001E-4</v>
      </c>
      <c r="T103" s="88">
        <v>1.23E-2</v>
      </c>
      <c r="U103" s="88">
        <v>1.6999999999999999E-3</v>
      </c>
    </row>
    <row r="104" spans="2:21" s="83" customFormat="1">
      <c r="B104" s="86" t="s">
        <v>608</v>
      </c>
      <c r="C104" s="86" t="s">
        <v>609</v>
      </c>
      <c r="D104" s="86" t="s">
        <v>123</v>
      </c>
      <c r="E104" s="86" t="s">
        <v>592</v>
      </c>
      <c r="F104" s="86" t="s">
        <v>610</v>
      </c>
      <c r="G104" s="86" t="s">
        <v>594</v>
      </c>
      <c r="H104" s="86" t="s">
        <v>595</v>
      </c>
      <c r="I104" s="86" t="s">
        <v>596</v>
      </c>
      <c r="J104" s="86" t="s">
        <v>231</v>
      </c>
      <c r="K104" s="87">
        <v>7.2</v>
      </c>
      <c r="L104" s="86" t="s">
        <v>106</v>
      </c>
      <c r="M104" s="88">
        <v>3.15E-2</v>
      </c>
      <c r="N104" s="88">
        <v>4.0899999999999999E-2</v>
      </c>
      <c r="O104" s="87">
        <v>50000</v>
      </c>
      <c r="P104" s="87">
        <v>94.648750000000007</v>
      </c>
      <c r="Q104" s="87">
        <v>0</v>
      </c>
      <c r="R104" s="87">
        <v>150.30221499999999</v>
      </c>
      <c r="S104" s="88">
        <v>1E-4</v>
      </c>
      <c r="T104" s="88">
        <v>6.4000000000000003E-3</v>
      </c>
      <c r="U104" s="88">
        <v>8.9999999999999998E-4</v>
      </c>
    </row>
    <row r="105" spans="2:21">
      <c r="B105" t="s">
        <v>222</v>
      </c>
      <c r="C105" s="16"/>
      <c r="D105" s="16"/>
      <c r="E105" s="16"/>
      <c r="F105" s="16"/>
    </row>
    <row r="106" spans="2:21">
      <c r="B106" t="s">
        <v>292</v>
      </c>
      <c r="C106" s="16"/>
      <c r="D106" s="16"/>
      <c r="E106" s="16"/>
      <c r="F106" s="16"/>
    </row>
    <row r="107" spans="2:21">
      <c r="B107" t="s">
        <v>293</v>
      </c>
      <c r="C107" s="16"/>
      <c r="D107" s="16"/>
      <c r="E107" s="16"/>
      <c r="F107" s="16"/>
    </row>
    <row r="108" spans="2:21">
      <c r="B108" t="s">
        <v>294</v>
      </c>
      <c r="C108" s="16"/>
      <c r="D108" s="16"/>
      <c r="E108" s="16"/>
      <c r="F108" s="16"/>
    </row>
    <row r="109" spans="2:21">
      <c r="B109" t="s">
        <v>295</v>
      </c>
      <c r="C109" s="16"/>
      <c r="D109" s="16"/>
      <c r="E109" s="16"/>
      <c r="F109" s="16"/>
    </row>
    <row r="110" spans="2:21">
      <c r="C110" s="16"/>
      <c r="D110" s="16"/>
      <c r="E110" s="16"/>
      <c r="F110" s="16"/>
    </row>
    <row r="111" spans="2:21">
      <c r="C111" s="16"/>
      <c r="D111" s="16"/>
      <c r="E111" s="16"/>
      <c r="F111" s="16"/>
    </row>
    <row r="112" spans="2:21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2:6">
      <c r="C753" s="16"/>
      <c r="D753" s="16"/>
      <c r="E753" s="16"/>
      <c r="F753" s="16"/>
    </row>
    <row r="754" spans="2:6">
      <c r="C754" s="16"/>
      <c r="D754" s="16"/>
      <c r="E754" s="16"/>
      <c r="F754" s="16"/>
    </row>
    <row r="755" spans="2:6">
      <c r="C755" s="16"/>
      <c r="D755" s="16"/>
      <c r="E755" s="16"/>
      <c r="F755" s="16"/>
    </row>
    <row r="756" spans="2:6">
      <c r="C756" s="16"/>
      <c r="D756" s="16"/>
      <c r="E756" s="16"/>
      <c r="F756" s="16"/>
    </row>
    <row r="757" spans="2:6">
      <c r="C757" s="16"/>
      <c r="D757" s="16"/>
      <c r="E757" s="16"/>
      <c r="F757" s="16"/>
    </row>
    <row r="758" spans="2:6">
      <c r="C758" s="16"/>
      <c r="D758" s="16"/>
      <c r="E758" s="16"/>
      <c r="F758" s="16"/>
    </row>
    <row r="759" spans="2:6">
      <c r="C759" s="16"/>
      <c r="D759" s="16"/>
      <c r="E759" s="16"/>
      <c r="F759" s="16"/>
    </row>
    <row r="760" spans="2:6">
      <c r="C760" s="16"/>
      <c r="D760" s="16"/>
      <c r="E760" s="16"/>
      <c r="F760" s="16"/>
    </row>
    <row r="761" spans="2:6">
      <c r="C761" s="16"/>
      <c r="D761" s="16"/>
      <c r="E761" s="16"/>
      <c r="F761" s="16"/>
    </row>
    <row r="762" spans="2:6">
      <c r="C762" s="16"/>
      <c r="D762" s="16"/>
      <c r="E762" s="16"/>
      <c r="F762" s="16"/>
    </row>
    <row r="763" spans="2:6">
      <c r="C763" s="16"/>
      <c r="D763" s="16"/>
      <c r="E763" s="16"/>
      <c r="F763" s="16"/>
    </row>
    <row r="764" spans="2:6">
      <c r="C764" s="16"/>
      <c r="D764" s="16"/>
      <c r="E764" s="16"/>
      <c r="F764" s="16"/>
    </row>
    <row r="765" spans="2:6">
      <c r="C765" s="16"/>
      <c r="D765" s="16"/>
      <c r="E765" s="16"/>
      <c r="F765" s="16"/>
    </row>
    <row r="766" spans="2:6">
      <c r="B766" s="16"/>
      <c r="C766" s="16"/>
      <c r="D766" s="16"/>
      <c r="E766" s="16"/>
      <c r="F766" s="16"/>
    </row>
    <row r="767" spans="2:6">
      <c r="B767" s="16"/>
      <c r="C767" s="16"/>
      <c r="D767" s="16"/>
      <c r="E767" s="16"/>
      <c r="F767" s="16"/>
    </row>
    <row r="768" spans="2:6">
      <c r="B768" s="19"/>
      <c r="C768" s="16"/>
      <c r="D768" s="16"/>
      <c r="E768" s="16"/>
      <c r="F768" s="16"/>
    </row>
    <row r="769" spans="3:6">
      <c r="C769" s="16"/>
      <c r="D769" s="16"/>
      <c r="E769" s="16"/>
      <c r="F769" s="16"/>
    </row>
    <row r="770" spans="3:6">
      <c r="C770" s="16"/>
      <c r="D770" s="16"/>
      <c r="E770" s="16"/>
      <c r="F770" s="16"/>
    </row>
    <row r="771" spans="3:6">
      <c r="C771" s="16"/>
      <c r="D771" s="16"/>
      <c r="E771" s="16"/>
      <c r="F771" s="16"/>
    </row>
    <row r="772" spans="3:6">
      <c r="C772" s="16"/>
      <c r="D772" s="16"/>
      <c r="E772" s="16"/>
      <c r="F772" s="16"/>
    </row>
    <row r="773" spans="3:6">
      <c r="C773" s="16"/>
      <c r="D773" s="16"/>
      <c r="E773" s="16"/>
      <c r="F773" s="16"/>
    </row>
    <row r="774" spans="3:6">
      <c r="C774" s="16"/>
      <c r="D774" s="16"/>
      <c r="E774" s="16"/>
      <c r="F774" s="16"/>
    </row>
    <row r="775" spans="3:6">
      <c r="C775" s="16"/>
      <c r="D775" s="16"/>
      <c r="E775" s="16"/>
      <c r="F775" s="16"/>
    </row>
    <row r="776" spans="3:6">
      <c r="C776" s="16"/>
      <c r="D776" s="16"/>
      <c r="E776" s="16"/>
      <c r="F776" s="16"/>
    </row>
    <row r="777" spans="3:6">
      <c r="C777" s="16"/>
      <c r="D777" s="16"/>
      <c r="E777" s="16"/>
      <c r="F777" s="16"/>
    </row>
    <row r="778" spans="3:6">
      <c r="C778" s="16"/>
      <c r="D778" s="16"/>
      <c r="E778" s="16"/>
      <c r="F778" s="16"/>
    </row>
    <row r="779" spans="3:6">
      <c r="C779" s="16"/>
      <c r="D779" s="16"/>
      <c r="E779" s="16"/>
      <c r="F779" s="16"/>
    </row>
    <row r="780" spans="3:6">
      <c r="C780" s="16"/>
      <c r="D780" s="16"/>
      <c r="E780" s="16"/>
      <c r="F780" s="16"/>
    </row>
    <row r="781" spans="3:6">
      <c r="C781" s="16"/>
      <c r="D781" s="16"/>
      <c r="E781" s="16"/>
      <c r="F781" s="16"/>
    </row>
    <row r="782" spans="3:6">
      <c r="C782" s="16"/>
      <c r="D782" s="16"/>
      <c r="E782" s="16"/>
      <c r="F782" s="16"/>
    </row>
    <row r="783" spans="3:6">
      <c r="C783" s="16"/>
      <c r="D783" s="16"/>
      <c r="E783" s="16"/>
      <c r="F783" s="16"/>
    </row>
    <row r="784" spans="3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</sheetData>
  <mergeCells count="2">
    <mergeCell ref="B6:U6"/>
    <mergeCell ref="B7:U7"/>
  </mergeCells>
  <dataValidations count="5">
    <dataValidation allowBlank="1" showInputMessage="1" showErrorMessage="1" sqref="H2 Q9"/>
    <dataValidation type="list" allowBlank="1" showInputMessage="1" showErrorMessage="1" sqref="L12:L798">
      <formula1>$BN$7:$BN$11</formula1>
    </dataValidation>
    <dataValidation type="list" allowBlank="1" showInputMessage="1" showErrorMessage="1" sqref="E12:E792">
      <formula1>$BI$7:$BI$11</formula1>
    </dataValidation>
    <dataValidation type="list" allowBlank="1" showInputMessage="1" showErrorMessage="1" sqref="I12:I798">
      <formula1>$BM$7:$BM$10</formula1>
    </dataValidation>
    <dataValidation type="list" allowBlank="1" showInputMessage="1" showErrorMessage="1" sqref="G12:G798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topLeftCell="A4" workbookViewId="0">
      <selection activeCell="I20" sqref="I20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</row>
    <row r="3" spans="2:62">
      <c r="B3" s="2" t="s">
        <v>2</v>
      </c>
      <c r="C3" t="s">
        <v>198</v>
      </c>
    </row>
    <row r="4" spans="2:62">
      <c r="B4" s="2" t="s">
        <v>3</v>
      </c>
    </row>
    <row r="6" spans="2:62" ht="26.25" customHeight="1">
      <c r="B6" s="102" t="s">
        <v>68</v>
      </c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4"/>
      <c r="BJ6" s="19"/>
    </row>
    <row r="7" spans="2:62" ht="26.25" customHeight="1">
      <c r="B7" s="102" t="s">
        <v>91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4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5">
        <f>I12+I21</f>
        <v>57931.979999999996</v>
      </c>
      <c r="J11" s="7"/>
      <c r="K11" s="75">
        <v>0</v>
      </c>
      <c r="L11" s="75">
        <f>L12+L21</f>
        <v>594.80296323000005</v>
      </c>
      <c r="M11" s="7"/>
      <c r="N11" s="76">
        <f>L11/$L$11</f>
        <v>1</v>
      </c>
      <c r="O11" s="76">
        <f>L11/'סכום נכסי הקרן'!$C$42</f>
        <v>3.4880566874109049E-3</v>
      </c>
      <c r="BF11" s="16"/>
      <c r="BG11" s="19"/>
      <c r="BH11" s="16"/>
      <c r="BJ11" s="16"/>
    </row>
    <row r="12" spans="2:62">
      <c r="B12" s="79" t="s">
        <v>200</v>
      </c>
      <c r="E12" s="16"/>
      <c r="F12" s="16"/>
      <c r="G12" s="16"/>
      <c r="I12" s="81">
        <v>24931.98</v>
      </c>
      <c r="K12" s="81">
        <v>0</v>
      </c>
      <c r="L12" s="81">
        <v>495.33064323000002</v>
      </c>
      <c r="N12" s="80">
        <f t="shared" ref="N12:N25" si="0">L12/$L$11</f>
        <v>0.83276424942500527</v>
      </c>
      <c r="O12" s="80">
        <f>L12/'סכום נכסי הקרן'!$C$42</f>
        <v>2.9047289092436123E-3</v>
      </c>
    </row>
    <row r="13" spans="2:62">
      <c r="B13" s="79" t="s">
        <v>611</v>
      </c>
      <c r="E13" s="16"/>
      <c r="F13" s="16"/>
      <c r="G13" s="16"/>
      <c r="I13" s="81">
        <v>0</v>
      </c>
      <c r="K13" s="81">
        <v>0</v>
      </c>
      <c r="L13" s="81">
        <v>0</v>
      </c>
      <c r="N13" s="80">
        <f t="shared" si="0"/>
        <v>0</v>
      </c>
      <c r="O13" s="80">
        <f>L13/'סכום נכסי הקרן'!$C$42</f>
        <v>0</v>
      </c>
    </row>
    <row r="14" spans="2:62">
      <c r="B14" t="s">
        <v>215</v>
      </c>
      <c r="C14" t="s">
        <v>215</v>
      </c>
      <c r="E14" s="16"/>
      <c r="F14" s="16"/>
      <c r="G14" t="s">
        <v>215</v>
      </c>
      <c r="H14" t="s">
        <v>215</v>
      </c>
      <c r="I14" s="77">
        <v>0</v>
      </c>
      <c r="J14" s="77">
        <v>0</v>
      </c>
      <c r="L14" s="77">
        <v>0</v>
      </c>
      <c r="M14" s="78">
        <v>0</v>
      </c>
      <c r="N14" s="78">
        <f t="shared" si="0"/>
        <v>0</v>
      </c>
      <c r="O14" s="78">
        <f>L14/'סכום נכסי הקרן'!$C$42</f>
        <v>0</v>
      </c>
    </row>
    <row r="15" spans="2:62">
      <c r="B15" s="79" t="s">
        <v>612</v>
      </c>
      <c r="E15" s="16"/>
      <c r="F15" s="16"/>
      <c r="G15" s="16"/>
      <c r="I15" s="81">
        <v>16705.29</v>
      </c>
      <c r="K15" s="81">
        <v>0</v>
      </c>
      <c r="L15" s="81">
        <v>454.5509409</v>
      </c>
      <c r="N15" s="80">
        <f t="shared" si="0"/>
        <v>0.76420423064407805</v>
      </c>
      <c r="O15" s="80">
        <f>L15/'סכום נכסי הקרן'!$C$42</f>
        <v>2.6655876772457817E-3</v>
      </c>
    </row>
    <row r="16" spans="2:62">
      <c r="B16" t="s">
        <v>613</v>
      </c>
      <c r="C16" t="s">
        <v>614</v>
      </c>
      <c r="D16" t="s">
        <v>100</v>
      </c>
      <c r="E16" t="s">
        <v>123</v>
      </c>
      <c r="F16" t="s">
        <v>447</v>
      </c>
      <c r="G16" t="s">
        <v>448</v>
      </c>
      <c r="H16" t="s">
        <v>102</v>
      </c>
      <c r="I16" s="77">
        <v>16705.29</v>
      </c>
      <c r="J16" s="77">
        <v>2721</v>
      </c>
      <c r="K16" s="77">
        <v>0</v>
      </c>
      <c r="L16" s="77">
        <v>454.5509409</v>
      </c>
      <c r="M16" s="78">
        <v>2.9999999999999997E-4</v>
      </c>
      <c r="N16" s="78">
        <f t="shared" si="0"/>
        <v>0.76420423064407805</v>
      </c>
      <c r="O16" s="78">
        <f>L16/'סכום נכסי הקרן'!$C$42</f>
        <v>2.6655876772457817E-3</v>
      </c>
    </row>
    <row r="17" spans="2:15">
      <c r="B17" s="79" t="s">
        <v>615</v>
      </c>
      <c r="E17" s="16"/>
      <c r="F17" s="16"/>
      <c r="G17" s="16"/>
      <c r="I17" s="81">
        <v>8226.69</v>
      </c>
      <c r="K17" s="81">
        <v>0</v>
      </c>
      <c r="L17" s="81">
        <v>40.779702329999999</v>
      </c>
      <c r="N17" s="80">
        <f t="shared" si="0"/>
        <v>6.8560018780927282E-2</v>
      </c>
      <c r="O17" s="80">
        <f>L17/'סכום נכסי הקרן'!$C$42</f>
        <v>2.3914123199783062E-4</v>
      </c>
    </row>
    <row r="18" spans="2:15">
      <c r="B18" t="s">
        <v>616</v>
      </c>
      <c r="C18" t="s">
        <v>617</v>
      </c>
      <c r="D18" t="s">
        <v>100</v>
      </c>
      <c r="E18" t="s">
        <v>123</v>
      </c>
      <c r="F18" t="s">
        <v>618</v>
      </c>
      <c r="G18" t="s">
        <v>619</v>
      </c>
      <c r="H18" t="s">
        <v>102</v>
      </c>
      <c r="I18" s="77">
        <v>8226.69</v>
      </c>
      <c r="J18" s="77">
        <v>495.7</v>
      </c>
      <c r="K18" s="77">
        <v>0</v>
      </c>
      <c r="L18" s="77">
        <v>40.779702329999999</v>
      </c>
      <c r="M18" s="78">
        <v>1E-4</v>
      </c>
      <c r="N18" s="78">
        <f t="shared" si="0"/>
        <v>6.8560018780927282E-2</v>
      </c>
      <c r="O18" s="78">
        <f>L18/'סכום נכסי הקרן'!$C$42</f>
        <v>2.3914123199783062E-4</v>
      </c>
    </row>
    <row r="19" spans="2:15">
      <c r="B19" s="79" t="s">
        <v>620</v>
      </c>
      <c r="E19" s="16"/>
      <c r="F19" s="16"/>
      <c r="G19" s="16"/>
      <c r="I19" s="81">
        <v>0</v>
      </c>
      <c r="K19" s="81">
        <v>0</v>
      </c>
      <c r="L19" s="81">
        <v>0</v>
      </c>
      <c r="N19" s="80">
        <f t="shared" si="0"/>
        <v>0</v>
      </c>
      <c r="O19" s="80">
        <f>L19/'סכום נכסי הקרן'!$C$42</f>
        <v>0</v>
      </c>
    </row>
    <row r="20" spans="2:15">
      <c r="B20" t="s">
        <v>215</v>
      </c>
      <c r="C20" t="s">
        <v>215</v>
      </c>
      <c r="E20" s="16"/>
      <c r="F20" s="16"/>
      <c r="G20" t="s">
        <v>215</v>
      </c>
      <c r="H20" t="s">
        <v>215</v>
      </c>
      <c r="I20" s="77">
        <v>0</v>
      </c>
      <c r="J20" s="77">
        <v>0</v>
      </c>
      <c r="L20" s="77">
        <v>0</v>
      </c>
      <c r="M20" s="78">
        <v>0</v>
      </c>
      <c r="N20" s="78">
        <f t="shared" si="0"/>
        <v>0</v>
      </c>
      <c r="O20" s="78">
        <f>L20/'סכום נכסי הקרן'!$C$42</f>
        <v>0</v>
      </c>
    </row>
    <row r="21" spans="2:15">
      <c r="B21" s="79" t="s">
        <v>220</v>
      </c>
      <c r="E21" s="16"/>
      <c r="F21" s="16"/>
      <c r="G21" s="16"/>
      <c r="I21" s="81">
        <f>I22+I24</f>
        <v>33000</v>
      </c>
      <c r="K21" s="81">
        <v>0</v>
      </c>
      <c r="L21" s="81">
        <f>L22+L24</f>
        <v>99.472319999999996</v>
      </c>
      <c r="N21" s="80">
        <f t="shared" si="0"/>
        <v>0.16723575057499465</v>
      </c>
      <c r="O21" s="80">
        <f>L21/'סכום נכסי הקרן'!$C$42</f>
        <v>5.8332777816729213E-4</v>
      </c>
    </row>
    <row r="22" spans="2:15">
      <c r="B22" s="79" t="s">
        <v>298</v>
      </c>
      <c r="E22" s="16"/>
      <c r="F22" s="16"/>
      <c r="G22" s="16"/>
      <c r="I22" s="81">
        <v>21000</v>
      </c>
      <c r="K22" s="81">
        <v>0</v>
      </c>
      <c r="L22" s="81">
        <v>70.697760000000002</v>
      </c>
      <c r="N22" s="80">
        <f t="shared" si="0"/>
        <v>0.11885912540866478</v>
      </c>
      <c r="O22" s="80">
        <f>L22/'סכום נכסי הקרן'!$C$42</f>
        <v>4.1458736724150457E-4</v>
      </c>
    </row>
    <row r="23" spans="2:15">
      <c r="B23" t="s">
        <v>621</v>
      </c>
      <c r="C23" t="s">
        <v>622</v>
      </c>
      <c r="D23" t="s">
        <v>623</v>
      </c>
      <c r="E23" t="s">
        <v>592</v>
      </c>
      <c r="F23" t="s">
        <v>624</v>
      </c>
      <c r="G23" t="s">
        <v>594</v>
      </c>
      <c r="H23" t="s">
        <v>106</v>
      </c>
      <c r="I23" s="77">
        <v>21000</v>
      </c>
      <c r="J23" s="77">
        <v>106</v>
      </c>
      <c r="K23" s="77">
        <v>0</v>
      </c>
      <c r="L23" s="77">
        <v>70.697760000000002</v>
      </c>
      <c r="M23" s="78">
        <v>5.0000000000000001E-4</v>
      </c>
      <c r="N23" s="78">
        <f t="shared" si="0"/>
        <v>0.11885912540866478</v>
      </c>
      <c r="O23" s="78">
        <f>L23/'סכום נכסי הקרן'!$C$42</f>
        <v>4.1458736724150457E-4</v>
      </c>
    </row>
    <row r="24" spans="2:15">
      <c r="B24" s="79" t="s">
        <v>299</v>
      </c>
      <c r="E24" s="16"/>
      <c r="F24" s="16"/>
      <c r="G24" s="16"/>
      <c r="I24" s="81">
        <f>I25</f>
        <v>12000</v>
      </c>
      <c r="K24" s="81">
        <v>0</v>
      </c>
      <c r="L24" s="81">
        <f>L25</f>
        <v>28.774560000000001</v>
      </c>
      <c r="N24" s="80">
        <f t="shared" si="0"/>
        <v>4.8376625166329873E-2</v>
      </c>
      <c r="O24" s="80">
        <f>L24/'סכום נכסי הקרן'!$C$42</f>
        <v>1.6874041092578758E-4</v>
      </c>
    </row>
    <row r="25" spans="2:15">
      <c r="B25" t="s">
        <v>625</v>
      </c>
      <c r="C25" t="s">
        <v>626</v>
      </c>
      <c r="D25" t="s">
        <v>123</v>
      </c>
      <c r="E25" t="s">
        <v>592</v>
      </c>
      <c r="F25" t="s">
        <v>627</v>
      </c>
      <c r="G25" t="s">
        <v>628</v>
      </c>
      <c r="H25" t="s">
        <v>106</v>
      </c>
      <c r="I25" s="77">
        <v>12000</v>
      </c>
      <c r="J25" s="77">
        <v>75.5</v>
      </c>
      <c r="K25" s="77">
        <v>0</v>
      </c>
      <c r="L25" s="77">
        <f>28774.56/1000</f>
        <v>28.774560000000001</v>
      </c>
      <c r="M25" s="78">
        <v>0</v>
      </c>
      <c r="N25" s="78">
        <f t="shared" si="0"/>
        <v>4.8376625166329873E-2</v>
      </c>
      <c r="O25" s="78">
        <f>L25/'סכום נכסי הקרן'!$C$42</f>
        <v>1.6874041092578758E-4</v>
      </c>
    </row>
    <row r="26" spans="2:15">
      <c r="B26" t="s">
        <v>222</v>
      </c>
      <c r="E26" s="16"/>
      <c r="F26" s="16"/>
      <c r="G26" s="16"/>
    </row>
    <row r="27" spans="2:15">
      <c r="B27" t="s">
        <v>292</v>
      </c>
      <c r="E27" s="16"/>
      <c r="F27" s="16"/>
      <c r="G27" s="16"/>
    </row>
    <row r="28" spans="2:15">
      <c r="B28" t="s">
        <v>293</v>
      </c>
      <c r="E28" s="16"/>
      <c r="F28" s="16"/>
      <c r="G28" s="16"/>
    </row>
    <row r="29" spans="2:15">
      <c r="B29" t="s">
        <v>294</v>
      </c>
      <c r="E29" s="16"/>
      <c r="F29" s="16"/>
      <c r="G29" s="16"/>
    </row>
    <row r="30" spans="2:15">
      <c r="B30" t="s">
        <v>295</v>
      </c>
      <c r="E30" s="16"/>
      <c r="F30" s="16"/>
      <c r="G30" s="16"/>
    </row>
    <row r="31" spans="2:15">
      <c r="E31" s="16"/>
      <c r="F31" s="16"/>
      <c r="G31" s="16"/>
    </row>
    <row r="32" spans="2:15">
      <c r="E32" s="16"/>
      <c r="F32" s="16"/>
      <c r="G32" s="16"/>
    </row>
    <row r="33" spans="5:7">
      <c r="E33" s="16"/>
      <c r="F33" s="16"/>
      <c r="G33" s="16"/>
    </row>
    <row r="34" spans="5:7">
      <c r="E34" s="16"/>
      <c r="F34" s="16"/>
      <c r="G34" s="16"/>
    </row>
    <row r="35" spans="5:7">
      <c r="E35" s="16"/>
      <c r="F35" s="16"/>
      <c r="G35" s="16"/>
    </row>
    <row r="36" spans="5:7">
      <c r="E36" s="16"/>
      <c r="F36" s="16"/>
      <c r="G36" s="16"/>
    </row>
    <row r="37" spans="5:7">
      <c r="E37" s="16"/>
      <c r="F37" s="16"/>
      <c r="G37" s="16"/>
    </row>
    <row r="38" spans="5:7">
      <c r="E38" s="16"/>
      <c r="F38" s="16"/>
      <c r="G38" s="16"/>
    </row>
    <row r="39" spans="5:7">
      <c r="E39" s="16"/>
      <c r="F39" s="16"/>
      <c r="G39" s="16"/>
    </row>
    <row r="40" spans="5:7">
      <c r="E40" s="16"/>
      <c r="F40" s="16"/>
      <c r="G40" s="16"/>
    </row>
    <row r="41" spans="5:7">
      <c r="E41" s="16"/>
      <c r="F41" s="16"/>
      <c r="G41" s="16"/>
    </row>
    <row r="42" spans="5:7">
      <c r="E42" s="16"/>
      <c r="F42" s="16"/>
      <c r="G42" s="16"/>
    </row>
    <row r="43" spans="5:7">
      <c r="E43" s="16"/>
      <c r="F43" s="16"/>
      <c r="G43" s="16"/>
    </row>
    <row r="44" spans="5:7">
      <c r="E44" s="16"/>
      <c r="F44" s="16"/>
      <c r="G44" s="16"/>
    </row>
    <row r="45" spans="5:7">
      <c r="E45" s="16"/>
      <c r="F45" s="16"/>
      <c r="G45" s="16"/>
    </row>
    <row r="46" spans="5:7">
      <c r="E46" s="16"/>
      <c r="F46" s="16"/>
      <c r="G46" s="16"/>
    </row>
    <row r="47" spans="5:7">
      <c r="E47" s="16"/>
      <c r="F47" s="16"/>
      <c r="G47" s="16"/>
    </row>
    <row r="48" spans="5:7">
      <c r="E48" s="16"/>
      <c r="F48" s="16"/>
      <c r="G48" s="16"/>
    </row>
    <row r="49" spans="5:7">
      <c r="E49" s="16"/>
      <c r="F49" s="16"/>
      <c r="G49" s="16"/>
    </row>
    <row r="50" spans="5:7">
      <c r="E50" s="16"/>
      <c r="F50" s="16"/>
      <c r="G50" s="16"/>
    </row>
    <row r="51" spans="5:7">
      <c r="E51" s="16"/>
      <c r="F51" s="16"/>
      <c r="G51" s="16"/>
    </row>
    <row r="52" spans="5:7">
      <c r="E52" s="16"/>
      <c r="F52" s="16"/>
      <c r="G52" s="16"/>
    </row>
    <row r="53" spans="5:7">
      <c r="E53" s="16"/>
      <c r="F53" s="16"/>
      <c r="G53" s="16"/>
    </row>
    <row r="54" spans="5:7">
      <c r="E54" s="16"/>
      <c r="F54" s="16"/>
      <c r="G54" s="16"/>
    </row>
    <row r="55" spans="5:7">
      <c r="E55" s="16"/>
      <c r="F55" s="16"/>
      <c r="G55" s="16"/>
    </row>
    <row r="56" spans="5:7">
      <c r="E56" s="16"/>
      <c r="F56" s="16"/>
      <c r="G56" s="16"/>
    </row>
    <row r="57" spans="5:7">
      <c r="E57" s="16"/>
      <c r="F57" s="16"/>
      <c r="G57" s="16"/>
    </row>
    <row r="58" spans="5:7">
      <c r="E58" s="16"/>
      <c r="F58" s="16"/>
      <c r="G58" s="16"/>
    </row>
    <row r="59" spans="5:7">
      <c r="E59" s="16"/>
      <c r="F59" s="16"/>
      <c r="G59" s="16"/>
    </row>
    <row r="60" spans="5:7">
      <c r="E60" s="16"/>
      <c r="F60" s="16"/>
      <c r="G60" s="16"/>
    </row>
    <row r="61" spans="5:7">
      <c r="E61" s="16"/>
      <c r="F61" s="16"/>
      <c r="G61" s="16"/>
    </row>
    <row r="62" spans="5:7">
      <c r="E62" s="16"/>
      <c r="F62" s="16"/>
      <c r="G62" s="16"/>
    </row>
    <row r="63" spans="5:7">
      <c r="E63" s="16"/>
      <c r="F63" s="16"/>
      <c r="G63" s="16"/>
    </row>
    <row r="64" spans="5:7">
      <c r="E64" s="16"/>
      <c r="F64" s="16"/>
      <c r="G64" s="16"/>
    </row>
    <row r="65" spans="5:7">
      <c r="E65" s="16"/>
      <c r="F65" s="16"/>
      <c r="G65" s="16"/>
    </row>
    <row r="66" spans="5:7">
      <c r="E66" s="16"/>
      <c r="F66" s="16"/>
      <c r="G66" s="16"/>
    </row>
    <row r="67" spans="5:7">
      <c r="E67" s="16"/>
      <c r="F67" s="16"/>
      <c r="G67" s="16"/>
    </row>
    <row r="68" spans="5:7">
      <c r="E68" s="16"/>
      <c r="F68" s="16"/>
      <c r="G68" s="16"/>
    </row>
    <row r="69" spans="5:7">
      <c r="E69" s="16"/>
      <c r="F69" s="16"/>
      <c r="G69" s="16"/>
    </row>
    <row r="70" spans="5:7">
      <c r="E70" s="16"/>
      <c r="F70" s="16"/>
      <c r="G70" s="16"/>
    </row>
    <row r="71" spans="5:7">
      <c r="E71" s="16"/>
      <c r="F71" s="16"/>
      <c r="G71" s="16"/>
    </row>
    <row r="72" spans="5:7">
      <c r="E72" s="16"/>
      <c r="F72" s="16"/>
      <c r="G72" s="16"/>
    </row>
    <row r="73" spans="5:7">
      <c r="E73" s="16"/>
      <c r="F73" s="16"/>
      <c r="G73" s="16"/>
    </row>
    <row r="74" spans="5:7">
      <c r="E74" s="16"/>
      <c r="F74" s="16"/>
      <c r="G74" s="16"/>
    </row>
    <row r="75" spans="5:7">
      <c r="E75" s="16"/>
      <c r="F75" s="16"/>
      <c r="G75" s="16"/>
    </row>
    <row r="76" spans="5:7">
      <c r="E76" s="16"/>
      <c r="F76" s="16"/>
      <c r="G76" s="16"/>
    </row>
    <row r="77" spans="5:7">
      <c r="E77" s="16"/>
      <c r="F77" s="16"/>
      <c r="G77" s="16"/>
    </row>
    <row r="78" spans="5:7">
      <c r="E78" s="16"/>
      <c r="F78" s="16"/>
      <c r="G78" s="16"/>
    </row>
    <row r="79" spans="5:7">
      <c r="E79" s="16"/>
      <c r="F79" s="16"/>
      <c r="G79" s="16"/>
    </row>
    <row r="80" spans="5:7">
      <c r="E80" s="16"/>
      <c r="F80" s="16"/>
      <c r="G80" s="16"/>
    </row>
    <row r="81" spans="5:7">
      <c r="E81" s="16"/>
      <c r="F81" s="16"/>
      <c r="G81" s="16"/>
    </row>
    <row r="82" spans="5:7">
      <c r="E82" s="16"/>
      <c r="F82" s="16"/>
      <c r="G82" s="16"/>
    </row>
    <row r="83" spans="5:7">
      <c r="E83" s="16"/>
      <c r="F83" s="16"/>
      <c r="G83" s="16"/>
    </row>
    <row r="84" spans="5:7">
      <c r="E84" s="16"/>
      <c r="F84" s="16"/>
      <c r="G84" s="16"/>
    </row>
    <row r="85" spans="5:7">
      <c r="E85" s="16"/>
      <c r="F85" s="16"/>
      <c r="G85" s="16"/>
    </row>
    <row r="86" spans="5:7">
      <c r="E86" s="16"/>
      <c r="F86" s="16"/>
      <c r="G86" s="16"/>
    </row>
    <row r="87" spans="5:7">
      <c r="E87" s="16"/>
      <c r="F87" s="16"/>
      <c r="G87" s="16"/>
    </row>
    <row r="88" spans="5:7">
      <c r="E88" s="16"/>
      <c r="F88" s="16"/>
      <c r="G88" s="16"/>
    </row>
    <row r="89" spans="5:7">
      <c r="E89" s="16"/>
      <c r="F89" s="16"/>
      <c r="G89" s="16"/>
    </row>
    <row r="90" spans="5:7">
      <c r="E90" s="16"/>
      <c r="F90" s="16"/>
      <c r="G90" s="16"/>
    </row>
    <row r="91" spans="5:7">
      <c r="E91" s="16"/>
      <c r="F91" s="16"/>
      <c r="G91" s="16"/>
    </row>
    <row r="92" spans="5:7">
      <c r="E92" s="16"/>
      <c r="F92" s="16"/>
      <c r="G92" s="16"/>
    </row>
    <row r="93" spans="5:7">
      <c r="E93" s="16"/>
      <c r="F93" s="16"/>
      <c r="G93" s="16"/>
    </row>
    <row r="94" spans="5:7">
      <c r="E94" s="16"/>
      <c r="F94" s="16"/>
      <c r="G94" s="16"/>
    </row>
    <row r="95" spans="5:7">
      <c r="E95" s="16"/>
      <c r="F95" s="16"/>
      <c r="G95" s="16"/>
    </row>
    <row r="96" spans="5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topLeftCell="A19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</row>
    <row r="3" spans="2:63">
      <c r="B3" s="2" t="s">
        <v>2</v>
      </c>
      <c r="C3" t="s">
        <v>198</v>
      </c>
    </row>
    <row r="4" spans="2:63">
      <c r="B4" s="2" t="s">
        <v>3</v>
      </c>
    </row>
    <row r="6" spans="2:63" ht="26.25" customHeight="1">
      <c r="B6" s="102" t="s">
        <v>68</v>
      </c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4"/>
      <c r="BK6" s="19"/>
    </row>
    <row r="7" spans="2:63" ht="26.25" customHeight="1">
      <c r="B7" s="102" t="s">
        <v>194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4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5">
        <v>0</v>
      </c>
      <c r="I11" s="7"/>
      <c r="J11" s="75">
        <v>0</v>
      </c>
      <c r="K11" s="75">
        <v>0</v>
      </c>
      <c r="L11" s="7"/>
      <c r="M11" s="76">
        <v>0</v>
      </c>
      <c r="N11" s="76">
        <v>0</v>
      </c>
      <c r="O11" s="35"/>
      <c r="BH11" s="16"/>
      <c r="BI11" s="19"/>
      <c r="BK11" s="16"/>
    </row>
    <row r="12" spans="2:63">
      <c r="B12" s="79" t="s">
        <v>200</v>
      </c>
      <c r="D12" s="16"/>
      <c r="E12" s="16"/>
      <c r="F12" s="16"/>
      <c r="G12" s="16"/>
      <c r="H12" s="81">
        <v>0</v>
      </c>
      <c r="J12" s="81">
        <v>0</v>
      </c>
      <c r="K12" s="81">
        <v>0</v>
      </c>
      <c r="M12" s="80">
        <v>0</v>
      </c>
      <c r="N12" s="80">
        <v>0</v>
      </c>
    </row>
    <row r="13" spans="2:63">
      <c r="B13" s="79" t="s">
        <v>629</v>
      </c>
      <c r="D13" s="16"/>
      <c r="E13" s="16"/>
      <c r="F13" s="16"/>
      <c r="G13" s="16"/>
      <c r="H13" s="81">
        <v>0</v>
      </c>
      <c r="J13" s="81">
        <v>0</v>
      </c>
      <c r="K13" s="81">
        <v>0</v>
      </c>
      <c r="M13" s="80">
        <v>0</v>
      </c>
      <c r="N13" s="80">
        <v>0</v>
      </c>
    </row>
    <row r="14" spans="2:63">
      <c r="B14" t="s">
        <v>215</v>
      </c>
      <c r="C14" t="s">
        <v>215</v>
      </c>
      <c r="D14" s="16"/>
      <c r="E14" s="16"/>
      <c r="F14" t="s">
        <v>215</v>
      </c>
      <c r="G14" t="s">
        <v>215</v>
      </c>
      <c r="H14" s="77">
        <v>0</v>
      </c>
      <c r="I14" s="77">
        <v>0</v>
      </c>
      <c r="K14" s="77">
        <v>0</v>
      </c>
      <c r="L14" s="78">
        <v>0</v>
      </c>
      <c r="M14" s="78">
        <v>0</v>
      </c>
      <c r="N14" s="78">
        <v>0</v>
      </c>
    </row>
    <row r="15" spans="2:63">
      <c r="B15" s="79" t="s">
        <v>630</v>
      </c>
      <c r="D15" s="16"/>
      <c r="E15" s="16"/>
      <c r="F15" s="16"/>
      <c r="G15" s="16"/>
      <c r="H15" s="81">
        <v>0</v>
      </c>
      <c r="J15" s="81">
        <v>0</v>
      </c>
      <c r="K15" s="81">
        <v>0</v>
      </c>
      <c r="M15" s="80">
        <v>0</v>
      </c>
      <c r="N15" s="80">
        <v>0</v>
      </c>
    </row>
    <row r="16" spans="2:63">
      <c r="B16" t="s">
        <v>215</v>
      </c>
      <c r="C16" t="s">
        <v>215</v>
      </c>
      <c r="D16" s="16"/>
      <c r="E16" s="16"/>
      <c r="F16" t="s">
        <v>215</v>
      </c>
      <c r="G16" t="s">
        <v>215</v>
      </c>
      <c r="H16" s="77">
        <v>0</v>
      </c>
      <c r="I16" s="77">
        <v>0</v>
      </c>
      <c r="K16" s="77">
        <v>0</v>
      </c>
      <c r="L16" s="78">
        <v>0</v>
      </c>
      <c r="M16" s="78">
        <v>0</v>
      </c>
      <c r="N16" s="78">
        <v>0</v>
      </c>
    </row>
    <row r="17" spans="2:14">
      <c r="B17" s="79" t="s">
        <v>631</v>
      </c>
      <c r="D17" s="16"/>
      <c r="E17" s="16"/>
      <c r="F17" s="16"/>
      <c r="G17" s="16"/>
      <c r="H17" s="81">
        <v>0</v>
      </c>
      <c r="J17" s="81">
        <v>0</v>
      </c>
      <c r="K17" s="81">
        <v>0</v>
      </c>
      <c r="M17" s="80">
        <v>0</v>
      </c>
      <c r="N17" s="80">
        <v>0</v>
      </c>
    </row>
    <row r="18" spans="2:14">
      <c r="B18" t="s">
        <v>215</v>
      </c>
      <c r="C18" t="s">
        <v>215</v>
      </c>
      <c r="D18" s="16"/>
      <c r="E18" s="16"/>
      <c r="F18" t="s">
        <v>215</v>
      </c>
      <c r="G18" t="s">
        <v>215</v>
      </c>
      <c r="H18" s="77">
        <v>0</v>
      </c>
      <c r="I18" s="77">
        <v>0</v>
      </c>
      <c r="K18" s="77">
        <v>0</v>
      </c>
      <c r="L18" s="78">
        <v>0</v>
      </c>
      <c r="M18" s="78">
        <v>0</v>
      </c>
      <c r="N18" s="78">
        <v>0</v>
      </c>
    </row>
    <row r="19" spans="2:14">
      <c r="B19" s="79" t="s">
        <v>632</v>
      </c>
      <c r="D19" s="16"/>
      <c r="E19" s="16"/>
      <c r="F19" s="16"/>
      <c r="G19" s="16"/>
      <c r="H19" s="81">
        <v>0</v>
      </c>
      <c r="J19" s="81">
        <v>0</v>
      </c>
      <c r="K19" s="81">
        <v>0</v>
      </c>
      <c r="M19" s="80">
        <v>0</v>
      </c>
      <c r="N19" s="80">
        <v>0</v>
      </c>
    </row>
    <row r="20" spans="2:14">
      <c r="B20" t="s">
        <v>215</v>
      </c>
      <c r="C20" t="s">
        <v>215</v>
      </c>
      <c r="D20" s="16"/>
      <c r="E20" s="16"/>
      <c r="F20" t="s">
        <v>215</v>
      </c>
      <c r="G20" t="s">
        <v>215</v>
      </c>
      <c r="H20" s="77">
        <v>0</v>
      </c>
      <c r="I20" s="77">
        <v>0</v>
      </c>
      <c r="K20" s="77">
        <v>0</v>
      </c>
      <c r="L20" s="78">
        <v>0</v>
      </c>
      <c r="M20" s="78">
        <v>0</v>
      </c>
      <c r="N20" s="78">
        <v>0</v>
      </c>
    </row>
    <row r="21" spans="2:14">
      <c r="B21" s="79" t="s">
        <v>589</v>
      </c>
      <c r="D21" s="16"/>
      <c r="E21" s="16"/>
      <c r="F21" s="16"/>
      <c r="G21" s="16"/>
      <c r="H21" s="81">
        <v>0</v>
      </c>
      <c r="J21" s="81">
        <v>0</v>
      </c>
      <c r="K21" s="81">
        <v>0</v>
      </c>
      <c r="M21" s="80">
        <v>0</v>
      </c>
      <c r="N21" s="80">
        <v>0</v>
      </c>
    </row>
    <row r="22" spans="2:14">
      <c r="B22" t="s">
        <v>215</v>
      </c>
      <c r="C22" t="s">
        <v>215</v>
      </c>
      <c r="D22" s="16"/>
      <c r="E22" s="16"/>
      <c r="F22" t="s">
        <v>215</v>
      </c>
      <c r="G22" t="s">
        <v>215</v>
      </c>
      <c r="H22" s="77">
        <v>0</v>
      </c>
      <c r="I22" s="77">
        <v>0</v>
      </c>
      <c r="K22" s="77">
        <v>0</v>
      </c>
      <c r="L22" s="78">
        <v>0</v>
      </c>
      <c r="M22" s="78">
        <v>0</v>
      </c>
      <c r="N22" s="78">
        <v>0</v>
      </c>
    </row>
    <row r="23" spans="2:14">
      <c r="B23" s="79" t="s">
        <v>633</v>
      </c>
      <c r="D23" s="16"/>
      <c r="E23" s="16"/>
      <c r="F23" s="16"/>
      <c r="G23" s="16"/>
      <c r="H23" s="81">
        <v>0</v>
      </c>
      <c r="J23" s="81">
        <v>0</v>
      </c>
      <c r="K23" s="81">
        <v>0</v>
      </c>
      <c r="M23" s="80">
        <v>0</v>
      </c>
      <c r="N23" s="80">
        <v>0</v>
      </c>
    </row>
    <row r="24" spans="2:14">
      <c r="B24" t="s">
        <v>215</v>
      </c>
      <c r="C24" t="s">
        <v>215</v>
      </c>
      <c r="D24" s="16"/>
      <c r="E24" s="16"/>
      <c r="F24" t="s">
        <v>215</v>
      </c>
      <c r="G24" t="s">
        <v>215</v>
      </c>
      <c r="H24" s="77">
        <v>0</v>
      </c>
      <c r="I24" s="77">
        <v>0</v>
      </c>
      <c r="K24" s="77">
        <v>0</v>
      </c>
      <c r="L24" s="78">
        <v>0</v>
      </c>
      <c r="M24" s="78">
        <v>0</v>
      </c>
      <c r="N24" s="78">
        <v>0</v>
      </c>
    </row>
    <row r="25" spans="2:14">
      <c r="B25" s="79" t="s">
        <v>220</v>
      </c>
      <c r="D25" s="16"/>
      <c r="E25" s="16"/>
      <c r="F25" s="16"/>
      <c r="G25" s="16"/>
      <c r="H25" s="81">
        <v>0</v>
      </c>
      <c r="J25" s="81">
        <v>0</v>
      </c>
      <c r="K25" s="81">
        <v>0</v>
      </c>
      <c r="M25" s="80">
        <v>0</v>
      </c>
      <c r="N25" s="80">
        <v>0</v>
      </c>
    </row>
    <row r="26" spans="2:14">
      <c r="B26" s="79" t="s">
        <v>634</v>
      </c>
      <c r="D26" s="16"/>
      <c r="E26" s="16"/>
      <c r="F26" s="16"/>
      <c r="G26" s="16"/>
      <c r="H26" s="81">
        <v>0</v>
      </c>
      <c r="J26" s="81">
        <v>0</v>
      </c>
      <c r="K26" s="81">
        <v>0</v>
      </c>
      <c r="M26" s="80">
        <v>0</v>
      </c>
      <c r="N26" s="80">
        <v>0</v>
      </c>
    </row>
    <row r="27" spans="2:14">
      <c r="B27" t="s">
        <v>215</v>
      </c>
      <c r="C27" t="s">
        <v>215</v>
      </c>
      <c r="D27" s="16"/>
      <c r="E27" s="16"/>
      <c r="F27" t="s">
        <v>215</v>
      </c>
      <c r="G27" t="s">
        <v>215</v>
      </c>
      <c r="H27" s="77">
        <v>0</v>
      </c>
      <c r="I27" s="77">
        <v>0</v>
      </c>
      <c r="K27" s="77">
        <v>0</v>
      </c>
      <c r="L27" s="78">
        <v>0</v>
      </c>
      <c r="M27" s="78">
        <v>0</v>
      </c>
      <c r="N27" s="78">
        <v>0</v>
      </c>
    </row>
    <row r="28" spans="2:14">
      <c r="B28" s="79" t="s">
        <v>635</v>
      </c>
      <c r="D28" s="16"/>
      <c r="E28" s="16"/>
      <c r="F28" s="16"/>
      <c r="G28" s="16"/>
      <c r="H28" s="81">
        <v>0</v>
      </c>
      <c r="J28" s="81">
        <v>0</v>
      </c>
      <c r="K28" s="81">
        <v>0</v>
      </c>
      <c r="M28" s="80">
        <v>0</v>
      </c>
      <c r="N28" s="80">
        <v>0</v>
      </c>
    </row>
    <row r="29" spans="2:14">
      <c r="B29" t="s">
        <v>215</v>
      </c>
      <c r="C29" t="s">
        <v>215</v>
      </c>
      <c r="D29" s="16"/>
      <c r="E29" s="16"/>
      <c r="F29" t="s">
        <v>215</v>
      </c>
      <c r="G29" t="s">
        <v>215</v>
      </c>
      <c r="H29" s="77">
        <v>0</v>
      </c>
      <c r="I29" s="77">
        <v>0</v>
      </c>
      <c r="K29" s="77">
        <v>0</v>
      </c>
      <c r="L29" s="78">
        <v>0</v>
      </c>
      <c r="M29" s="78">
        <v>0</v>
      </c>
      <c r="N29" s="78">
        <v>0</v>
      </c>
    </row>
    <row r="30" spans="2:14">
      <c r="B30" s="79" t="s">
        <v>589</v>
      </c>
      <c r="D30" s="16"/>
      <c r="E30" s="16"/>
      <c r="F30" s="16"/>
      <c r="G30" s="16"/>
      <c r="H30" s="81">
        <v>0</v>
      </c>
      <c r="J30" s="81">
        <v>0</v>
      </c>
      <c r="K30" s="81">
        <v>0</v>
      </c>
      <c r="M30" s="80">
        <v>0</v>
      </c>
      <c r="N30" s="80">
        <v>0</v>
      </c>
    </row>
    <row r="31" spans="2:14">
      <c r="B31" t="s">
        <v>215</v>
      </c>
      <c r="C31" t="s">
        <v>215</v>
      </c>
      <c r="D31" s="16"/>
      <c r="E31" s="16"/>
      <c r="F31" t="s">
        <v>215</v>
      </c>
      <c r="G31" t="s">
        <v>215</v>
      </c>
      <c r="H31" s="77">
        <v>0</v>
      </c>
      <c r="I31" s="77">
        <v>0</v>
      </c>
      <c r="K31" s="77">
        <v>0</v>
      </c>
      <c r="L31" s="78">
        <v>0</v>
      </c>
      <c r="M31" s="78">
        <v>0</v>
      </c>
      <c r="N31" s="78">
        <v>0</v>
      </c>
    </row>
    <row r="32" spans="2:14">
      <c r="B32" s="79" t="s">
        <v>633</v>
      </c>
      <c r="D32" s="16"/>
      <c r="E32" s="16"/>
      <c r="F32" s="16"/>
      <c r="G32" s="16"/>
      <c r="H32" s="81">
        <v>0</v>
      </c>
      <c r="J32" s="81">
        <v>0</v>
      </c>
      <c r="K32" s="81">
        <v>0</v>
      </c>
      <c r="M32" s="80">
        <v>0</v>
      </c>
      <c r="N32" s="80">
        <v>0</v>
      </c>
    </row>
    <row r="33" spans="2:14">
      <c r="B33" t="s">
        <v>215</v>
      </c>
      <c r="C33" t="s">
        <v>215</v>
      </c>
      <c r="D33" s="16"/>
      <c r="E33" s="16"/>
      <c r="F33" t="s">
        <v>215</v>
      </c>
      <c r="G33" t="s">
        <v>215</v>
      </c>
      <c r="H33" s="77">
        <v>0</v>
      </c>
      <c r="I33" s="77">
        <v>0</v>
      </c>
      <c r="K33" s="77">
        <v>0</v>
      </c>
      <c r="L33" s="78">
        <v>0</v>
      </c>
      <c r="M33" s="78">
        <v>0</v>
      </c>
      <c r="N33" s="78">
        <v>0</v>
      </c>
    </row>
    <row r="34" spans="2:14">
      <c r="B34" t="s">
        <v>222</v>
      </c>
      <c r="D34" s="16"/>
      <c r="E34" s="16"/>
      <c r="F34" s="16"/>
      <c r="G34" s="16"/>
    </row>
    <row r="35" spans="2:14">
      <c r="B35" t="s">
        <v>292</v>
      </c>
      <c r="D35" s="16"/>
      <c r="E35" s="16"/>
      <c r="F35" s="16"/>
      <c r="G35" s="16"/>
    </row>
    <row r="36" spans="2:14">
      <c r="B36" t="s">
        <v>293</v>
      </c>
      <c r="D36" s="16"/>
      <c r="E36" s="16"/>
      <c r="F36" s="16"/>
      <c r="G36" s="16"/>
    </row>
    <row r="37" spans="2:14">
      <c r="B37" t="s">
        <v>294</v>
      </c>
      <c r="D37" s="16"/>
      <c r="E37" s="16"/>
      <c r="F37" s="16"/>
      <c r="G37" s="16"/>
    </row>
    <row r="38" spans="2:14">
      <c r="B38" t="s">
        <v>295</v>
      </c>
      <c r="D38" s="16"/>
      <c r="E38" s="16"/>
      <c r="F38" s="16"/>
      <c r="G38" s="16"/>
    </row>
    <row r="39" spans="2:14">
      <c r="D39" s="16"/>
      <c r="E39" s="16"/>
      <c r="F39" s="16"/>
      <c r="G39" s="16"/>
    </row>
    <row r="40" spans="2:14">
      <c r="D40" s="16"/>
      <c r="E40" s="16"/>
      <c r="F40" s="16"/>
      <c r="G40" s="16"/>
    </row>
    <row r="41" spans="2:14">
      <c r="D41" s="16"/>
      <c r="E41" s="16"/>
      <c r="F41" s="16"/>
      <c r="G41" s="16"/>
    </row>
    <row r="42" spans="2:14">
      <c r="D42" s="16"/>
      <c r="E42" s="16"/>
      <c r="F42" s="16"/>
      <c r="G42" s="16"/>
    </row>
    <row r="43" spans="2:14">
      <c r="D43" s="16"/>
      <c r="E43" s="16"/>
      <c r="F43" s="16"/>
      <c r="G43" s="16"/>
    </row>
    <row r="44" spans="2:14">
      <c r="D44" s="16"/>
      <c r="E44" s="16"/>
      <c r="F44" s="16"/>
      <c r="G44" s="16"/>
    </row>
    <row r="45" spans="2:14">
      <c r="D45" s="16"/>
      <c r="E45" s="16"/>
      <c r="F45" s="16"/>
      <c r="G45" s="16"/>
    </row>
    <row r="46" spans="2:14">
      <c r="D46" s="16"/>
      <c r="E46" s="16"/>
      <c r="F46" s="16"/>
      <c r="G46" s="16"/>
    </row>
    <row r="47" spans="2:14">
      <c r="D47" s="16"/>
      <c r="E47" s="16"/>
      <c r="F47" s="16"/>
      <c r="G47" s="16"/>
    </row>
    <row r="48" spans="2:14">
      <c r="D48" s="16"/>
      <c r="E48" s="16"/>
      <c r="F48" s="16"/>
      <c r="G48" s="16"/>
    </row>
    <row r="49" spans="4:7">
      <c r="D49" s="16"/>
      <c r="E49" s="16"/>
      <c r="F49" s="16"/>
      <c r="G49" s="16"/>
    </row>
    <row r="50" spans="4:7">
      <c r="D50" s="16"/>
      <c r="E50" s="16"/>
      <c r="F50" s="16"/>
      <c r="G50" s="16"/>
    </row>
    <row r="51" spans="4:7">
      <c r="D51" s="16"/>
      <c r="E51" s="16"/>
      <c r="F51" s="16"/>
      <c r="G51" s="16"/>
    </row>
    <row r="52" spans="4:7">
      <c r="D52" s="16"/>
      <c r="E52" s="16"/>
      <c r="F52" s="16"/>
      <c r="G52" s="16"/>
    </row>
    <row r="53" spans="4:7">
      <c r="D53" s="16"/>
      <c r="E53" s="16"/>
      <c r="F53" s="16"/>
      <c r="G53" s="16"/>
    </row>
    <row r="54" spans="4:7">
      <c r="D54" s="16"/>
      <c r="E54" s="16"/>
      <c r="F54" s="16"/>
      <c r="G54" s="16"/>
    </row>
    <row r="55" spans="4:7">
      <c r="D55" s="16"/>
      <c r="E55" s="16"/>
      <c r="F55" s="16"/>
      <c r="G55" s="16"/>
    </row>
    <row r="56" spans="4:7">
      <c r="D56" s="16"/>
      <c r="E56" s="16"/>
      <c r="F56" s="16"/>
      <c r="G56" s="16"/>
    </row>
    <row r="57" spans="4:7">
      <c r="D57" s="16"/>
      <c r="E57" s="16"/>
      <c r="F57" s="16"/>
      <c r="G57" s="16"/>
    </row>
    <row r="58" spans="4:7">
      <c r="D58" s="16"/>
      <c r="E58" s="16"/>
      <c r="F58" s="16"/>
      <c r="G58" s="16"/>
    </row>
    <row r="59" spans="4:7">
      <c r="D59" s="16"/>
      <c r="E59" s="16"/>
      <c r="F59" s="16"/>
      <c r="G59" s="16"/>
    </row>
    <row r="60" spans="4:7">
      <c r="D60" s="16"/>
      <c r="E60" s="16"/>
      <c r="F60" s="16"/>
      <c r="G60" s="16"/>
    </row>
    <row r="61" spans="4:7">
      <c r="D61" s="16"/>
      <c r="E61" s="16"/>
      <c r="F61" s="16"/>
      <c r="G61" s="16"/>
    </row>
    <row r="62" spans="4:7">
      <c r="D62" s="16"/>
      <c r="E62" s="16"/>
      <c r="F62" s="16"/>
      <c r="G62" s="16"/>
    </row>
    <row r="63" spans="4:7">
      <c r="D63" s="16"/>
      <c r="E63" s="16"/>
      <c r="F63" s="16"/>
      <c r="G63" s="16"/>
    </row>
    <row r="64" spans="4:7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topLeftCell="A16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</row>
    <row r="3" spans="2:65">
      <c r="B3" s="2" t="s">
        <v>2</v>
      </c>
      <c r="C3" t="s">
        <v>198</v>
      </c>
    </row>
    <row r="4" spans="2:65">
      <c r="B4" s="2" t="s">
        <v>3</v>
      </c>
    </row>
    <row r="6" spans="2:65" ht="26.25" customHeight="1">
      <c r="B6" s="102" t="s">
        <v>68</v>
      </c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4"/>
    </row>
    <row r="7" spans="2:65" ht="26.25" customHeight="1">
      <c r="B7" s="102" t="s">
        <v>93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4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5">
        <v>0</v>
      </c>
      <c r="K11" s="7"/>
      <c r="L11" s="75">
        <v>0</v>
      </c>
      <c r="M11" s="7"/>
      <c r="N11" s="76">
        <v>0</v>
      </c>
      <c r="O11" s="76">
        <v>0</v>
      </c>
      <c r="P11" s="35"/>
      <c r="BG11" s="16"/>
      <c r="BH11" s="19"/>
      <c r="BI11" s="16"/>
      <c r="BM11" s="16"/>
    </row>
    <row r="12" spans="2:65">
      <c r="B12" s="79" t="s">
        <v>200</v>
      </c>
      <c r="C12" s="16"/>
      <c r="D12" s="16"/>
      <c r="E12" s="16"/>
      <c r="J12" s="81">
        <v>0</v>
      </c>
      <c r="L12" s="81">
        <v>0</v>
      </c>
      <c r="N12" s="80">
        <v>0</v>
      </c>
      <c r="O12" s="80">
        <v>0</v>
      </c>
    </row>
    <row r="13" spans="2:65">
      <c r="B13" s="79" t="s">
        <v>636</v>
      </c>
      <c r="C13" s="16"/>
      <c r="D13" s="16"/>
      <c r="E13" s="16"/>
      <c r="J13" s="81">
        <v>0</v>
      </c>
      <c r="L13" s="81">
        <v>0</v>
      </c>
      <c r="N13" s="80">
        <v>0</v>
      </c>
      <c r="O13" s="80">
        <v>0</v>
      </c>
    </row>
    <row r="14" spans="2:65">
      <c r="B14" t="s">
        <v>215</v>
      </c>
      <c r="C14" t="s">
        <v>215</v>
      </c>
      <c r="D14" s="16"/>
      <c r="E14" s="16"/>
      <c r="F14" t="s">
        <v>215</v>
      </c>
      <c r="G14" t="s">
        <v>215</v>
      </c>
      <c r="I14" t="s">
        <v>215</v>
      </c>
      <c r="J14" s="77">
        <v>0</v>
      </c>
      <c r="K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5">
      <c r="B15" s="79" t="s">
        <v>637</v>
      </c>
      <c r="C15" s="16"/>
      <c r="D15" s="16"/>
      <c r="E15" s="16"/>
      <c r="J15" s="81">
        <v>0</v>
      </c>
      <c r="L15" s="81">
        <v>0</v>
      </c>
      <c r="N15" s="80">
        <v>0</v>
      </c>
      <c r="O15" s="80">
        <v>0</v>
      </c>
    </row>
    <row r="16" spans="2:65">
      <c r="B16" t="s">
        <v>215</v>
      </c>
      <c r="C16" t="s">
        <v>215</v>
      </c>
      <c r="D16" s="16"/>
      <c r="E16" s="16"/>
      <c r="F16" t="s">
        <v>215</v>
      </c>
      <c r="G16" t="s">
        <v>215</v>
      </c>
      <c r="I16" t="s">
        <v>215</v>
      </c>
      <c r="J16" s="77">
        <v>0</v>
      </c>
      <c r="K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92</v>
      </c>
      <c r="C17" s="16"/>
      <c r="D17" s="16"/>
      <c r="E17" s="16"/>
      <c r="J17" s="81">
        <v>0</v>
      </c>
      <c r="L17" s="81">
        <v>0</v>
      </c>
      <c r="N17" s="80">
        <v>0</v>
      </c>
      <c r="O17" s="80">
        <v>0</v>
      </c>
    </row>
    <row r="18" spans="2:15">
      <c r="B18" t="s">
        <v>215</v>
      </c>
      <c r="C18" t="s">
        <v>215</v>
      </c>
      <c r="D18" s="16"/>
      <c r="E18" s="16"/>
      <c r="F18" t="s">
        <v>215</v>
      </c>
      <c r="G18" t="s">
        <v>215</v>
      </c>
      <c r="I18" t="s">
        <v>215</v>
      </c>
      <c r="J18" s="77">
        <v>0</v>
      </c>
      <c r="K18" s="77">
        <v>0</v>
      </c>
      <c r="L18" s="77">
        <v>0</v>
      </c>
      <c r="M18" s="78">
        <v>0</v>
      </c>
      <c r="N18" s="78">
        <v>0</v>
      </c>
      <c r="O18" s="78">
        <v>0</v>
      </c>
    </row>
    <row r="19" spans="2:15">
      <c r="B19" s="79" t="s">
        <v>589</v>
      </c>
      <c r="C19" s="16"/>
      <c r="D19" s="16"/>
      <c r="E19" s="16"/>
      <c r="J19" s="81">
        <v>0</v>
      </c>
      <c r="L19" s="81">
        <v>0</v>
      </c>
      <c r="N19" s="80">
        <v>0</v>
      </c>
      <c r="O19" s="80">
        <v>0</v>
      </c>
    </row>
    <row r="20" spans="2:15">
      <c r="B20" t="s">
        <v>215</v>
      </c>
      <c r="C20" t="s">
        <v>215</v>
      </c>
      <c r="D20" s="16"/>
      <c r="E20" s="16"/>
      <c r="F20" t="s">
        <v>215</v>
      </c>
      <c r="G20" t="s">
        <v>215</v>
      </c>
      <c r="I20" t="s">
        <v>215</v>
      </c>
      <c r="J20" s="77">
        <v>0</v>
      </c>
      <c r="K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220</v>
      </c>
      <c r="C21" s="16"/>
      <c r="D21" s="16"/>
      <c r="E21" s="16"/>
      <c r="J21" s="81">
        <v>0</v>
      </c>
      <c r="L21" s="81">
        <v>0</v>
      </c>
      <c r="N21" s="80">
        <v>0</v>
      </c>
      <c r="O21" s="80">
        <v>0</v>
      </c>
    </row>
    <row r="22" spans="2:15">
      <c r="B22" s="79" t="s">
        <v>636</v>
      </c>
      <c r="C22" s="16"/>
      <c r="D22" s="16"/>
      <c r="E22" s="16"/>
      <c r="J22" s="81">
        <v>0</v>
      </c>
      <c r="L22" s="81">
        <v>0</v>
      </c>
      <c r="N22" s="80">
        <v>0</v>
      </c>
      <c r="O22" s="80">
        <v>0</v>
      </c>
    </row>
    <row r="23" spans="2:15">
      <c r="B23" t="s">
        <v>215</v>
      </c>
      <c r="C23" t="s">
        <v>215</v>
      </c>
      <c r="D23" s="16"/>
      <c r="E23" s="16"/>
      <c r="F23" t="s">
        <v>215</v>
      </c>
      <c r="G23" t="s">
        <v>215</v>
      </c>
      <c r="I23" t="s">
        <v>215</v>
      </c>
      <c r="J23" s="77">
        <v>0</v>
      </c>
      <c r="K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637</v>
      </c>
      <c r="C24" s="16"/>
      <c r="D24" s="16"/>
      <c r="E24" s="16"/>
      <c r="J24" s="81">
        <v>0</v>
      </c>
      <c r="L24" s="81">
        <v>0</v>
      </c>
      <c r="N24" s="80">
        <v>0</v>
      </c>
      <c r="O24" s="80">
        <v>0</v>
      </c>
    </row>
    <row r="25" spans="2:15">
      <c r="B25" t="s">
        <v>215</v>
      </c>
      <c r="C25" t="s">
        <v>215</v>
      </c>
      <c r="D25" s="16"/>
      <c r="E25" s="16"/>
      <c r="F25" t="s">
        <v>215</v>
      </c>
      <c r="G25" t="s">
        <v>215</v>
      </c>
      <c r="I25" t="s">
        <v>215</v>
      </c>
      <c r="J25" s="77">
        <v>0</v>
      </c>
      <c r="K25" s="77">
        <v>0</v>
      </c>
      <c r="L25" s="77">
        <v>0</v>
      </c>
      <c r="M25" s="78">
        <v>0</v>
      </c>
      <c r="N25" s="78">
        <v>0</v>
      </c>
      <c r="O25" s="78">
        <v>0</v>
      </c>
    </row>
    <row r="26" spans="2:15">
      <c r="B26" s="79" t="s">
        <v>92</v>
      </c>
      <c r="C26" s="16"/>
      <c r="D26" s="16"/>
      <c r="E26" s="16"/>
      <c r="J26" s="81">
        <v>0</v>
      </c>
      <c r="L26" s="81">
        <v>0</v>
      </c>
      <c r="N26" s="80">
        <v>0</v>
      </c>
      <c r="O26" s="80">
        <v>0</v>
      </c>
    </row>
    <row r="27" spans="2:15">
      <c r="B27" t="s">
        <v>215</v>
      </c>
      <c r="C27" t="s">
        <v>215</v>
      </c>
      <c r="D27" s="16"/>
      <c r="E27" s="16"/>
      <c r="F27" t="s">
        <v>215</v>
      </c>
      <c r="G27" t="s">
        <v>215</v>
      </c>
      <c r="I27" t="s">
        <v>215</v>
      </c>
      <c r="J27" s="77">
        <v>0</v>
      </c>
      <c r="K27" s="77">
        <v>0</v>
      </c>
      <c r="L27" s="77">
        <v>0</v>
      </c>
      <c r="M27" s="78">
        <v>0</v>
      </c>
      <c r="N27" s="78">
        <v>0</v>
      </c>
      <c r="O27" s="78">
        <v>0</v>
      </c>
    </row>
    <row r="28" spans="2:15">
      <c r="B28" s="79" t="s">
        <v>589</v>
      </c>
      <c r="C28" s="16"/>
      <c r="D28" s="16"/>
      <c r="E28" s="16"/>
      <c r="J28" s="81">
        <v>0</v>
      </c>
      <c r="L28" s="81">
        <v>0</v>
      </c>
      <c r="N28" s="80">
        <v>0</v>
      </c>
      <c r="O28" s="80">
        <v>0</v>
      </c>
    </row>
    <row r="29" spans="2:15">
      <c r="B29" t="s">
        <v>215</v>
      </c>
      <c r="C29" t="s">
        <v>215</v>
      </c>
      <c r="D29" s="16"/>
      <c r="E29" s="16"/>
      <c r="F29" t="s">
        <v>215</v>
      </c>
      <c r="G29" t="s">
        <v>215</v>
      </c>
      <c r="I29" t="s">
        <v>215</v>
      </c>
      <c r="J29" s="77">
        <v>0</v>
      </c>
      <c r="K29" s="77">
        <v>0</v>
      </c>
      <c r="L29" s="77">
        <v>0</v>
      </c>
      <c r="M29" s="78">
        <v>0</v>
      </c>
      <c r="N29" s="78">
        <v>0</v>
      </c>
      <c r="O29" s="78">
        <v>0</v>
      </c>
    </row>
    <row r="30" spans="2:15">
      <c r="B30" t="s">
        <v>222</v>
      </c>
      <c r="C30" s="16"/>
      <c r="D30" s="16"/>
      <c r="E30" s="16"/>
    </row>
    <row r="31" spans="2:15">
      <c r="B31" t="s">
        <v>292</v>
      </c>
      <c r="C31" s="16"/>
      <c r="D31" s="16"/>
      <c r="E31" s="16"/>
    </row>
    <row r="32" spans="2:15">
      <c r="B32" t="s">
        <v>293</v>
      </c>
      <c r="C32" s="16"/>
      <c r="D32" s="16"/>
      <c r="E32" s="16"/>
    </row>
    <row r="33" spans="2:5">
      <c r="B33" t="s">
        <v>294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</row>
    <row r="3" spans="2:60">
      <c r="B3" s="2" t="s">
        <v>2</v>
      </c>
      <c r="C3" t="s">
        <v>198</v>
      </c>
    </row>
    <row r="4" spans="2:60">
      <c r="B4" s="2" t="s">
        <v>3</v>
      </c>
    </row>
    <row r="6" spans="2:60" ht="26.25" customHeight="1">
      <c r="B6" s="102" t="s">
        <v>68</v>
      </c>
      <c r="C6" s="103"/>
      <c r="D6" s="103"/>
      <c r="E6" s="103"/>
      <c r="F6" s="103"/>
      <c r="G6" s="103"/>
      <c r="H6" s="103"/>
      <c r="I6" s="103"/>
      <c r="J6" s="103"/>
      <c r="K6" s="103"/>
      <c r="L6" s="104"/>
    </row>
    <row r="7" spans="2:60" ht="26.25" customHeight="1">
      <c r="B7" s="102" t="s">
        <v>95</v>
      </c>
      <c r="C7" s="103"/>
      <c r="D7" s="103"/>
      <c r="E7" s="103"/>
      <c r="F7" s="103"/>
      <c r="G7" s="103"/>
      <c r="H7" s="103"/>
      <c r="I7" s="103"/>
      <c r="J7" s="103"/>
      <c r="K7" s="103"/>
      <c r="L7" s="104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6">
        <v>0</v>
      </c>
      <c r="L11" s="76">
        <v>0</v>
      </c>
      <c r="BC11" s="16"/>
      <c r="BD11" s="19"/>
      <c r="BE11" s="16"/>
      <c r="BG11" s="16"/>
    </row>
    <row r="12" spans="2:60">
      <c r="B12" s="79" t="s">
        <v>200</v>
      </c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0">
      <c r="B13" s="79" t="s">
        <v>638</v>
      </c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0">
      <c r="B14" t="s">
        <v>215</v>
      </c>
      <c r="C14" t="s">
        <v>215</v>
      </c>
      <c r="D14" s="16"/>
      <c r="E14" t="s">
        <v>215</v>
      </c>
      <c r="F14" t="s">
        <v>215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0">
      <c r="B15" s="79" t="s">
        <v>220</v>
      </c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0">
      <c r="B16" s="79" t="s">
        <v>639</v>
      </c>
      <c r="D16" s="16"/>
      <c r="E16" s="16"/>
      <c r="G16" s="81">
        <v>0</v>
      </c>
      <c r="I16" s="81">
        <v>0</v>
      </c>
      <c r="K16" s="80">
        <v>0</v>
      </c>
      <c r="L16" s="80">
        <v>0</v>
      </c>
    </row>
    <row r="17" spans="2:12">
      <c r="B17" t="s">
        <v>215</v>
      </c>
      <c r="C17" t="s">
        <v>215</v>
      </c>
      <c r="D17" s="16"/>
      <c r="E17" t="s">
        <v>215</v>
      </c>
      <c r="F17" t="s">
        <v>215</v>
      </c>
      <c r="G17" s="77">
        <v>0</v>
      </c>
      <c r="H17" s="77">
        <v>0</v>
      </c>
      <c r="I17" s="77">
        <v>0</v>
      </c>
      <c r="J17" s="78">
        <v>0</v>
      </c>
      <c r="K17" s="78">
        <v>0</v>
      </c>
      <c r="L17" s="78">
        <v>0</v>
      </c>
    </row>
    <row r="18" spans="2:12">
      <c r="B18" t="s">
        <v>222</v>
      </c>
      <c r="D18" s="16"/>
      <c r="E18" s="16"/>
    </row>
    <row r="19" spans="2:12">
      <c r="B19" t="s">
        <v>292</v>
      </c>
      <c r="D19" s="16"/>
      <c r="E19" s="16"/>
    </row>
    <row r="20" spans="2:12">
      <c r="B20" t="s">
        <v>293</v>
      </c>
      <c r="D20" s="16"/>
      <c r="E20" s="16"/>
    </row>
    <row r="21" spans="2:12">
      <c r="B21" t="s">
        <v>294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0EDB295D6E134840AE1B63C78AEF0BBA" ma:contentTypeVersion="7" ma:contentTypeDescription="צור מסמך חדש." ma:contentTypeScope="" ma:versionID="3b5c89049cb974e6c8ba5aaae94b191a">
  <xsd:schema xmlns:xsd="http://www.w3.org/2001/XMLSchema" xmlns:xs="http://www.w3.org/2001/XMLSchema" xmlns:p="http://schemas.microsoft.com/office/2006/metadata/properties" xmlns:ns1="http://schemas.microsoft.com/sharepoint/v3" xmlns:ns2="1ca4df27-5183-4bee-9dbd-0c46c9c4aa40" targetNamespace="http://schemas.microsoft.com/office/2006/metadata/properties" ma:root="true" ma:fieldsID="515741898ba7ffbd0ed53f093d27ce9c" ns1:_="" ns2:_="">
    <xsd:import namespace="http://schemas.microsoft.com/sharepoint/v3"/>
    <xsd:import namespace="1ca4df27-5183-4bee-9dbd-0c46c9c4aa40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1:eWaveListOrderValue" minOccurs="0"/>
                <xsd:element ref="ns2:Order1" minOccurs="0"/>
                <xsd:element ref="ns2:isFileInUse" minOccurs="0"/>
                <xsd:element ref="ns2:IsAccessibl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9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  <xsd:element name="eWaveListOrderValue" ma:index="10" nillable="true" ma:displayName="סידור" ma:decimals="2" ma:internalName="eWaveListOrderValue" ma:readOnly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a4df27-5183-4bee-9dbd-0c46c9c4aa40" elementFormDefault="qualified">
    <xsd:import namespace="http://schemas.microsoft.com/office/2006/documentManagement/types"/>
    <xsd:import namespace="http://schemas.microsoft.com/office/infopath/2007/PartnerControls"/>
    <xsd:element name="Order1" ma:index="11" nillable="true" ma:displayName="Order" ma:internalName="Order1">
      <xsd:simpleType>
        <xsd:restriction base="dms:Number"/>
      </xsd:simpleType>
    </xsd:element>
    <xsd:element name="isFileInUse" ma:index="12" nillable="true" ma:displayName="האם בשימוש" ma:default="0" ma:internalName="isFileInUse">
      <xsd:simpleType>
        <xsd:restriction base="dms:Boolean"/>
      </xsd:simpleType>
    </xsd:element>
    <xsd:element name="IsAccessible" ma:index="13" nillable="true" ma:displayName="האם מונגש" ma:default="לא" ma:format="Dropdown" ma:internalName="IsAccessible">
      <xsd:simpleType>
        <xsd:restriction base="dms:Choice">
          <xsd:enumeration value="כן"/>
          <xsd:enumeration value="לא"/>
          <xsd:enumeration value="ללא צורך בנגישות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rder1 xmlns="1ca4df27-5183-4bee-9dbd-0c46c9c4aa40" xsi:nil="true"/>
    <isFileInUse xmlns="1ca4df27-5183-4bee-9dbd-0c46c9c4aa40">false</isFileInUse>
    <PublishingExpirationDate xmlns="http://schemas.microsoft.com/sharepoint/v3" xsi:nil="true"/>
    <PublishingStartDate xmlns="http://schemas.microsoft.com/sharepoint/v3" xsi:nil="true"/>
    <IsAccessible xmlns="1ca4df27-5183-4bee-9dbd-0c46c9c4aa40">כן</IsAccessible>
    <eWaveListOrderValu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083EE3B4-C2EA-4014-ACC4-73480E0060CC}"/>
</file>

<file path=customXml/itemProps2.xml><?xml version="1.0" encoding="utf-8"?>
<ds:datastoreItem xmlns:ds="http://schemas.openxmlformats.org/officeDocument/2006/customXml" ds:itemID="{5BAAE32C-8751-45C5-8F3A-93C9F6B56A16}"/>
</file>

<file path=customXml/itemProps3.xml><?xml version="1.0" encoding="utf-8"?>
<ds:datastoreItem xmlns:ds="http://schemas.openxmlformats.org/officeDocument/2006/customXml" ds:itemID="{A273E367-058C-493C-A79A-C18819D65E5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Yuli</dc:creator>
  <cp:lastModifiedBy>ליזה שלו</cp:lastModifiedBy>
  <dcterms:created xsi:type="dcterms:W3CDTF">2015-11-10T09:34:27Z</dcterms:created>
  <dcterms:modified xsi:type="dcterms:W3CDTF">2022-05-03T10:03:30Z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0x0101000EDB295D6E134840AE1B63C78AEF0BBA</vt:lpwstr>
  </property>
</Properties>
</file>