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 firstSheet="6" activeTab="11"/>
  </bookViews>
  <sheets>
    <sheet name="הכשרה- קרן ט" sheetId="2" r:id="rId1"/>
    <sheet name="הכשרה - קרן י" sheetId="1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אג&quot;ח ממשלת ישראל" sheetId="12" r:id="rId9"/>
    <sheet name="מסלול מניות" sheetId="11" r:id="rId10"/>
    <sheet name="בתי השקעות - כללי" sheetId="24" r:id="rId11"/>
    <sheet name="מחקה מדד פסיבי - אקסלנס" sheetId="30" r:id="rId12"/>
    <sheet name="פיזור ענפי - טיוטא" sheetId="38" state="hidden" r:id="rId13"/>
  </sheets>
  <definedNames>
    <definedName name="_xlnm.Print_Area" localSheetId="10">'בתי השקעות - כללי'!$A$1:$H$75</definedName>
    <definedName name="_xlnm.Print_Area" localSheetId="6">'הכשרה - מסלול בסיסי למקבלי קצבה'!$A$1:$H$14</definedName>
  </definedNames>
  <calcPr calcId="162913"/>
</workbook>
</file>

<file path=xl/calcChain.xml><?xml version="1.0" encoding="utf-8"?>
<calcChain xmlns="http://schemas.openxmlformats.org/spreadsheetml/2006/main">
  <c r="H54" i="24" l="1"/>
  <c r="H41" i="24"/>
  <c r="H14" i="24"/>
  <c r="H15" i="20"/>
  <c r="H15" i="18"/>
  <c r="H15" i="10"/>
  <c r="H15" i="1"/>
  <c r="D26" i="24" l="1"/>
  <c r="D22" i="24" l="1"/>
  <c r="D21" i="24"/>
  <c r="D18" i="20" l="1"/>
  <c r="D17" i="20"/>
  <c r="D18" i="19"/>
  <c r="D17" i="19"/>
  <c r="D18" i="18"/>
  <c r="D17" i="18"/>
  <c r="D18" i="10"/>
  <c r="D17" i="10"/>
  <c r="D18" i="1"/>
  <c r="D17" i="1"/>
  <c r="D59" i="24" l="1"/>
  <c r="D60" i="24"/>
  <c r="D57" i="24"/>
  <c r="D58" i="24"/>
  <c r="D56" i="24"/>
  <c r="D17" i="24" l="1"/>
  <c r="D12" i="24"/>
  <c r="D16" i="24" l="1"/>
  <c r="H15" i="30" l="1"/>
  <c r="H13" i="30"/>
  <c r="H14" i="30"/>
  <c r="H12" i="30"/>
  <c r="H11" i="30"/>
  <c r="H10" i="30"/>
  <c r="H8" i="30"/>
  <c r="H6" i="30"/>
  <c r="H3" i="30"/>
  <c r="C14" i="30"/>
  <c r="B14" i="30"/>
  <c r="D14" i="30"/>
  <c r="D13" i="10" l="1"/>
  <c r="H14" i="20" l="1"/>
  <c r="D13" i="1"/>
  <c r="H3" i="1"/>
  <c r="H10" i="20" l="1"/>
  <c r="H10" i="22"/>
  <c r="B3" i="22"/>
  <c r="B13" i="22" s="1"/>
  <c r="C13" i="22"/>
  <c r="C13" i="20"/>
  <c r="B3" i="20"/>
  <c r="B13" i="20" s="1"/>
  <c r="H10" i="19"/>
  <c r="C13" i="19"/>
  <c r="B3" i="19"/>
  <c r="B13" i="19" s="1"/>
  <c r="H10" i="18"/>
  <c r="B13" i="18"/>
  <c r="C13" i="18"/>
  <c r="H14" i="10"/>
  <c r="C13" i="10"/>
  <c r="B13" i="10"/>
  <c r="H12" i="10"/>
  <c r="H11" i="10"/>
  <c r="H10" i="10"/>
  <c r="H9" i="10"/>
  <c r="H8" i="10"/>
  <c r="H7" i="10"/>
  <c r="H5" i="10"/>
  <c r="H3" i="10"/>
  <c r="H10" i="1"/>
  <c r="B3" i="1"/>
  <c r="B13" i="1" s="1"/>
  <c r="C13" i="1"/>
  <c r="H13" i="10" l="1"/>
  <c r="H12" i="2"/>
  <c r="D5" i="2"/>
  <c r="C5" i="2"/>
  <c r="H5" i="2" l="1"/>
  <c r="B7" i="2"/>
  <c r="B3" i="2"/>
  <c r="B15" i="2" s="1"/>
  <c r="C15" i="2"/>
  <c r="C73" i="24" l="1"/>
  <c r="H37" i="24"/>
  <c r="H40" i="24" l="1"/>
  <c r="D39" i="24"/>
  <c r="C39" i="24"/>
  <c r="H38" i="24"/>
  <c r="B38" i="24"/>
  <c r="B39" i="24" s="1"/>
  <c r="H36" i="24"/>
  <c r="H34" i="24"/>
  <c r="H32" i="24"/>
  <c r="H30" i="24"/>
  <c r="H39" i="24" l="1"/>
  <c r="H13" i="24"/>
  <c r="C12" i="24"/>
  <c r="B12" i="24"/>
  <c r="H11" i="24"/>
  <c r="H10" i="24"/>
  <c r="H9" i="24"/>
  <c r="H7" i="24"/>
  <c r="H5" i="24"/>
  <c r="H3" i="24"/>
  <c r="H53" i="24"/>
  <c r="D52" i="24"/>
  <c r="C52" i="24"/>
  <c r="H51" i="24"/>
  <c r="H50" i="24"/>
  <c r="H49" i="24"/>
  <c r="H47" i="24"/>
  <c r="B47" i="24"/>
  <c r="H45" i="24"/>
  <c r="B45" i="24"/>
  <c r="H43" i="24"/>
  <c r="B43" i="24"/>
  <c r="B52" i="24" l="1"/>
  <c r="H52" i="24"/>
  <c r="H12" i="24"/>
  <c r="F11" i="30"/>
  <c r="H14" i="22" l="1"/>
  <c r="H9" i="22"/>
  <c r="H7" i="1"/>
  <c r="D15" i="2" l="1"/>
  <c r="H12" i="22" l="1"/>
  <c r="H11" i="22"/>
  <c r="H7" i="22"/>
  <c r="H5" i="22"/>
  <c r="H3" i="22"/>
  <c r="H12" i="20"/>
  <c r="H11" i="20"/>
  <c r="H9" i="20"/>
  <c r="H7" i="20"/>
  <c r="H5" i="20"/>
  <c r="H3" i="20"/>
  <c r="D13" i="20"/>
  <c r="H16" i="2"/>
  <c r="H14" i="1"/>
  <c r="H14" i="18"/>
  <c r="H3" i="19"/>
  <c r="D13" i="19"/>
  <c r="H12" i="19"/>
  <c r="H11" i="19"/>
  <c r="H9" i="19"/>
  <c r="H7" i="19"/>
  <c r="H5" i="19"/>
  <c r="H9" i="18"/>
  <c r="H3" i="18"/>
  <c r="D13" i="18"/>
  <c r="H9" i="2"/>
  <c r="H14" i="2"/>
  <c r="H13" i="2"/>
  <c r="H11" i="2"/>
  <c r="H8" i="2"/>
  <c r="H7" i="2"/>
  <c r="H3" i="2"/>
  <c r="H15" i="2" l="1"/>
  <c r="H13" i="19"/>
  <c r="H13" i="22"/>
  <c r="H13" i="20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D13" i="22" l="1"/>
  <c r="H12" i="18" l="1"/>
  <c r="H11" i="18"/>
  <c r="H7" i="18"/>
  <c r="H5" i="18"/>
  <c r="H13" i="18" l="1"/>
  <c r="H12" i="1"/>
  <c r="G5" i="30" l="1"/>
  <c r="G4" i="30"/>
  <c r="H11" i="1" l="1"/>
  <c r="H9" i="1"/>
  <c r="H5" i="1"/>
  <c r="H13" i="1" l="1"/>
</calcChain>
</file>

<file path=xl/sharedStrings.xml><?xml version="1.0" encoding="utf-8"?>
<sst xmlns="http://schemas.openxmlformats.org/spreadsheetml/2006/main" count="1413" uniqueCount="520">
  <si>
    <t>אפיק השקעה</t>
  </si>
  <si>
    <t>טווח סטייה</t>
  </si>
  <si>
    <t>גבולות שיעור החשיפה הצפויה</t>
  </si>
  <si>
    <t>מדד ייחוס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</si>
  <si>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</si>
  <si>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</si>
  <si>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</si>
  <si>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</si>
  <si>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</si>
  <si>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</si>
  <si>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</si>
  <si>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</si>
  <si>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</si>
  <si>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</si>
  <si>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</si>
  <si>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</si>
  <si>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</si>
  <si>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</si>
  <si>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</si>
  <si>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</si>
  <si>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</si>
  <si>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</si>
  <si>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</si>
  <si>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</si>
  <si>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</si>
  <si>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</si>
  <si>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</si>
  <si>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</si>
  <si>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</si>
  <si>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</si>
  <si>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</si>
  <si>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</si>
  <si>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</si>
  <si>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</si>
  <si>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>גבולות שיעור החשיפה מומלץ הצפויה</t>
  </si>
  <si>
    <t>הכשרה שקלי טווח קצר (לל"ש)</t>
  </si>
  <si>
    <t>מזומן</t>
  </si>
  <si>
    <t>26%-38%</t>
  </si>
  <si>
    <t>0%-9%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</si>
  <si>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</si>
  <si>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</si>
  <si>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</si>
  <si>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</si>
  <si>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</si>
  <si>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</si>
  <si>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</si>
  <si>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אייבוקס 30</t>
  </si>
  <si>
    <t>4%-8%</t>
  </si>
  <si>
    <t>אייבוקס 3-7</t>
  </si>
  <si>
    <t>אג"ח היי - יילד</t>
  </si>
  <si>
    <t>8%-12%</t>
  </si>
  <si>
    <t>S&amp;P500</t>
  </si>
  <si>
    <t>Nasdaq 100</t>
  </si>
  <si>
    <t>Mdax</t>
  </si>
  <si>
    <t>1%-5%</t>
  </si>
  <si>
    <t>11%-15%</t>
  </si>
  <si>
    <t>ת"א 125</t>
  </si>
  <si>
    <t>I BOXX30</t>
  </si>
  <si>
    <t>HYG</t>
  </si>
  <si>
    <t>נאסד"ק 100</t>
  </si>
  <si>
    <t>MDAX</t>
  </si>
  <si>
    <t>TA-125</t>
  </si>
  <si>
    <t>אפיק</t>
  </si>
  <si>
    <t>30%-42%</t>
  </si>
  <si>
    <t>38%-48%</t>
  </si>
  <si>
    <t>34%-46%</t>
  </si>
  <si>
    <t>16%-28%</t>
  </si>
  <si>
    <t>I BOXX3-7</t>
  </si>
  <si>
    <t>14%-26%</t>
  </si>
  <si>
    <t>0%-7%</t>
  </si>
  <si>
    <t>קרן י'</t>
  </si>
  <si>
    <t>שיעורי חשיפה צפויים</t>
  </si>
  <si>
    <t>+/- 2%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</si>
  <si>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</si>
  <si>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</si>
  <si>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</si>
  <si>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</si>
  <si>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</si>
  <si>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</si>
  <si>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</si>
  <si>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</si>
  <si>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</si>
  <si>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</si>
  <si>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</si>
  <si>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</si>
  <si>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</si>
  <si>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</si>
  <si>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</si>
  <si>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</si>
  <si>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</si>
  <si>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</si>
  <si>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</si>
  <si>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</si>
  <si>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</si>
  <si>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</si>
  <si>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</si>
  <si>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12%-24%</t>
  </si>
  <si>
    <t>29%-39%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</si>
  <si>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</si>
  <si>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</si>
  <si>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</si>
  <si>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</si>
  <si>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</si>
  <si>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</si>
  <si>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</si>
  <si>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</si>
  <si>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</si>
  <si>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</si>
  <si>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</si>
  <si>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</si>
  <si>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</si>
  <si>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</si>
  <si>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</si>
  <si>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</si>
  <si>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</si>
  <si>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</si>
  <si>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</si>
  <si>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</si>
  <si>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</si>
  <si>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</si>
  <si>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</si>
  <si>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</si>
  <si>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</si>
  <si>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</si>
  <si>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</si>
  <si>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</si>
  <si>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</si>
  <si>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</si>
  <si>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</si>
  <si>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</si>
  <si>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</si>
  <si>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</si>
  <si>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</si>
  <si>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</si>
  <si>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</si>
  <si>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</si>
  <si>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</si>
  <si>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</si>
  <si>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</si>
  <si>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</si>
  <si>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</si>
  <si>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</si>
  <si>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</si>
  <si>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</si>
  <si>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</si>
  <si>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</si>
  <si>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</si>
  <si>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</si>
  <si>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</si>
  <si>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</si>
  <si>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</si>
  <si>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</si>
  <si>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</si>
  <si>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</si>
  <si>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</si>
  <si>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</si>
  <si>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</si>
  <si>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</si>
  <si>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</si>
  <si>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</si>
  <si>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</si>
  <si>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</si>
  <si>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</si>
  <si>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</si>
  <si>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</si>
  <si>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</si>
  <si>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</si>
  <si>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</si>
  <si>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</si>
  <si>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</si>
  <si>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</si>
  <si>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</si>
  <si>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</si>
  <si>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</si>
  <si>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</si>
  <si>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</si>
  <si>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</si>
  <si>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</si>
  <si>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</si>
  <si>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</si>
  <si>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</si>
  <si>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</si>
  <si>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</si>
  <si>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</si>
  <si>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</si>
  <si>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</si>
  <si>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</si>
  <si>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</si>
  <si>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</si>
  <si>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</si>
  <si>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</si>
  <si>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</si>
  <si>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</si>
  <si>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</si>
  <si>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</si>
  <si>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</si>
  <si>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</si>
  <si>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</si>
  <si>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</si>
  <si>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</si>
  <si>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</si>
  <si>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</si>
  <si>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</si>
  <si>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</si>
  <si>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</si>
  <si>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</si>
  <si>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</si>
  <si>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</si>
  <si>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</si>
  <si>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</si>
  <si>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</si>
  <si>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</si>
  <si>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</si>
  <si>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</si>
  <si>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</si>
  <si>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</si>
  <si>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</si>
  <si>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</si>
  <si>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</si>
  <si>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</si>
  <si>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</si>
  <si>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</si>
  <si>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</si>
  <si>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</si>
  <si>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</si>
  <si>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</si>
  <si>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</si>
  <si>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</si>
  <si>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</si>
  <si>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</si>
  <si>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</si>
  <si>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</si>
  <si>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</si>
  <si>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</si>
  <si>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</si>
  <si>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</si>
  <si>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</si>
  <si>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</si>
  <si>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</si>
  <si>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</si>
  <si>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</si>
  <si>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</si>
  <si>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</si>
  <si>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</si>
  <si>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</si>
  <si>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</si>
  <si>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</si>
  <si>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</si>
  <si>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</si>
  <si>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</si>
  <si>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</si>
  <si>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</si>
  <si>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</si>
  <si>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</si>
  <si>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</si>
  <si>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</si>
  <si>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</si>
  <si>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</si>
  <si>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</si>
  <si>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</si>
  <si>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</si>
  <si>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</si>
  <si>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</si>
  <si>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</si>
  <si>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</si>
  <si>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</si>
  <si>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</si>
  <si>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</si>
  <si>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</si>
  <si>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</si>
  <si>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</si>
  <si>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</si>
  <si>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</si>
  <si>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</si>
  <si>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</si>
  <si>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</si>
  <si>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</si>
  <si>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</si>
  <si>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</si>
  <si>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</si>
  <si>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</si>
  <si>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</si>
  <si>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</si>
  <si>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</si>
  <si>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</si>
  <si>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</si>
  <si>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</si>
  <si>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</si>
  <si>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</si>
  <si>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</si>
  <si>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</si>
  <si>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</si>
  <si>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</si>
  <si>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</si>
  <si>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</si>
  <si>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</si>
  <si>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</si>
  <si>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</si>
  <si>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</si>
  <si>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</si>
  <si>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</si>
  <si>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</si>
  <si>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</si>
  <si>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</si>
  <si>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</si>
  <si>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</si>
  <si>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</si>
  <si>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</si>
  <si>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</si>
  <si>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</si>
  <si>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</si>
  <si>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</si>
  <si>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</si>
  <si>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</si>
  <si>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</si>
  <si>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</si>
  <si>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</si>
  <si>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</si>
  <si>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</si>
  <si>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</si>
  <si>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</si>
  <si>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</si>
  <si>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</si>
  <si>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</si>
  <si>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</si>
  <si>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</si>
  <si>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</si>
  <si>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</si>
  <si>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</si>
  <si>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</si>
  <si>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</si>
  <si>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</si>
  <si>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</si>
  <si>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</si>
  <si>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</si>
  <si>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</si>
  <si>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</si>
  <si>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</si>
  <si>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</si>
  <si>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</si>
  <si>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</si>
  <si>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</si>
  <si>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</si>
  <si>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</si>
  <si>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</si>
  <si>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</si>
  <si>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</si>
  <si>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</si>
  <si>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</si>
  <si>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</si>
  <si>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</si>
  <si>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</si>
  <si>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</si>
  <si>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</si>
  <si>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</si>
  <si>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</si>
  <si>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</si>
  <si>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</si>
  <si>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</si>
  <si>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</si>
  <si>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</si>
  <si>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</si>
  <si>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</si>
  <si>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</si>
  <si>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</si>
  <si>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</si>
  <si>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</si>
  <si>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</si>
  <si>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</si>
  <si>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</si>
  <si>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</si>
  <si>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</si>
  <si>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</si>
  <si>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</si>
  <si>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</si>
  <si>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</si>
  <si>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</si>
  <si>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</si>
  <si>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</si>
  <si>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</si>
  <si>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</si>
  <si>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</si>
  <si>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</si>
  <si>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</si>
  <si>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</si>
  <si>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</si>
  <si>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</si>
  <si>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</si>
  <si>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</si>
  <si>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</si>
  <si>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</si>
  <si>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</si>
  <si>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</si>
  <si>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</si>
  <si>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</si>
  <si>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</si>
  <si>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</si>
  <si>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</si>
  <si>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</si>
  <si>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</si>
  <si>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</si>
  <si>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</si>
  <si>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</si>
  <si>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</si>
  <si>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</si>
  <si>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</si>
  <si>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</si>
  <si>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</si>
  <si>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</si>
  <si>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</si>
  <si>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</si>
  <si>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</si>
  <si>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</si>
  <si>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</si>
  <si>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</si>
  <si>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</si>
  <si>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</si>
  <si>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</si>
  <si>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</si>
  <si>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</si>
  <si>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</si>
  <si>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</si>
  <si>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</si>
  <si>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</si>
  <si>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</si>
  <si>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</si>
  <si>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</si>
  <si>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</si>
  <si>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21%-31%</t>
  </si>
  <si>
    <t>2%-12%</t>
  </si>
  <si>
    <t>0%-6%</t>
  </si>
  <si>
    <t>מדיניות השקעות 2019</t>
  </si>
  <si>
    <t>חשיפה מט"חית עד 15%</t>
  </si>
  <si>
    <t>חשיפה מט"חית עד 40%</t>
  </si>
  <si>
    <t>11%-23%</t>
  </si>
  <si>
    <t>32%-44%</t>
  </si>
  <si>
    <t>36%-48%</t>
  </si>
  <si>
    <t>מניות (תעודות סל, קרנות נאמנות,חוזים אופציות ונגזרים)</t>
  </si>
  <si>
    <t>אג"ח ממשלתי (סחיר ולא סחיר ,קרנות נאמנות ,תעודות סל, חוזים ונגזרים)</t>
  </si>
  <si>
    <t>אג"ח קונצרני (סחיר ולא סחיר ,קרנות נאמנות ,תעודות סל, חוזים ונגזרים)</t>
  </si>
  <si>
    <t>שיעור חשיפה מומלץ לשנת 2020</t>
  </si>
  <si>
    <t>גבולות שיעור החשיפה המומלץ</t>
  </si>
  <si>
    <t>שינוי מ 2019</t>
  </si>
  <si>
    <t>שינוי מ- 2019</t>
  </si>
  <si>
    <t>23%-33%</t>
  </si>
  <si>
    <t>מסלול כללי ילין 2020</t>
  </si>
  <si>
    <t>9%-21%</t>
  </si>
  <si>
    <t>בלוסטאר ישראל גלובל טכנולוגיות</t>
  </si>
  <si>
    <t>בלוסטאר גלובל טק (BGTHTR)</t>
  </si>
  <si>
    <t>5%-9%</t>
  </si>
  <si>
    <t>שיעור חשיפה ליום 30.11.2019</t>
  </si>
  <si>
    <t>מדיניות השקעות 2020</t>
  </si>
  <si>
    <t>הלוואות לחברות + הלוואות עמיתים</t>
  </si>
  <si>
    <t>קרנות השקעה+ קרנות גידור</t>
  </si>
  <si>
    <t>מסלול כללי אלטשולר שחם  2020</t>
  </si>
  <si>
    <t>41%-51%</t>
  </si>
  <si>
    <t>15%-27%</t>
  </si>
  <si>
    <t>אחר (מזומן,פקדונות,סחורות)</t>
  </si>
  <si>
    <t>7%-19%</t>
  </si>
  <si>
    <t>מצב נוכחי 30.11.2019</t>
  </si>
  <si>
    <t>הלוואות לחברות + הלוואות לעמיתים</t>
  </si>
  <si>
    <t>מצב נוכחי30.11.2019</t>
  </si>
  <si>
    <t>24%-34%</t>
  </si>
  <si>
    <t>7%-17%</t>
  </si>
  <si>
    <t>מדיניות השקעה 2019</t>
  </si>
  <si>
    <t>ממשלתי צמוד 5-10</t>
  </si>
  <si>
    <t>ממשלתי לא צמוד 2-5</t>
  </si>
  <si>
    <t>שינוי ממדיניות 2019</t>
  </si>
  <si>
    <t>הכשרה למקבלי קצבה</t>
  </si>
  <si>
    <t>6%-18%</t>
  </si>
  <si>
    <t>3%-13%</t>
  </si>
  <si>
    <t>20%-30%</t>
  </si>
  <si>
    <t>4%-14%</t>
  </si>
  <si>
    <t>35%-45%</t>
  </si>
  <si>
    <t>+/-4%</t>
  </si>
  <si>
    <t>11%-19%</t>
  </si>
  <si>
    <t>18%-30%</t>
  </si>
  <si>
    <t xml:space="preserve"> מדד HFRI WORLD</t>
  </si>
  <si>
    <t>0%-8%</t>
  </si>
  <si>
    <t>33%-45%</t>
  </si>
  <si>
    <t>0%-5%</t>
  </si>
  <si>
    <t>***</t>
  </si>
  <si>
    <t>מסלול אג"ח ממשלת ישראל בניהול:</t>
  </si>
  <si>
    <t>מחקה מדד פסיבי - אקסלנס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</si>
  <si>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                                נכסי המסלול יהיו חשופים עד 5% למניות בארץ ובחו"ל.</t>
  </si>
  <si>
    <t>מסלול כללי ד"ש  2020</t>
  </si>
  <si>
    <t>24%-36%</t>
  </si>
  <si>
    <t>4%-16%</t>
  </si>
  <si>
    <t>21%-33%</t>
  </si>
  <si>
    <t>***מסלול כללי מור 2020</t>
  </si>
  <si>
    <t xml:space="preserve">נכסי המסלול יהיו חשופים לנכסים הבאים, שאינם צמודים : פקדונות שקליים, מלוות ממשלתיות, הלוואות שקליות ואג"ח שקליות סחירות ושאינן סחירות, בשיעור חשיפה שלא יפחת מ-75% ולא יעלה על 120% מנכסי המסלול. </t>
  </si>
  <si>
    <t>*** המסלול הושק בתחילת ינואר 2020</t>
  </si>
  <si>
    <t>** המסלול הושק בתחילת ינואר 2020</t>
  </si>
  <si>
    <t>שינוי ממדיניות בתחילת שנה</t>
  </si>
  <si>
    <t>גבולות גזרה חדשים</t>
  </si>
  <si>
    <t>אג"ח ממשלתי</t>
  </si>
  <si>
    <t>אג"ח קונצרני</t>
  </si>
  <si>
    <t>שאר האפיקים ומדדי הייחוס נשארים ללא שינוי</t>
  </si>
  <si>
    <t>בתאריך 29.3.2020 אישר הדירקטוריון את השינוי הבא</t>
  </si>
  <si>
    <t>שינוי החל מתאריך 26.3.20</t>
  </si>
  <si>
    <t>22%-34%</t>
  </si>
  <si>
    <t>מניות</t>
  </si>
  <si>
    <t>אחר</t>
  </si>
  <si>
    <t>28%-40%</t>
  </si>
  <si>
    <t>30%-40%</t>
  </si>
  <si>
    <t>29%-41%</t>
  </si>
  <si>
    <t>1%-11%</t>
  </si>
  <si>
    <t>חשיפה למט"ח***</t>
  </si>
  <si>
    <t>8%-20%</t>
  </si>
  <si>
    <t>בתאריך 27.4.2020 אישר הדירקטוריון את השינוי הבא</t>
  </si>
  <si>
    <t>שינוי החל מתאריך 27.4.20</t>
  </si>
  <si>
    <t>39%-49%</t>
  </si>
  <si>
    <t>34%-44%</t>
  </si>
  <si>
    <t>17%-27%</t>
  </si>
  <si>
    <t>26%-36%</t>
  </si>
  <si>
    <t>5%-15%</t>
  </si>
  <si>
    <t>הכשרה חברה לביטוח , אלטשולר שחם , מיטב-דש , ילין לפידות, **מור</t>
  </si>
  <si>
    <t>הכשרה חברה לביטוח , אלטשולר שחם, מיטב-דש , ילין לפידות, **מור</t>
  </si>
  <si>
    <t>שינוי החל מתאריך 25.5.20</t>
  </si>
  <si>
    <t>בתאריך 27.5.2020 אישר הדירקטוריון את השינוי הבא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</si>
</sst>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1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sz val="13"/>
      <color indexed="8"/>
      <name val="Arial"/>
      <family val="2"/>
    </font>
    <font>
      <sz val="11"/>
      <color theme="1"/>
      <name val="Arial"/>
      <scheme val="minor"/>
    </font>
    <font>
      <sz val="11"/>
      <name val="Arial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482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 readingOrder="2"/>
    </xf>
    <xf numFmtId="0" fontId="6" fillId="0" borderId="0" xfId="0" applyFont="1"/>
    <xf numFmtId="0" fontId="0" fillId="3" borderId="7" xfId="0" applyFill="1" applyBorder="1" applyAlignment="1">
      <alignment horizontal="center" readingOrder="2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3" borderId="12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0" fillId="3" borderId="13" xfId="0" applyFill="1" applyBorder="1" applyAlignment="1">
      <alignment horizontal="center" wrapText="1" readingOrder="2"/>
    </xf>
    <xf numFmtId="0" fontId="0" fillId="3" borderId="7" xfId="0" applyFill="1" applyBorder="1" applyAlignment="1">
      <alignment horizontal="center" vertical="center" wrapText="1" readingOrder="2"/>
    </xf>
    <xf numFmtId="0" fontId="6" fillId="3" borderId="12" xfId="0" applyFont="1" applyFill="1" applyBorder="1" applyAlignment="1">
      <alignment horizontal="center" vertical="center" wrapText="1" readingOrder="2"/>
    </xf>
    <xf numFmtId="0" fontId="6" fillId="3" borderId="13" xfId="0" applyFont="1" applyFill="1" applyBorder="1" applyAlignment="1">
      <alignment horizontal="center" vertical="center" wrapText="1" readingOrder="2"/>
    </xf>
    <xf numFmtId="0" fontId="0" fillId="0" borderId="5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3" fillId="8" borderId="50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8" borderId="50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4" fillId="9" borderId="50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9" borderId="50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9" borderId="50" xfId="0" applyNumberFormat="1" applyFont="1" applyFill="1" applyBorder="1" applyAlignment="1" applyProtection="1">
      <alignment horizontal="center" vertical="center" wrapText="1" readingOrder="2"/>
      <protection locked="0"/>
    </xf>
    <xf numFmtId="10" fontId="14" fillId="9" borderId="50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9" borderId="50" xfId="0" applyFont="1" applyFill="1" applyBorder="1" applyAlignment="1" applyProtection="1">
      <alignment horizontal="center" vertical="center" wrapText="1" readingOrder="1"/>
      <protection locked="0"/>
    </xf>
    <xf numFmtId="10" fontId="13" fillId="8" borderId="50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4" fillId="0" borderId="50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9" fontId="10" fillId="10" borderId="39" xfId="3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 readingOrder="2"/>
    </xf>
    <xf numFmtId="0" fontId="0" fillId="3" borderId="4" xfId="0" applyFill="1" applyBorder="1" applyAlignment="1">
      <alignment horizontal="center" vertical="center" wrapText="1" readingOrder="2"/>
    </xf>
    <xf numFmtId="9" fontId="0" fillId="10" borderId="39" xfId="0" applyNumberFormat="1" applyFill="1" applyBorder="1" applyAlignment="1">
      <alignment horizontal="center" vertical="center"/>
    </xf>
    <xf numFmtId="10" fontId="0" fillId="3" borderId="22" xfId="0" applyNumberFormat="1" applyFont="1" applyFill="1" applyBorder="1" applyAlignment="1">
      <alignment horizontal="center" vertical="center"/>
    </xf>
    <xf numFmtId="9" fontId="0" fillId="3" borderId="4" xfId="0" applyNumberFormat="1" applyFill="1" applyBorder="1" applyAlignment="1">
      <alignment horizontal="center" vertical="center" readingOrder="2"/>
    </xf>
    <xf numFmtId="0" fontId="0" fillId="3" borderId="1" xfId="0" applyFill="1" applyBorder="1" applyAlignment="1">
      <alignment horizontal="center" vertical="center" wrapText="1" readingOrder="2"/>
    </xf>
    <xf numFmtId="0" fontId="0" fillId="0" borderId="31" xfId="0" applyBorder="1" applyAlignment="1">
      <alignment horizontal="center" vertical="center"/>
    </xf>
    <xf numFmtId="164" fontId="10" fillId="10" borderId="13" xfId="3" applyNumberFormat="1" applyFont="1" applyFill="1" applyBorder="1" applyAlignment="1">
      <alignment horizontal="center" vertical="center"/>
    </xf>
    <xf numFmtId="10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0" fillId="10" borderId="35" xfId="3" applyNumberFormat="1" applyFont="1" applyFill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9" fontId="1" fillId="2" borderId="16" xfId="0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9" fontId="1" fillId="2" borderId="33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0" fontId="10" fillId="3" borderId="27" xfId="1" applyNumberFormat="1" applyFont="1" applyFill="1" applyBorder="1" applyAlignment="1">
      <alignment horizontal="center" vertical="center" wrapText="1"/>
    </xf>
    <xf numFmtId="9" fontId="10" fillId="4" borderId="39" xfId="3" applyNumberFormat="1" applyFill="1" applyBorder="1" applyAlignment="1">
      <alignment horizontal="center" vertical="center"/>
    </xf>
    <xf numFmtId="10" fontId="0" fillId="0" borderId="15" xfId="1" applyNumberFormat="1" applyFont="1" applyBorder="1" applyAlignment="1">
      <alignment horizontal="center" vertical="center"/>
    </xf>
    <xf numFmtId="9" fontId="7" fillId="4" borderId="16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0" fillId="3" borderId="3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4" xfId="3" applyFill="1" applyBorder="1" applyAlignment="1">
      <alignment horizontal="center" vertical="center" wrapText="1" readingOrder="2"/>
    </xf>
    <xf numFmtId="9" fontId="10" fillId="3" borderId="2" xfId="3" applyNumberFormat="1" applyFill="1" applyBorder="1" applyAlignment="1">
      <alignment horizontal="center" vertical="center" readingOrder="2"/>
    </xf>
    <xf numFmtId="0" fontId="0" fillId="3" borderId="28" xfId="3" applyFont="1" applyFill="1" applyBorder="1" applyAlignment="1">
      <alignment horizontal="center" vertical="center" wrapText="1"/>
    </xf>
    <xf numFmtId="164" fontId="10" fillId="3" borderId="27" xfId="1" applyNumberFormat="1" applyFont="1" applyFill="1" applyBorder="1" applyAlignment="1">
      <alignment horizontal="center" vertical="center" wrapText="1"/>
    </xf>
    <xf numFmtId="9" fontId="10" fillId="4" borderId="39" xfId="3" applyNumberFormat="1" applyFont="1" applyFill="1" applyBorder="1" applyAlignment="1">
      <alignment horizontal="center" vertical="center"/>
    </xf>
    <xf numFmtId="9" fontId="10" fillId="10" borderId="39" xfId="3" applyNumberFormat="1" applyFill="1" applyBorder="1" applyAlignment="1">
      <alignment horizontal="center" vertical="center"/>
    </xf>
    <xf numFmtId="49" fontId="7" fillId="3" borderId="22" xfId="3" applyNumberFormat="1" applyFont="1" applyFill="1" applyBorder="1" applyAlignment="1">
      <alignment horizontal="center" vertical="center"/>
    </xf>
    <xf numFmtId="0" fontId="0" fillId="3" borderId="57" xfId="3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0" fontId="0" fillId="0" borderId="25" xfId="3" applyFont="1" applyBorder="1" applyAlignment="1">
      <alignment horizontal="center" vertical="center"/>
    </xf>
    <xf numFmtId="164" fontId="0" fillId="0" borderId="15" xfId="1" applyNumberFormat="1" applyFont="1" applyBorder="1" applyAlignment="1">
      <alignment horizontal="center" vertical="center"/>
    </xf>
    <xf numFmtId="49" fontId="7" fillId="0" borderId="19" xfId="3" applyNumberFormat="1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2" borderId="23" xfId="3" applyFont="1" applyFill="1" applyBorder="1" applyAlignment="1">
      <alignment horizontal="center" vertical="center"/>
    </xf>
    <xf numFmtId="9" fontId="7" fillId="10" borderId="16" xfId="3" applyNumberFormat="1" applyFont="1" applyFill="1" applyBorder="1" applyAlignment="1">
      <alignment horizontal="center" vertical="center"/>
    </xf>
    <xf numFmtId="0" fontId="7" fillId="2" borderId="34" xfId="3" applyFont="1" applyFill="1" applyBorder="1" applyAlignment="1">
      <alignment horizontal="center" vertical="center"/>
    </xf>
    <xf numFmtId="0" fontId="10" fillId="2" borderId="47" xfId="3" applyFont="1" applyFill="1" applyBorder="1" applyAlignment="1">
      <alignment horizontal="center" vertical="center"/>
    </xf>
    <xf numFmtId="0" fontId="8" fillId="2" borderId="24" xfId="3" applyFont="1" applyFill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164" fontId="1" fillId="2" borderId="33" xfId="1" applyNumberFormat="1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/>
    </xf>
    <xf numFmtId="49" fontId="7" fillId="3" borderId="28" xfId="3" applyNumberFormat="1" applyFont="1" applyFill="1" applyBorder="1" applyAlignment="1">
      <alignment horizontal="center" vertical="center"/>
    </xf>
    <xf numFmtId="49" fontId="7" fillId="0" borderId="25" xfId="3" applyNumberFormat="1" applyFont="1" applyBorder="1" applyAlignment="1">
      <alignment horizontal="center" vertical="center"/>
    </xf>
    <xf numFmtId="0" fontId="7" fillId="2" borderId="23" xfId="3" applyFont="1" applyFill="1" applyBorder="1" applyAlignment="1">
      <alignment horizontal="center" vertical="center"/>
    </xf>
    <xf numFmtId="164" fontId="10" fillId="4" borderId="35" xfId="3" applyNumberFormat="1" applyFont="1" applyFill="1" applyBorder="1" applyAlignment="1">
      <alignment horizontal="center" vertical="center"/>
    </xf>
    <xf numFmtId="164" fontId="10" fillId="4" borderId="13" xfId="3" applyNumberFormat="1" applyFont="1" applyFill="1" applyBorder="1" applyAlignment="1">
      <alignment horizontal="center" vertical="center"/>
    </xf>
    <xf numFmtId="0" fontId="0" fillId="3" borderId="51" xfId="3" applyFont="1" applyFill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164" fontId="10" fillId="10" borderId="51" xfId="3" applyNumberFormat="1" applyFont="1" applyFill="1" applyBorder="1" applyAlignment="1">
      <alignment horizontal="center" vertical="center"/>
    </xf>
    <xf numFmtId="164" fontId="10" fillId="10" borderId="0" xfId="3" applyNumberFormat="1" applyFont="1" applyFill="1" applyBorder="1" applyAlignment="1">
      <alignment horizontal="center" vertical="center"/>
    </xf>
    <xf numFmtId="9" fontId="7" fillId="10" borderId="47" xfId="3" applyNumberFormat="1" applyFont="1" applyFill="1" applyBorder="1" applyAlignment="1">
      <alignment horizontal="center" vertical="center"/>
    </xf>
    <xf numFmtId="10" fontId="10" fillId="3" borderId="37" xfId="1" applyNumberFormat="1" applyFont="1" applyFill="1" applyBorder="1" applyAlignment="1">
      <alignment horizontal="center" vertical="center" wrapText="1"/>
    </xf>
    <xf numFmtId="10" fontId="10" fillId="0" borderId="37" xfId="1" applyNumberFormat="1" applyBorder="1" applyAlignment="1">
      <alignment horizontal="center" vertical="center" wrapText="1"/>
    </xf>
    <xf numFmtId="10" fontId="0" fillId="0" borderId="41" xfId="1" applyNumberFormat="1" applyFont="1" applyBorder="1" applyAlignment="1">
      <alignment horizontal="center" vertical="center"/>
    </xf>
    <xf numFmtId="49" fontId="0" fillId="3" borderId="22" xfId="0" applyNumberFormat="1" applyFont="1" applyFill="1" applyBorder="1" applyAlignment="1">
      <alignment horizontal="center" vertical="center"/>
    </xf>
    <xf numFmtId="9" fontId="0" fillId="10" borderId="39" xfId="0" applyNumberFormat="1" applyFont="1" applyFill="1" applyBorder="1" applyAlignment="1">
      <alignment horizontal="center" vertical="center"/>
    </xf>
    <xf numFmtId="9" fontId="0" fillId="10" borderId="39" xfId="0" applyNumberFormat="1" applyFont="1" applyFill="1" applyBorder="1" applyAlignment="1">
      <alignment horizontal="center" vertical="center" wrapText="1"/>
    </xf>
    <xf numFmtId="49" fontId="0" fillId="3" borderId="21" xfId="0" applyNumberFormat="1" applyFont="1" applyFill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9" fontId="10" fillId="10" borderId="13" xfId="3" applyNumberFormat="1" applyFill="1" applyBorder="1" applyAlignment="1">
      <alignment horizontal="center" vertical="center"/>
    </xf>
    <xf numFmtId="9" fontId="10" fillId="4" borderId="35" xfId="3" applyNumberFormat="1" applyFont="1" applyFill="1" applyBorder="1" applyAlignment="1">
      <alignment horizontal="center" vertical="center"/>
    </xf>
    <xf numFmtId="10" fontId="0" fillId="3" borderId="38" xfId="1" applyNumberFormat="1" applyFont="1" applyFill="1" applyBorder="1" applyAlignment="1">
      <alignment horizontal="center" vertical="center" wrapText="1"/>
    </xf>
    <xf numFmtId="9" fontId="10" fillId="4" borderId="13" xfId="3" applyNumberFormat="1" applyFill="1" applyBorder="1" applyAlignment="1">
      <alignment horizontal="center" vertical="center"/>
    </xf>
    <xf numFmtId="9" fontId="10" fillId="10" borderId="51" xfId="3" applyNumberFormat="1" applyFont="1" applyFill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4" fillId="0" borderId="0" xfId="0" applyFont="1" applyFill="1" applyAlignment="1">
      <alignment horizontal="center" readingOrder="2"/>
    </xf>
    <xf numFmtId="0" fontId="15" fillId="3" borderId="4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 readingOrder="2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9" fontId="0" fillId="3" borderId="18" xfId="3" applyNumberFormat="1" applyFont="1" applyFill="1" applyBorder="1" applyAlignment="1">
      <alignment horizontal="center" vertical="center" readingOrder="2"/>
    </xf>
    <xf numFmtId="0" fontId="0" fillId="3" borderId="27" xfId="3" applyFont="1" applyFill="1" applyBorder="1" applyAlignment="1">
      <alignment horizontal="center" vertical="center" wrapText="1" readingOrder="2"/>
    </xf>
    <xf numFmtId="0" fontId="0" fillId="2" borderId="33" xfId="0" applyFill="1" applyBorder="1" applyAlignment="1">
      <alignment horizontal="center" vertical="center" wrapText="1" readingOrder="2"/>
    </xf>
    <xf numFmtId="10" fontId="10" fillId="0" borderId="61" xfId="3" applyNumberFormat="1" applyFont="1" applyFill="1" applyBorder="1" applyAlignment="1">
      <alignment horizontal="center" vertical="center"/>
    </xf>
    <xf numFmtId="10" fontId="10" fillId="0" borderId="8" xfId="3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9" fontId="0" fillId="4" borderId="39" xfId="0" applyNumberFormat="1" applyFont="1" applyFill="1" applyBorder="1" applyAlignment="1">
      <alignment horizontal="center" vertical="center" wrapText="1"/>
    </xf>
    <xf numFmtId="9" fontId="1" fillId="4" borderId="16" xfId="0" applyNumberFormat="1" applyFont="1" applyFill="1" applyBorder="1" applyAlignment="1">
      <alignment horizontal="center" vertical="center"/>
    </xf>
    <xf numFmtId="10" fontId="0" fillId="0" borderId="57" xfId="1" applyNumberFormat="1" applyFont="1" applyFill="1" applyBorder="1" applyAlignment="1">
      <alignment horizontal="center" vertical="center" wrapText="1"/>
    </xf>
    <xf numFmtId="10" fontId="0" fillId="0" borderId="57" xfId="1" applyNumberFormat="1" applyFont="1" applyFill="1" applyBorder="1" applyAlignment="1">
      <alignment horizontal="center" vertical="center"/>
    </xf>
    <xf numFmtId="10" fontId="0" fillId="0" borderId="46" xfId="1" applyNumberFormat="1" applyFont="1" applyFill="1" applyBorder="1" applyAlignment="1">
      <alignment horizontal="center" vertical="center"/>
    </xf>
    <xf numFmtId="9" fontId="0" fillId="10" borderId="36" xfId="0" applyNumberFormat="1" applyFont="1" applyFill="1" applyBorder="1" applyAlignment="1">
      <alignment horizontal="center" vertical="center"/>
    </xf>
    <xf numFmtId="9" fontId="0" fillId="4" borderId="39" xfId="0" applyNumberFormat="1" applyFill="1" applyBorder="1" applyAlignment="1">
      <alignment horizontal="center" vertical="center"/>
    </xf>
    <xf numFmtId="9" fontId="0" fillId="4" borderId="39" xfId="0" applyNumberFormat="1" applyFont="1" applyFill="1" applyBorder="1" applyAlignment="1">
      <alignment horizontal="center" vertical="center"/>
    </xf>
    <xf numFmtId="9" fontId="0" fillId="4" borderId="36" xfId="0" applyNumberFormat="1" applyFont="1" applyFill="1" applyBorder="1" applyAlignment="1">
      <alignment horizontal="center" vertical="center"/>
    </xf>
    <xf numFmtId="10" fontId="10" fillId="0" borderId="51" xfId="3" applyNumberFormat="1" applyFont="1" applyFill="1" applyBorder="1" applyAlignment="1">
      <alignment horizontal="center" vertical="center"/>
    </xf>
    <xf numFmtId="10" fontId="10" fillId="0" borderId="0" xfId="3" applyNumberFormat="1" applyFont="1" applyFill="1" applyBorder="1" applyAlignment="1">
      <alignment horizontal="center" vertical="center"/>
    </xf>
    <xf numFmtId="10" fontId="0" fillId="3" borderId="0" xfId="0" applyNumberFormat="1" applyFont="1" applyFill="1" applyBorder="1" applyAlignment="1">
      <alignment horizontal="center" vertical="center" wrapText="1"/>
    </xf>
    <xf numFmtId="10" fontId="1" fillId="2" borderId="47" xfId="0" applyNumberFormat="1" applyFont="1" applyFill="1" applyBorder="1" applyAlignment="1">
      <alignment horizontal="center" vertical="center"/>
    </xf>
    <xf numFmtId="10" fontId="1" fillId="2" borderId="44" xfId="1" applyNumberFormat="1" applyFont="1" applyFill="1" applyBorder="1" applyAlignment="1">
      <alignment horizontal="center" vertical="center"/>
    </xf>
    <xf numFmtId="10" fontId="1" fillId="2" borderId="49" xfId="0" applyNumberFormat="1" applyFont="1" applyFill="1" applyBorder="1" applyAlignment="1">
      <alignment horizontal="center" vertical="center"/>
    </xf>
    <xf numFmtId="10" fontId="0" fillId="3" borderId="57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vertical="center" wrapText="1" readingOrder="2"/>
    </xf>
    <xf numFmtId="0" fontId="9" fillId="4" borderId="16" xfId="0" applyFont="1" applyFill="1" applyBorder="1" applyAlignment="1">
      <alignment horizontal="right"/>
    </xf>
    <xf numFmtId="0" fontId="0" fillId="3" borderId="6" xfId="0" applyFill="1" applyBorder="1" applyAlignment="1">
      <alignment horizontal="right" wrapText="1" readingOrder="2"/>
    </xf>
    <xf numFmtId="0" fontId="6" fillId="3" borderId="8" xfId="0" applyFont="1" applyFill="1" applyBorder="1" applyAlignment="1">
      <alignment horizontal="right" vertical="center" readingOrder="2"/>
    </xf>
    <xf numFmtId="9" fontId="0" fillId="0" borderId="27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9" fontId="0" fillId="4" borderId="39" xfId="0" applyNumberFormat="1" applyFill="1" applyBorder="1" applyAlignment="1">
      <alignment horizontal="center"/>
    </xf>
    <xf numFmtId="9" fontId="12" fillId="0" borderId="18" xfId="0" applyNumberFormat="1" applyFont="1" applyBorder="1" applyAlignment="1">
      <alignment horizontal="center"/>
    </xf>
    <xf numFmtId="9" fontId="12" fillId="4" borderId="35" xfId="0" applyNumberFormat="1" applyFont="1" applyFill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10" fontId="0" fillId="0" borderId="20" xfId="0" applyNumberFormat="1" applyFill="1" applyBorder="1" applyAlignment="1">
      <alignment horizontal="center"/>
    </xf>
    <xf numFmtId="10" fontId="0" fillId="0" borderId="22" xfId="1" applyNumberFormat="1" applyFont="1" applyFill="1" applyBorder="1" applyAlignment="1">
      <alignment horizontal="center"/>
    </xf>
    <xf numFmtId="10" fontId="0" fillId="0" borderId="22" xfId="0" applyNumberFormat="1" applyFill="1" applyBorder="1" applyAlignment="1">
      <alignment horizontal="center"/>
    </xf>
    <xf numFmtId="10" fontId="0" fillId="0" borderId="21" xfId="0" applyNumberFormat="1" applyFill="1" applyBorder="1" applyAlignment="1">
      <alignment horizontal="center"/>
    </xf>
    <xf numFmtId="9" fontId="0" fillId="0" borderId="17" xfId="0" applyNumberFormat="1" applyBorder="1" applyAlignment="1">
      <alignment horizontal="center"/>
    </xf>
    <xf numFmtId="9" fontId="0" fillId="4" borderId="36" xfId="0" applyNumberFormat="1" applyFill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9" fontId="0" fillId="2" borderId="34" xfId="0" applyNumberFormat="1" applyFill="1" applyBorder="1" applyAlignment="1">
      <alignment horizontal="center"/>
    </xf>
    <xf numFmtId="9" fontId="0" fillId="2" borderId="33" xfId="0" applyNumberFormat="1" applyFill="1" applyBorder="1" applyAlignment="1">
      <alignment horizontal="center"/>
    </xf>
    <xf numFmtId="9" fontId="0" fillId="2" borderId="16" xfId="0" applyNumberFormat="1" applyFill="1" applyBorder="1" applyAlignment="1">
      <alignment horizontal="center"/>
    </xf>
    <xf numFmtId="49" fontId="0" fillId="2" borderId="34" xfId="0" applyNumberForma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8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9" fontId="10" fillId="4" borderId="13" xfId="3" applyNumberFormat="1" applyFill="1" applyBorder="1" applyAlignment="1">
      <alignment horizontal="center" vertical="center"/>
    </xf>
    <xf numFmtId="0" fontId="0" fillId="3" borderId="42" xfId="3" applyFont="1" applyFill="1" applyBorder="1" applyAlignment="1">
      <alignment horizontal="center" vertical="center" wrapText="1" readingOrder="2"/>
    </xf>
    <xf numFmtId="0" fontId="10" fillId="0" borderId="26" xfId="3" applyBorder="1" applyAlignment="1">
      <alignment horizontal="center" vertical="center" wrapText="1" readingOrder="2"/>
    </xf>
    <xf numFmtId="0" fontId="10" fillId="0" borderId="0" xfId="3" applyBorder="1" applyAlignment="1">
      <alignment horizontal="center" vertical="center" readingOrder="2"/>
    </xf>
    <xf numFmtId="9" fontId="10" fillId="0" borderId="0" xfId="3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0" xfId="1" applyNumberFormat="1" applyFont="1" applyAlignment="1"/>
    <xf numFmtId="164" fontId="10" fillId="0" borderId="1" xfId="1" applyNumberFormat="1" applyBorder="1" applyAlignment="1">
      <alignment horizontal="center" vertical="center"/>
    </xf>
    <xf numFmtId="9" fontId="10" fillId="0" borderId="1" xfId="3" applyNumberFormat="1" applyFill="1" applyBorder="1" applyAlignment="1">
      <alignment horizontal="center" vertical="center"/>
    </xf>
    <xf numFmtId="9" fontId="0" fillId="10" borderId="39" xfId="0" applyNumberFormat="1" applyFont="1" applyFill="1" applyBorder="1" applyAlignment="1">
      <alignment horizontal="center" vertical="center"/>
    </xf>
    <xf numFmtId="9" fontId="0" fillId="4" borderId="39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9" fontId="0" fillId="10" borderId="36" xfId="0" applyNumberFormat="1" applyFont="1" applyFill="1" applyBorder="1" applyAlignment="1">
      <alignment horizontal="center" vertical="center"/>
    </xf>
    <xf numFmtId="9" fontId="0" fillId="4" borderId="36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9" fontId="10" fillId="4" borderId="12" xfId="3" applyNumberFormat="1" applyFill="1" applyBorder="1" applyAlignment="1">
      <alignment horizontal="center" vertical="center"/>
    </xf>
    <xf numFmtId="9" fontId="10" fillId="4" borderId="13" xfId="3" applyNumberFormat="1" applyFill="1" applyBorder="1" applyAlignment="1">
      <alignment horizontal="center" vertical="center"/>
    </xf>
    <xf numFmtId="10" fontId="0" fillId="0" borderId="51" xfId="1" applyNumberFormat="1" applyFont="1" applyFill="1" applyBorder="1" applyAlignment="1">
      <alignment vertical="center" wrapText="1"/>
    </xf>
    <xf numFmtId="9" fontId="0" fillId="10" borderId="35" xfId="0" applyNumberFormat="1" applyFont="1" applyFill="1" applyBorder="1" applyAlignment="1">
      <alignment vertical="center" wrapText="1"/>
    </xf>
    <xf numFmtId="9" fontId="0" fillId="4" borderId="35" xfId="0" applyNumberFormat="1" applyFont="1" applyFill="1" applyBorder="1" applyAlignment="1">
      <alignment vertical="center" wrapText="1"/>
    </xf>
    <xf numFmtId="49" fontId="0" fillId="3" borderId="20" xfId="0" applyNumberFormat="1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10" fontId="0" fillId="0" borderId="57" xfId="1" applyNumberFormat="1" applyFont="1" applyFill="1" applyBorder="1" applyAlignment="1">
      <alignment vertical="center" wrapText="1"/>
    </xf>
    <xf numFmtId="9" fontId="0" fillId="10" borderId="39" xfId="0" applyNumberFormat="1" applyFont="1" applyFill="1" applyBorder="1" applyAlignment="1">
      <alignment vertical="center" wrapText="1"/>
    </xf>
    <xf numFmtId="9" fontId="0" fillId="4" borderId="39" xfId="0" applyNumberFormat="1" applyFont="1" applyFill="1" applyBorder="1" applyAlignment="1">
      <alignment vertical="center" wrapText="1"/>
    </xf>
    <xf numFmtId="49" fontId="0" fillId="3" borderId="22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0" fontId="0" fillId="0" borderId="57" xfId="1" applyNumberFormat="1" applyFont="1" applyFill="1" applyBorder="1" applyAlignment="1">
      <alignment vertical="center"/>
    </xf>
    <xf numFmtId="9" fontId="0" fillId="10" borderId="39" xfId="0" applyNumberFormat="1" applyFont="1" applyFill="1" applyBorder="1" applyAlignment="1">
      <alignment vertical="center"/>
    </xf>
    <xf numFmtId="9" fontId="0" fillId="4" borderId="39" xfId="0" applyNumberFormat="1" applyFont="1" applyFill="1" applyBorder="1" applyAlignment="1">
      <alignment vertical="center"/>
    </xf>
    <xf numFmtId="0" fontId="15" fillId="3" borderId="27" xfId="0" applyFont="1" applyFill="1" applyBorder="1" applyAlignment="1">
      <alignment vertical="center"/>
    </xf>
    <xf numFmtId="0" fontId="0" fillId="3" borderId="53" xfId="3" applyFont="1" applyFill="1" applyBorder="1" applyAlignment="1">
      <alignment vertical="center" wrapText="1"/>
    </xf>
    <xf numFmtId="0" fontId="0" fillId="3" borderId="54" xfId="3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3" borderId="60" xfId="3" applyFont="1" applyFill="1" applyBorder="1" applyAlignment="1">
      <alignment horizontal="center" vertical="center" wrapText="1"/>
    </xf>
    <xf numFmtId="0" fontId="10" fillId="0" borderId="9" xfId="3" applyBorder="1" applyAlignment="1">
      <alignment horizontal="center" vertical="center" wrapText="1"/>
    </xf>
    <xf numFmtId="0" fontId="0" fillId="0" borderId="54" xfId="3" applyFont="1" applyBorder="1" applyAlignment="1">
      <alignment horizontal="center" vertical="center" wrapText="1"/>
    </xf>
    <xf numFmtId="0" fontId="0" fillId="3" borderId="54" xfId="3" applyFont="1" applyFill="1" applyBorder="1" applyAlignment="1">
      <alignment horizontal="center" vertical="center" wrapText="1"/>
    </xf>
    <xf numFmtId="0" fontId="0" fillId="0" borderId="60" xfId="3" applyFont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9" fontId="0" fillId="0" borderId="51" xfId="0" applyNumberFormat="1" applyBorder="1" applyAlignment="1">
      <alignment vertical="center"/>
    </xf>
    <xf numFmtId="0" fontId="0" fillId="0" borderId="57" xfId="0" applyBorder="1" applyAlignment="1">
      <alignment vertical="center"/>
    </xf>
    <xf numFmtId="9" fontId="0" fillId="0" borderId="57" xfId="0" applyNumberFormat="1" applyBorder="1" applyAlignment="1">
      <alignment vertical="center"/>
    </xf>
    <xf numFmtId="9" fontId="0" fillId="0" borderId="27" xfId="0" applyNumberFormat="1" applyBorder="1" applyAlignment="1">
      <alignment horizontal="center" vertical="center"/>
    </xf>
    <xf numFmtId="9" fontId="10" fillId="3" borderId="27" xfId="3" applyNumberFormat="1" applyFont="1" applyFill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0" fillId="2" borderId="33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7" fillId="10" borderId="14" xfId="3" applyFont="1" applyFill="1" applyBorder="1" applyAlignment="1">
      <alignment horizontal="center" vertical="center" wrapText="1"/>
    </xf>
    <xf numFmtId="0" fontId="7" fillId="4" borderId="14" xfId="3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10" fontId="0" fillId="0" borderId="0" xfId="0" applyNumberFormat="1" applyBorder="1" applyAlignment="1">
      <alignment horizontal="center" vertical="center"/>
    </xf>
    <xf numFmtId="9" fontId="0" fillId="10" borderId="13" xfId="0" applyNumberFormat="1" applyFont="1" applyFill="1" applyBorder="1" applyAlignment="1">
      <alignment horizontal="center" vertical="center"/>
    </xf>
    <xf numFmtId="9" fontId="0" fillId="4" borderId="13" xfId="0" applyNumberFormat="1" applyFont="1" applyFill="1" applyBorder="1" applyAlignment="1">
      <alignment horizontal="center" vertical="center"/>
    </xf>
    <xf numFmtId="49" fontId="0" fillId="3" borderId="19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10" fontId="10" fillId="0" borderId="8" xfId="3" applyNumberFormat="1" applyFont="1" applyFill="1" applyBorder="1" applyAlignment="1">
      <alignment vertical="center" wrapText="1"/>
    </xf>
    <xf numFmtId="10" fontId="10" fillId="0" borderId="59" xfId="3" applyNumberFormat="1" applyFont="1" applyFill="1" applyBorder="1" applyAlignment="1">
      <alignment vertical="center"/>
    </xf>
    <xf numFmtId="10" fontId="10" fillId="0" borderId="58" xfId="3" applyNumberFormat="1" applyFont="1" applyFill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10" fontId="15" fillId="3" borderId="21" xfId="0" applyNumberFormat="1" applyFont="1" applyFill="1" applyBorder="1" applyAlignment="1">
      <alignment vertical="center"/>
    </xf>
    <xf numFmtId="10" fontId="15" fillId="3" borderId="4" xfId="0" applyNumberFormat="1" applyFont="1" applyFill="1" applyBorder="1" applyAlignment="1">
      <alignment vertical="center"/>
    </xf>
    <xf numFmtId="10" fontId="10" fillId="0" borderId="8" xfId="3" applyNumberFormat="1" applyFont="1" applyFill="1" applyBorder="1" applyAlignment="1">
      <alignment vertical="center"/>
    </xf>
    <xf numFmtId="9" fontId="0" fillId="10" borderId="36" xfId="0" applyNumberFormat="1" applyFont="1" applyFill="1" applyBorder="1" applyAlignment="1">
      <alignment vertical="center"/>
    </xf>
    <xf numFmtId="9" fontId="0" fillId="4" borderId="36" xfId="0" applyNumberFormat="1" applyFont="1" applyFill="1" applyBorder="1" applyAlignment="1">
      <alignment vertical="center"/>
    </xf>
    <xf numFmtId="10" fontId="15" fillId="3" borderId="19" xfId="0" applyNumberFormat="1" applyFont="1" applyFill="1" applyBorder="1" applyAlignment="1">
      <alignment vertical="center"/>
    </xf>
    <xf numFmtId="10" fontId="15" fillId="3" borderId="3" xfId="0" applyNumberFormat="1" applyFont="1" applyFill="1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10" fillId="0" borderId="54" xfId="3" applyBorder="1" applyAlignment="1">
      <alignment horizontal="center" vertical="center" wrapText="1"/>
    </xf>
    <xf numFmtId="9" fontId="0" fillId="0" borderId="18" xfId="0" applyNumberFormat="1" applyBorder="1" applyAlignment="1">
      <alignment vertical="center"/>
    </xf>
    <xf numFmtId="0" fontId="0" fillId="0" borderId="27" xfId="0" applyBorder="1" applyAlignment="1">
      <alignment vertical="center"/>
    </xf>
    <xf numFmtId="9" fontId="0" fillId="0" borderId="27" xfId="0" applyNumberFormat="1" applyBorder="1" applyAlignment="1">
      <alignment vertical="center"/>
    </xf>
    <xf numFmtId="9" fontId="0" fillId="0" borderId="17" xfId="0" applyNumberFormat="1" applyBorder="1" applyAlignment="1">
      <alignment vertical="center"/>
    </xf>
    <xf numFmtId="10" fontId="0" fillId="0" borderId="8" xfId="0" applyNumberFormat="1" applyBorder="1" applyAlignment="1">
      <alignment horizontal="center" vertical="center"/>
    </xf>
    <xf numFmtId="0" fontId="0" fillId="0" borderId="15" xfId="3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9" fontId="17" fillId="10" borderId="36" xfId="3" applyNumberFormat="1" applyFont="1" applyFill="1" applyBorder="1" applyAlignment="1">
      <alignment horizontal="center" vertical="center"/>
    </xf>
    <xf numFmtId="9" fontId="17" fillId="4" borderId="36" xfId="3" applyNumberFormat="1" applyFont="1" applyFill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164" fontId="0" fillId="0" borderId="22" xfId="1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10" borderId="20" xfId="3" applyFont="1" applyFill="1" applyBorder="1" applyAlignment="1">
      <alignment horizontal="center" vertical="center" wrapText="1"/>
    </xf>
    <xf numFmtId="0" fontId="7" fillId="10" borderId="2" xfId="3" applyFont="1" applyFill="1" applyBorder="1" applyAlignment="1">
      <alignment horizontal="center" vertical="center" wrapText="1"/>
    </xf>
    <xf numFmtId="0" fontId="7" fillId="10" borderId="18" xfId="3" applyFont="1" applyFill="1" applyBorder="1" applyAlignment="1">
      <alignment horizontal="center" vertical="center" wrapText="1"/>
    </xf>
    <xf numFmtId="164" fontId="0" fillId="0" borderId="21" xfId="1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/>
    </xf>
    <xf numFmtId="0" fontId="7" fillId="0" borderId="17" xfId="0" applyFont="1" applyBorder="1" applyAlignment="1">
      <alignment horizontal="center"/>
    </xf>
    <xf numFmtId="10" fontId="0" fillId="3" borderId="56" xfId="1" applyNumberFormat="1" applyFont="1" applyFill="1" applyBorder="1" applyAlignment="1">
      <alignment vertical="center" wrapText="1"/>
    </xf>
    <xf numFmtId="9" fontId="10" fillId="10" borderId="29" xfId="3" applyNumberFormat="1" applyFont="1" applyFill="1" applyBorder="1" applyAlignment="1">
      <alignment vertical="center" wrapText="1"/>
    </xf>
    <xf numFmtId="9" fontId="10" fillId="4" borderId="12" xfId="3" applyNumberFormat="1" applyFont="1" applyFill="1" applyBorder="1" applyAlignment="1">
      <alignment vertical="center" wrapText="1"/>
    </xf>
    <xf numFmtId="49" fontId="7" fillId="3" borderId="19" xfId="3" applyNumberFormat="1" applyFont="1" applyFill="1" applyBorder="1" applyAlignment="1">
      <alignment vertical="center"/>
    </xf>
    <xf numFmtId="0" fontId="0" fillId="3" borderId="0" xfId="3" applyFont="1" applyFill="1" applyBorder="1" applyAlignment="1">
      <alignment vertical="center"/>
    </xf>
    <xf numFmtId="0" fontId="0" fillId="3" borderId="25" xfId="3" applyFont="1" applyFill="1" applyBorder="1" applyAlignment="1">
      <alignment vertical="center" wrapText="1"/>
    </xf>
    <xf numFmtId="10" fontId="0" fillId="3" borderId="41" xfId="1" applyNumberFormat="1" applyFont="1" applyFill="1" applyBorder="1" applyAlignment="1">
      <alignment vertical="center" wrapText="1"/>
    </xf>
    <xf numFmtId="9" fontId="10" fillId="10" borderId="0" xfId="3" applyNumberFormat="1" applyFont="1" applyFill="1" applyBorder="1" applyAlignment="1">
      <alignment vertical="center" wrapText="1"/>
    </xf>
    <xf numFmtId="9" fontId="10" fillId="4" borderId="13" xfId="3" applyNumberFormat="1" applyFont="1" applyFill="1" applyBorder="1" applyAlignment="1">
      <alignment vertical="center" wrapText="1"/>
    </xf>
    <xf numFmtId="0" fontId="10" fillId="3" borderId="0" xfId="3" applyFont="1" applyFill="1" applyBorder="1" applyAlignment="1">
      <alignment vertical="center"/>
    </xf>
    <xf numFmtId="10" fontId="0" fillId="3" borderId="38" xfId="1" applyNumberFormat="1" applyFont="1" applyFill="1" applyBorder="1" applyAlignment="1">
      <alignment vertical="center" wrapText="1"/>
    </xf>
    <xf numFmtId="49" fontId="7" fillId="3" borderId="20" xfId="3" applyNumberFormat="1" applyFont="1" applyFill="1" applyBorder="1" applyAlignment="1">
      <alignment vertical="center"/>
    </xf>
    <xf numFmtId="0" fontId="10" fillId="3" borderId="51" xfId="3" applyFont="1" applyFill="1" applyBorder="1" applyAlignment="1">
      <alignment vertical="center"/>
    </xf>
    <xf numFmtId="10" fontId="10" fillId="0" borderId="43" xfId="1" applyNumberFormat="1" applyFont="1" applyBorder="1" applyAlignment="1">
      <alignment vertical="center"/>
    </xf>
    <xf numFmtId="9" fontId="10" fillId="10" borderId="46" xfId="3" applyNumberFormat="1" applyFont="1" applyFill="1" applyBorder="1" applyAlignment="1">
      <alignment vertical="center"/>
    </xf>
    <xf numFmtId="9" fontId="10" fillId="4" borderId="36" xfId="3" applyNumberFormat="1" applyFont="1" applyFill="1" applyBorder="1" applyAlignment="1">
      <alignment vertical="center"/>
    </xf>
    <xf numFmtId="49" fontId="7" fillId="0" borderId="21" xfId="3" applyNumberFormat="1" applyFont="1" applyBorder="1" applyAlignment="1">
      <alignment vertical="center"/>
    </xf>
    <xf numFmtId="0" fontId="0" fillId="0" borderId="46" xfId="3" applyFont="1" applyBorder="1" applyAlignment="1">
      <alignment vertical="center"/>
    </xf>
    <xf numFmtId="10" fontId="10" fillId="0" borderId="38" xfId="1" applyNumberFormat="1" applyFont="1" applyBorder="1" applyAlignment="1">
      <alignment vertical="center"/>
    </xf>
    <xf numFmtId="9" fontId="10" fillId="10" borderId="51" xfId="3" applyNumberFormat="1" applyFont="1" applyFill="1" applyBorder="1" applyAlignment="1">
      <alignment vertical="center"/>
    </xf>
    <xf numFmtId="9" fontId="10" fillId="4" borderId="35" xfId="3" applyNumberFormat="1" applyFont="1" applyFill="1" applyBorder="1" applyAlignment="1">
      <alignment vertical="center"/>
    </xf>
    <xf numFmtId="49" fontId="7" fillId="0" borderId="20" xfId="3" applyNumberFormat="1" applyFont="1" applyBorder="1" applyAlignment="1">
      <alignment vertical="center"/>
    </xf>
    <xf numFmtId="0" fontId="10" fillId="0" borderId="51" xfId="3" applyFont="1" applyBorder="1" applyAlignment="1">
      <alignment vertical="center"/>
    </xf>
    <xf numFmtId="10" fontId="0" fillId="3" borderId="43" xfId="1" applyNumberFormat="1" applyFont="1" applyFill="1" applyBorder="1" applyAlignment="1">
      <alignment vertical="center" wrapText="1"/>
    </xf>
    <xf numFmtId="49" fontId="7" fillId="3" borderId="21" xfId="3" applyNumberFormat="1" applyFont="1" applyFill="1" applyBorder="1" applyAlignment="1">
      <alignment vertical="center"/>
    </xf>
    <xf numFmtId="0" fontId="0" fillId="3" borderId="46" xfId="3" applyFont="1" applyFill="1" applyBorder="1" applyAlignment="1">
      <alignment vertical="center"/>
    </xf>
    <xf numFmtId="0" fontId="0" fillId="3" borderId="63" xfId="3" applyFont="1" applyFill="1" applyBorder="1" applyAlignment="1">
      <alignment vertical="center" wrapText="1"/>
    </xf>
    <xf numFmtId="0" fontId="0" fillId="3" borderId="19" xfId="3" applyFont="1" applyFill="1" applyBorder="1" applyAlignment="1">
      <alignment vertical="center" wrapText="1"/>
    </xf>
    <xf numFmtId="0" fontId="0" fillId="0" borderId="21" xfId="3" applyFont="1" applyBorder="1" applyAlignment="1">
      <alignment vertical="center"/>
    </xf>
    <xf numFmtId="0" fontId="10" fillId="0" borderId="20" xfId="3" applyFont="1" applyBorder="1" applyAlignment="1">
      <alignment vertical="center"/>
    </xf>
    <xf numFmtId="0" fontId="0" fillId="3" borderId="21" xfId="3" applyFont="1" applyFill="1" applyBorder="1" applyAlignment="1">
      <alignment horizontal="center" vertical="center" wrapText="1"/>
    </xf>
    <xf numFmtId="0" fontId="10" fillId="0" borderId="20" xfId="3" applyBorder="1" applyAlignment="1">
      <alignment horizontal="center" vertical="center" wrapText="1"/>
    </xf>
    <xf numFmtId="0" fontId="0" fillId="0" borderId="20" xfId="3" applyFont="1" applyBorder="1" applyAlignment="1">
      <alignment horizontal="center" vertical="center" wrapText="1"/>
    </xf>
    <xf numFmtId="0" fontId="0" fillId="3" borderId="22" xfId="3" applyFont="1" applyFill="1" applyBorder="1" applyAlignment="1">
      <alignment horizontal="center" vertical="center" wrapText="1"/>
    </xf>
    <xf numFmtId="0" fontId="0" fillId="0" borderId="19" xfId="3" applyFont="1" applyBorder="1" applyAlignment="1">
      <alignment horizontal="center" vertical="center"/>
    </xf>
    <xf numFmtId="0" fontId="1" fillId="2" borderId="34" xfId="3" applyFont="1" applyFill="1" applyBorder="1" applyAlignment="1">
      <alignment horizontal="center" vertical="center"/>
    </xf>
    <xf numFmtId="9" fontId="10" fillId="3" borderId="64" xfId="3" applyNumberFormat="1" applyFont="1" applyFill="1" applyBorder="1" applyAlignment="1">
      <alignment vertical="center"/>
    </xf>
    <xf numFmtId="9" fontId="10" fillId="3" borderId="15" xfId="3" applyNumberFormat="1" applyFont="1" applyFill="1" applyBorder="1" applyAlignment="1">
      <alignment vertical="center"/>
    </xf>
    <xf numFmtId="9" fontId="10" fillId="0" borderId="17" xfId="3" applyNumberFormat="1" applyFont="1" applyBorder="1" applyAlignment="1">
      <alignment vertical="center"/>
    </xf>
    <xf numFmtId="9" fontId="10" fillId="0" borderId="18" xfId="3" applyNumberFormat="1" applyFont="1" applyBorder="1" applyAlignment="1">
      <alignment vertical="center"/>
    </xf>
    <xf numFmtId="9" fontId="10" fillId="3" borderId="17" xfId="3" applyNumberFormat="1" applyFont="1" applyFill="1" applyBorder="1" applyAlignment="1">
      <alignment vertical="center"/>
    </xf>
    <xf numFmtId="9" fontId="10" fillId="3" borderId="18" xfId="3" applyNumberFormat="1" applyFont="1" applyFill="1" applyBorder="1" applyAlignment="1">
      <alignment vertical="center"/>
    </xf>
    <xf numFmtId="9" fontId="10" fillId="3" borderId="51" xfId="3" applyNumberFormat="1" applyFont="1" applyFill="1" applyBorder="1" applyAlignment="1">
      <alignment horizontal="center" vertical="center"/>
    </xf>
    <xf numFmtId="9" fontId="10" fillId="0" borderId="57" xfId="3" applyNumberFormat="1" applyFont="1" applyBorder="1" applyAlignment="1">
      <alignment horizontal="center" vertical="center"/>
    </xf>
    <xf numFmtId="9" fontId="10" fillId="3" borderId="57" xfId="3" applyNumberFormat="1" applyFont="1" applyFill="1" applyBorder="1" applyAlignment="1">
      <alignment horizontal="center" vertical="center"/>
    </xf>
    <xf numFmtId="9" fontId="10" fillId="0" borderId="0" xfId="3" applyNumberFormat="1" applyBorder="1" applyAlignment="1">
      <alignment horizontal="center" vertical="center"/>
    </xf>
    <xf numFmtId="9" fontId="8" fillId="2" borderId="47" xfId="3" applyNumberFormat="1" applyFont="1" applyFill="1" applyBorder="1" applyAlignment="1">
      <alignment horizontal="center" vertical="center"/>
    </xf>
    <xf numFmtId="0" fontId="10" fillId="0" borderId="40" xfId="3" applyBorder="1" applyAlignment="1">
      <alignment horizontal="center" vertical="center"/>
    </xf>
    <xf numFmtId="164" fontId="0" fillId="0" borderId="32" xfId="1" applyNumberFormat="1" applyFont="1" applyBorder="1" applyAlignment="1">
      <alignment horizontal="center" vertical="center" wrapText="1"/>
    </xf>
    <xf numFmtId="0" fontId="7" fillId="0" borderId="40" xfId="3" applyFont="1" applyBorder="1" applyAlignment="1">
      <alignment horizontal="center" vertical="center" wrapText="1"/>
    </xf>
    <xf numFmtId="0" fontId="10" fillId="0" borderId="30" xfId="3" applyBorder="1" applyAlignment="1">
      <alignment horizontal="center" vertical="center" wrapText="1"/>
    </xf>
    <xf numFmtId="0" fontId="10" fillId="0" borderId="31" xfId="3" applyBorder="1" applyAlignment="1">
      <alignment horizontal="center" vertical="center" wrapText="1"/>
    </xf>
    <xf numFmtId="10" fontId="10" fillId="0" borderId="41" xfId="1" applyNumberFormat="1" applyBorder="1" applyAlignment="1">
      <alignment horizontal="center" vertical="center"/>
    </xf>
    <xf numFmtId="9" fontId="10" fillId="10" borderId="29" xfId="3" applyNumberFormat="1" applyFill="1" applyBorder="1" applyAlignment="1">
      <alignment horizontal="center" vertical="center"/>
    </xf>
    <xf numFmtId="0" fontId="10" fillId="0" borderId="3" xfId="3" applyBorder="1" applyAlignment="1">
      <alignment horizontal="center" vertical="center" readingOrder="2"/>
    </xf>
    <xf numFmtId="164" fontId="17" fillId="10" borderId="0" xfId="3" applyNumberFormat="1" applyFont="1" applyFill="1" applyAlignment="1">
      <alignment horizontal="center" vertical="center"/>
    </xf>
    <xf numFmtId="164" fontId="17" fillId="4" borderId="13" xfId="3" applyNumberFormat="1" applyFont="1" applyFill="1" applyBorder="1" applyAlignment="1">
      <alignment horizontal="center" vertical="center"/>
    </xf>
    <xf numFmtId="9" fontId="10" fillId="10" borderId="13" xfId="3" applyNumberFormat="1" applyFont="1" applyFill="1" applyBorder="1" applyAlignment="1">
      <alignment vertical="center" wrapText="1"/>
    </xf>
    <xf numFmtId="49" fontId="0" fillId="3" borderId="20" xfId="0" applyNumberFormat="1" applyFont="1" applyFill="1" applyBorder="1" applyAlignment="1">
      <alignment vertical="center" wrapText="1"/>
    </xf>
    <xf numFmtId="0" fontId="0" fillId="3" borderId="19" xfId="0" applyFill="1" applyBorder="1" applyAlignment="1">
      <alignment vertical="center"/>
    </xf>
    <xf numFmtId="49" fontId="0" fillId="3" borderId="22" xfId="0" applyNumberFormat="1" applyFont="1" applyFill="1" applyBorder="1" applyAlignment="1">
      <alignment vertical="center" wrapText="1"/>
    </xf>
    <xf numFmtId="0" fontId="0" fillId="3" borderId="20" xfId="0" applyFill="1" applyBorder="1" applyAlignment="1">
      <alignment vertical="center"/>
    </xf>
    <xf numFmtId="10" fontId="0" fillId="0" borderId="46" xfId="0" applyNumberFormat="1" applyFont="1" applyBorder="1" applyAlignment="1">
      <alignment vertical="center"/>
    </xf>
    <xf numFmtId="9" fontId="10" fillId="10" borderId="36" xfId="3" applyNumberFormat="1" applyFont="1" applyFill="1" applyBorder="1" applyAlignment="1">
      <alignment vertical="center"/>
    </xf>
    <xf numFmtId="49" fontId="0" fillId="0" borderId="22" xfId="0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10" fontId="0" fillId="0" borderId="51" xfId="0" applyNumberFormat="1" applyFont="1" applyBorder="1" applyAlignment="1">
      <alignment vertical="center"/>
    </xf>
    <xf numFmtId="9" fontId="10" fillId="10" borderId="35" xfId="3" applyNumberFormat="1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10" fontId="10" fillId="0" borderId="46" xfId="3" applyNumberFormat="1" applyFon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10" fontId="10" fillId="0" borderId="51" xfId="3" applyNumberFormat="1" applyFont="1" applyFill="1" applyBorder="1" applyAlignment="1">
      <alignment vertical="center"/>
    </xf>
    <xf numFmtId="0" fontId="0" fillId="3" borderId="9" xfId="3" applyFont="1" applyFill="1" applyBorder="1" applyAlignment="1">
      <alignment vertical="center" wrapText="1"/>
    </xf>
    <xf numFmtId="0" fontId="0" fillId="0" borderId="60" xfId="3" applyFont="1" applyBorder="1" applyAlignment="1">
      <alignment vertical="center"/>
    </xf>
    <xf numFmtId="0" fontId="10" fillId="0" borderId="53" xfId="3" applyFont="1" applyBorder="1" applyAlignment="1">
      <alignment vertical="center"/>
    </xf>
    <xf numFmtId="0" fontId="10" fillId="0" borderId="53" xfId="3" applyBorder="1" applyAlignment="1">
      <alignment horizontal="center" vertical="center" wrapText="1"/>
    </xf>
    <xf numFmtId="0" fontId="0" fillId="0" borderId="53" xfId="3" applyFont="1" applyBorder="1" applyAlignment="1">
      <alignment horizontal="center" vertical="center" wrapText="1"/>
    </xf>
    <xf numFmtId="0" fontId="0" fillId="0" borderId="9" xfId="3" applyFont="1" applyBorder="1" applyAlignment="1">
      <alignment horizontal="center" vertical="center"/>
    </xf>
    <xf numFmtId="0" fontId="1" fillId="2" borderId="48" xfId="3" applyFont="1" applyFill="1" applyBorder="1" applyAlignment="1">
      <alignment horizontal="center" vertical="center"/>
    </xf>
    <xf numFmtId="9" fontId="0" fillId="3" borderId="15" xfId="3" applyNumberFormat="1" applyFont="1" applyFill="1" applyBorder="1" applyAlignment="1">
      <alignment vertical="center"/>
    </xf>
    <xf numFmtId="9" fontId="10" fillId="3" borderId="18" xfId="3" applyNumberFormat="1" applyFont="1" applyFill="1" applyBorder="1" applyAlignment="1">
      <alignment horizontal="center" vertical="center"/>
    </xf>
    <xf numFmtId="9" fontId="0" fillId="0" borderId="27" xfId="3" applyNumberFormat="1" applyFont="1" applyBorder="1" applyAlignment="1">
      <alignment horizontal="center" vertical="center"/>
    </xf>
    <xf numFmtId="9" fontId="0" fillId="0" borderId="17" xfId="3" applyNumberFormat="1" applyFont="1" applyBorder="1" applyAlignment="1">
      <alignment horizontal="center" vertical="center"/>
    </xf>
    <xf numFmtId="9" fontId="8" fillId="2" borderId="33" xfId="3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0" fillId="3" borderId="0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17" fillId="0" borderId="0" xfId="3" applyNumberFormat="1" applyFont="1" applyFill="1" applyAlignment="1">
      <alignment horizontal="center" vertical="center"/>
    </xf>
    <xf numFmtId="164" fontId="17" fillId="10" borderId="13" xfId="3" applyNumberFormat="1" applyFont="1" applyFill="1" applyBorder="1" applyAlignment="1">
      <alignment horizontal="center" vertical="center"/>
    </xf>
    <xf numFmtId="10" fontId="0" fillId="0" borderId="12" xfId="1" applyNumberFormat="1" applyFont="1" applyBorder="1" applyAlignment="1">
      <alignment vertical="center"/>
    </xf>
    <xf numFmtId="10" fontId="0" fillId="0" borderId="13" xfId="1" applyNumberFormat="1" applyFont="1" applyBorder="1" applyAlignment="1">
      <alignment vertical="center"/>
    </xf>
    <xf numFmtId="9" fontId="16" fillId="0" borderId="3" xfId="0" applyNumberFormat="1" applyFont="1" applyFill="1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3" xfId="0" applyBorder="1"/>
    <xf numFmtId="0" fontId="6" fillId="3" borderId="13" xfId="0" applyFont="1" applyFill="1" applyBorder="1" applyAlignment="1">
      <alignment horizontal="justify" vertic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0" borderId="3" xfId="0" applyBorder="1" applyAlignment="1">
      <alignment horizontal="center"/>
    </xf>
    <xf numFmtId="0" fontId="7" fillId="7" borderId="6" xfId="0" applyFont="1" applyFill="1" applyBorder="1" applyAlignment="1">
      <alignment vertical="center" wrapText="1"/>
    </xf>
    <xf numFmtId="0" fontId="7" fillId="7" borderId="29" xfId="0" applyFont="1" applyFill="1" applyBorder="1" applyAlignment="1">
      <alignment vertical="center" wrapText="1"/>
    </xf>
    <xf numFmtId="0" fontId="7" fillId="7" borderId="7" xfId="0" applyFont="1" applyFill="1" applyBorder="1" applyAlignment="1">
      <alignment vertical="center" wrapText="1"/>
    </xf>
    <xf numFmtId="164" fontId="0" fillId="3" borderId="15" xfId="1" applyNumberFormat="1" applyFont="1" applyFill="1" applyBorder="1" applyAlignment="1">
      <alignment vertical="center" wrapText="1"/>
    </xf>
    <xf numFmtId="9" fontId="10" fillId="10" borderId="13" xfId="3" applyNumberFormat="1" applyFill="1" applyBorder="1" applyAlignment="1">
      <alignment vertical="center"/>
    </xf>
    <xf numFmtId="9" fontId="10" fillId="4" borderId="13" xfId="3" applyNumberFormat="1" applyFill="1" applyBorder="1" applyAlignment="1">
      <alignment vertical="center"/>
    </xf>
    <xf numFmtId="164" fontId="0" fillId="3" borderId="18" xfId="1" applyNumberFormat="1" applyFont="1" applyFill="1" applyBorder="1" applyAlignment="1">
      <alignment vertical="center" wrapText="1"/>
    </xf>
    <xf numFmtId="9" fontId="10" fillId="10" borderId="35" xfId="3" applyNumberFormat="1" applyFill="1" applyBorder="1" applyAlignment="1">
      <alignment vertical="center"/>
    </xf>
    <xf numFmtId="9" fontId="10" fillId="4" borderId="35" xfId="3" applyNumberFormat="1" applyFill="1" applyBorder="1" applyAlignment="1">
      <alignment vertical="center"/>
    </xf>
    <xf numFmtId="0" fontId="0" fillId="0" borderId="42" xfId="3" applyFont="1" applyBorder="1" applyAlignment="1">
      <alignment vertical="center" readingOrder="2"/>
    </xf>
    <xf numFmtId="10" fontId="10" fillId="0" borderId="17" xfId="1" applyNumberFormat="1" applyFont="1" applyBorder="1" applyAlignment="1">
      <alignment vertical="center"/>
    </xf>
    <xf numFmtId="9" fontId="10" fillId="10" borderId="36" xfId="3" applyNumberFormat="1" applyFill="1" applyBorder="1" applyAlignment="1">
      <alignment vertical="center"/>
    </xf>
    <xf numFmtId="9" fontId="10" fillId="4" borderId="36" xfId="3" applyNumberFormat="1" applyFill="1" applyBorder="1" applyAlignment="1">
      <alignment vertical="center"/>
    </xf>
    <xf numFmtId="0" fontId="10" fillId="0" borderId="26" xfId="3" applyFont="1" applyBorder="1" applyAlignment="1">
      <alignment vertical="center" readingOrder="2"/>
    </xf>
    <xf numFmtId="10" fontId="10" fillId="0" borderId="18" xfId="1" applyNumberFormat="1" applyFont="1" applyBorder="1" applyAlignment="1">
      <alignment vertical="center"/>
    </xf>
    <xf numFmtId="164" fontId="0" fillId="3" borderId="17" xfId="1" applyNumberFormat="1" applyFont="1" applyFill="1" applyBorder="1" applyAlignment="1">
      <alignment vertical="center" wrapText="1"/>
    </xf>
    <xf numFmtId="9" fontId="10" fillId="3" borderId="0" xfId="3" applyNumberFormat="1" applyFont="1" applyFill="1" applyBorder="1" applyAlignment="1">
      <alignment vertical="center"/>
    </xf>
    <xf numFmtId="9" fontId="10" fillId="0" borderId="46" xfId="3" applyNumberFormat="1" applyFont="1" applyBorder="1" applyAlignment="1">
      <alignment vertical="center"/>
    </xf>
    <xf numFmtId="9" fontId="10" fillId="0" borderId="51" xfId="3" applyNumberFormat="1" applyFont="1" applyBorder="1" applyAlignment="1">
      <alignment vertical="center"/>
    </xf>
    <xf numFmtId="9" fontId="10" fillId="3" borderId="46" xfId="3" applyNumberFormat="1" applyFont="1" applyFill="1" applyBorder="1" applyAlignment="1">
      <alignment vertical="center"/>
    </xf>
    <xf numFmtId="9" fontId="10" fillId="3" borderId="51" xfId="3" applyNumberFormat="1" applyFont="1" applyFill="1" applyBorder="1" applyAlignment="1">
      <alignment vertical="center"/>
    </xf>
    <xf numFmtId="0" fontId="10" fillId="0" borderId="45" xfId="3" applyBorder="1" applyAlignment="1">
      <alignment horizontal="center" vertical="center"/>
    </xf>
    <xf numFmtId="0" fontId="0" fillId="0" borderId="30" xfId="3" applyFont="1" applyBorder="1" applyAlignment="1">
      <alignment horizontal="center" vertical="center" wrapText="1"/>
    </xf>
    <xf numFmtId="10" fontId="10" fillId="0" borderId="15" xfId="1" applyNumberFormat="1" applyBorder="1" applyAlignment="1">
      <alignment horizontal="center" vertical="center"/>
    </xf>
    <xf numFmtId="9" fontId="10" fillId="10" borderId="12" xfId="3" applyNumberFormat="1" applyFill="1" applyBorder="1" applyAlignment="1">
      <alignment horizontal="center" vertical="center"/>
    </xf>
    <xf numFmtId="0" fontId="7" fillId="10" borderId="13" xfId="3" applyFont="1" applyFill="1" applyBorder="1" applyAlignment="1">
      <alignment horizontal="center" vertical="center" wrapText="1"/>
    </xf>
    <xf numFmtId="164" fontId="0" fillId="0" borderId="4" xfId="1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6" xfId="1" applyNumberFormat="1" applyFont="1" applyBorder="1" applyAlignment="1"/>
    <xf numFmtId="49" fontId="7" fillId="3" borderId="25" xfId="3" applyNumberFormat="1" applyFont="1" applyFill="1" applyBorder="1" applyAlignment="1">
      <alignment vertical="center"/>
    </xf>
    <xf numFmtId="49" fontId="7" fillId="3" borderId="26" xfId="3" applyNumberFormat="1" applyFont="1" applyFill="1" applyBorder="1" applyAlignment="1">
      <alignment vertical="center"/>
    </xf>
    <xf numFmtId="164" fontId="10" fillId="0" borderId="17" xfId="1" applyNumberFormat="1" applyFont="1" applyBorder="1" applyAlignment="1">
      <alignment vertical="center"/>
    </xf>
    <xf numFmtId="49" fontId="7" fillId="0" borderId="42" xfId="3" applyNumberFormat="1" applyFont="1" applyBorder="1" applyAlignment="1">
      <alignment vertical="center"/>
    </xf>
    <xf numFmtId="164" fontId="10" fillId="0" borderId="18" xfId="1" applyNumberFormat="1" applyFont="1" applyBorder="1" applyAlignment="1">
      <alignment vertical="center"/>
    </xf>
    <xf numFmtId="49" fontId="7" fillId="0" borderId="26" xfId="3" applyNumberFormat="1" applyFont="1" applyBorder="1" applyAlignment="1">
      <alignment vertical="center"/>
    </xf>
    <xf numFmtId="164" fontId="0" fillId="3" borderId="43" xfId="1" applyNumberFormat="1" applyFont="1" applyFill="1" applyBorder="1" applyAlignment="1">
      <alignment vertical="center" wrapText="1"/>
    </xf>
    <xf numFmtId="49" fontId="7" fillId="3" borderId="42" xfId="3" applyNumberFormat="1" applyFont="1" applyFill="1" applyBorder="1" applyAlignment="1">
      <alignment vertical="center"/>
    </xf>
    <xf numFmtId="164" fontId="0" fillId="3" borderId="38" xfId="1" applyNumberFormat="1" applyFont="1" applyFill="1" applyBorder="1" applyAlignment="1">
      <alignment vertical="center" wrapText="1"/>
    </xf>
    <xf numFmtId="9" fontId="10" fillId="0" borderId="27" xfId="3" applyNumberFormat="1" applyBorder="1" applyAlignment="1">
      <alignment horizontal="center" vertical="center"/>
    </xf>
    <xf numFmtId="0" fontId="7" fillId="0" borderId="45" xfId="3" applyFont="1" applyBorder="1" applyAlignment="1">
      <alignment horizontal="center" vertical="center" wrapText="1"/>
    </xf>
    <xf numFmtId="164" fontId="10" fillId="0" borderId="15" xfId="1" applyNumberFormat="1" applyBorder="1" applyAlignment="1">
      <alignment horizontal="center" vertical="center"/>
    </xf>
    <xf numFmtId="164" fontId="0" fillId="0" borderId="17" xfId="1" applyNumberFormat="1" applyFont="1" applyBorder="1" applyAlignment="1">
      <alignment vertical="center"/>
    </xf>
    <xf numFmtId="0" fontId="0" fillId="3" borderId="19" xfId="3" applyFont="1" applyFill="1" applyBorder="1" applyAlignment="1">
      <alignment vertical="center" wrapText="1" readingOrder="2"/>
    </xf>
    <xf numFmtId="0" fontId="0" fillId="0" borderId="21" xfId="3" applyFont="1" applyBorder="1" applyAlignment="1">
      <alignment vertical="center" readingOrder="2"/>
    </xf>
    <xf numFmtId="0" fontId="10" fillId="0" borderId="20" xfId="3" applyFont="1" applyBorder="1" applyAlignment="1">
      <alignment vertical="center" readingOrder="2"/>
    </xf>
    <xf numFmtId="0" fontId="0" fillId="3" borderId="21" xfId="3" applyFont="1" applyFill="1" applyBorder="1" applyAlignment="1">
      <alignment horizontal="center" vertical="center" wrapText="1" readingOrder="2"/>
    </xf>
    <xf numFmtId="0" fontId="0" fillId="0" borderId="19" xfId="3" applyFont="1" applyBorder="1" applyAlignment="1">
      <alignment horizontal="center" vertical="center" readingOrder="2"/>
    </xf>
    <xf numFmtId="0" fontId="0" fillId="0" borderId="22" xfId="0" applyBorder="1" applyAlignment="1">
      <alignment horizontal="center"/>
    </xf>
    <xf numFmtId="0" fontId="0" fillId="0" borderId="22" xfId="3" applyFont="1" applyBorder="1" applyAlignment="1">
      <alignment horizontal="center" vertical="center" readingOrder="2"/>
    </xf>
    <xf numFmtId="0" fontId="0" fillId="3" borderId="27" xfId="3" applyFont="1" applyFill="1" applyBorder="1" applyAlignment="1">
      <alignment horizontal="center" vertical="center"/>
    </xf>
    <xf numFmtId="0" fontId="0" fillId="0" borderId="21" xfId="3" applyFont="1" applyBorder="1" applyAlignment="1">
      <alignment horizontal="center" vertical="center"/>
    </xf>
    <xf numFmtId="164" fontId="10" fillId="0" borderId="4" xfId="1" applyNumberFormat="1" applyBorder="1" applyAlignment="1">
      <alignment horizontal="center" vertical="center"/>
    </xf>
    <xf numFmtId="9" fontId="10" fillId="0" borderId="4" xfId="3" applyNumberFormat="1" applyFill="1" applyBorder="1" applyAlignment="1">
      <alignment horizontal="center" vertical="center"/>
    </xf>
    <xf numFmtId="0" fontId="0" fillId="3" borderId="17" xfId="3" applyFont="1" applyFill="1" applyBorder="1" applyAlignment="1">
      <alignment horizontal="center" vertical="center"/>
    </xf>
    <xf numFmtId="0" fontId="7" fillId="7" borderId="6" xfId="0" applyFont="1" applyFill="1" applyBorder="1" applyAlignment="1">
      <alignment vertical="center" wrapText="1" readingOrder="2"/>
    </xf>
    <xf numFmtId="0" fontId="7" fillId="7" borderId="29" xfId="0" applyFont="1" applyFill="1" applyBorder="1" applyAlignment="1">
      <alignment vertical="center" wrapText="1" readingOrder="2"/>
    </xf>
    <xf numFmtId="0" fontId="7" fillId="7" borderId="7" xfId="0" applyFont="1" applyFill="1" applyBorder="1" applyAlignment="1">
      <alignment vertical="center" wrapText="1" readingOrder="2"/>
    </xf>
    <xf numFmtId="9" fontId="0" fillId="0" borderId="12" xfId="3" applyNumberFormat="1" applyFont="1" applyFill="1" applyBorder="1" applyAlignment="1">
      <alignment vertical="center"/>
    </xf>
    <xf numFmtId="9" fontId="10" fillId="4" borderId="12" xfId="3" applyNumberFormat="1" applyFill="1" applyBorder="1" applyAlignment="1">
      <alignment vertical="center"/>
    </xf>
    <xf numFmtId="49" fontId="7" fillId="3" borderId="55" xfId="3" applyNumberFormat="1" applyFont="1" applyFill="1" applyBorder="1" applyAlignment="1">
      <alignment vertical="center"/>
    </xf>
    <xf numFmtId="0" fontId="0" fillId="3" borderId="52" xfId="3" applyFont="1" applyFill="1" applyBorder="1" applyAlignment="1">
      <alignment vertical="center"/>
    </xf>
    <xf numFmtId="9" fontId="10" fillId="0" borderId="13" xfId="3" applyNumberFormat="1" applyFill="1" applyBorder="1" applyAlignment="1">
      <alignment vertical="center"/>
    </xf>
    <xf numFmtId="0" fontId="0" fillId="3" borderId="3" xfId="3" applyFont="1" applyFill="1" applyBorder="1" applyAlignment="1">
      <alignment vertical="center"/>
    </xf>
    <xf numFmtId="0" fontId="0" fillId="3" borderId="2" xfId="3" applyFont="1" applyFill="1" applyBorder="1" applyAlignment="1">
      <alignment vertical="center"/>
    </xf>
    <xf numFmtId="0" fontId="0" fillId="0" borderId="4" xfId="3" applyFont="1" applyBorder="1" applyAlignment="1">
      <alignment vertical="center"/>
    </xf>
    <xf numFmtId="0" fontId="0" fillId="0" borderId="2" xfId="3" applyFont="1" applyBorder="1" applyAlignment="1">
      <alignment vertical="center"/>
    </xf>
    <xf numFmtId="0" fontId="0" fillId="3" borderId="4" xfId="3" applyFont="1" applyFill="1" applyBorder="1" applyAlignment="1">
      <alignment vertical="center"/>
    </xf>
    <xf numFmtId="0" fontId="10" fillId="3" borderId="15" xfId="3" applyFill="1" applyBorder="1" applyAlignment="1">
      <alignment horizontal="center" vertical="center" wrapText="1" readingOrder="2"/>
    </xf>
    <xf numFmtId="0" fontId="10" fillId="3" borderId="17" xfId="3" applyFill="1" applyBorder="1" applyAlignment="1">
      <alignment horizontal="center" vertical="center" wrapText="1" readingOrder="2"/>
    </xf>
    <xf numFmtId="0" fontId="10" fillId="3" borderId="18" xfId="3" applyFill="1" applyBorder="1" applyAlignment="1">
      <alignment horizontal="center" vertical="center" wrapText="1" readingOrder="2"/>
    </xf>
    <xf numFmtId="9" fontId="10" fillId="3" borderId="18" xfId="3" applyNumberFormat="1" applyFill="1" applyBorder="1" applyAlignment="1">
      <alignment horizontal="center" vertical="center" readingOrder="2"/>
    </xf>
    <xf numFmtId="0" fontId="0" fillId="0" borderId="27" xfId="3" applyFont="1" applyBorder="1" applyAlignment="1">
      <alignment horizontal="center" vertical="center"/>
    </xf>
    <xf numFmtId="0" fontId="8" fillId="2" borderId="3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 wrapText="1"/>
    </xf>
    <xf numFmtId="0" fontId="10" fillId="0" borderId="32" xfId="3" applyBorder="1" applyAlignment="1">
      <alignment horizontal="center" vertical="center" wrapText="1"/>
    </xf>
    <xf numFmtId="0" fontId="10" fillId="0" borderId="15" xfId="3" applyBorder="1" applyAlignment="1">
      <alignment horizontal="center" vertical="center" readingOrder="2"/>
    </xf>
    <xf numFmtId="0" fontId="0" fillId="5" borderId="53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60" xfId="0" applyFill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9" fontId="10" fillId="3" borderId="0" xfId="3" applyNumberFormat="1" applyFont="1" applyFill="1" applyBorder="1" applyAlignment="1">
      <alignment horizontal="center" vertical="center"/>
    </xf>
    <xf numFmtId="9" fontId="10" fillId="0" borderId="46" xfId="3" applyNumberFormat="1" applyFont="1" applyBorder="1" applyAlignment="1">
      <alignment horizontal="center" vertical="center"/>
    </xf>
    <xf numFmtId="9" fontId="10" fillId="0" borderId="51" xfId="3" applyNumberFormat="1" applyFont="1" applyBorder="1" applyAlignment="1">
      <alignment horizontal="center" vertical="center"/>
    </xf>
    <xf numFmtId="9" fontId="10" fillId="3" borderId="46" xfId="3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6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9" fontId="0" fillId="4" borderId="13" xfId="0" applyNumberFormat="1" applyFill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0" xfId="0" applyAlignment="1"/>
  </cellXfs>
  <cellStyles count="4">
    <cellStyle name="Normal" xfId="0" builtinId="0"/>
    <cellStyle name="Normal 100" xfId="3"/>
    <cellStyle name="Normal 2" xfId="2"/>
    <cellStyle name="Percent" xfId="1" builtinId="5"/>
  </cellStyles>
  <dxfs count="145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numFmt numFmtId="13" formatCode="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double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A2:H16" totalsRowShown="0" headerRowBorderDxfId="144" tableBorderDxfId="143">
  <autoFilter ref="A2:H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/>
    <tableColumn id="3" name="מדיניות השקעות 2019" dataDxfId="142"/>
    <tableColumn id="4" name="שיעור חשיפה מומלץ לשנת 2020" dataDxfId="141"/>
    <tableColumn id="5" name="טווח סטייה"/>
    <tableColumn id="6" name="גבולות שיעור החשיפה הצפויה" dataDxfId="140"/>
    <tableColumn id="7" name="מדד ייחוס"/>
    <tableColumn id="8" name="שינוי ממדיניות 2019" dataDxfId="13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ט'"/>
    </ext>
  </extLst>
</table>
</file>

<file path=xl/tables/table10.xml><?xml version="1.0" encoding="utf-8"?>
<table xmlns="http://schemas.openxmlformats.org/spreadsheetml/2006/main" id="10" name="טבלה10" displayName="טבלה10" ref="A2:H15" totalsRowShown="0" headerRowBorderDxfId="78" tableBorderDxfId="77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76" dataCellStyle="Normal 100"/>
    <tableColumn id="3" name="מדיניות השקעות 2019" dataDxfId="75" dataCellStyle="Normal 100"/>
    <tableColumn id="4" name="שיעור חשיפה מומלץ לשנת 2020" dataDxfId="74" dataCellStyle="Normal 100"/>
    <tableColumn id="5" name="טווח סטייה" dataDxfId="73"/>
    <tableColumn id="6" name="גבולות שיעור החשיפה הצפויה" dataDxfId="72"/>
    <tableColumn id="7" name="מדד ייחוס"/>
    <tableColumn id="8" name="שינוי ממדיניות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60 ומעלה"/>
    </ext>
  </extLst>
</table>
</file>

<file path=xl/tables/table11.xml><?xml version="1.0" encoding="utf-8"?>
<table xmlns="http://schemas.openxmlformats.org/spreadsheetml/2006/main" id="11" name="טבלה11" displayName="טבלה11" ref="A16:E18" totalsRowShown="0" headerRowDxfId="71" headerRowBorderDxfId="70" tableBorderDxfId="69" totalsRowBorderDxfId="68" headerRowCellStyle="Normal 100">
  <autoFilter ref="A16:E1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67" dataCellStyle="Percent"/>
    <tableColumn id="2" name="שיעור חשיפה מומלץ לשנת 2020" dataDxfId="66"/>
    <tableColumn id="3" name="שינוי החל מתאריך 27.4.20" dataDxfId="65"/>
    <tableColumn id="4" name="שינוי ממדיניות בתחילת שנה" dataDxfId="64">
      <calculatedColumnFormula>C17-B17</calculatedColumnFormula>
    </tableColumn>
    <tableColumn id="5" name="גבולות גזרה חדשים" dataDxfId="6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ables/table12.xml><?xml version="1.0" encoding="utf-8"?>
<table xmlns="http://schemas.openxmlformats.org/spreadsheetml/2006/main" id="12" name="טבלה12" displayName="טבלה12" ref="A2:H14" totalsRowShown="0" headerRowBorderDxfId="62" tableBorderDxfId="61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60" dataCellStyle="Normal 100"/>
    <tableColumn id="3" name="מדיניות השקעות 2019" dataDxfId="59" dataCellStyle="Normal 100"/>
    <tableColumn id="4" name="שיעור חשיפה מומלץ לשנת 2020" dataDxfId="58" dataCellStyle="Normal 100"/>
    <tableColumn id="5" name="טווח סטייה" dataDxfId="57"/>
    <tableColumn id="6" name="גבולות שיעור החשיפה הצפויה" dataDxfId="56"/>
    <tableColumn id="7" name="מדד ייחוס"/>
    <tableColumn id="8" name="שינוי ממדיניות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מקבלי קצבה"/>
    </ext>
  </extLst>
</table>
</file>

<file path=xl/tables/table13.xml><?xml version="1.0" encoding="utf-8"?>
<table xmlns="http://schemas.openxmlformats.org/spreadsheetml/2006/main" id="13" name="טבלה13" displayName="טבלה13" ref="A2:B6" totalsRowShown="0" headerRowDxfId="55" tableBorderDxfId="54">
  <autoFilter ref="A2:B6">
    <filterColumn colId="0" hiddenButton="1"/>
    <filterColumn colId="1" hiddenButton="1"/>
  </autoFilter>
  <tableColumns count="2">
    <tableColumn id="1" name="מדיניות השקעה" dataDxfId="53"/>
    <tableColumn id="2" name="מדד יחוס" dataDxfId="5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שקלי טווח קצר (לל&quot;ש)"/>
    </ext>
  </extLst>
</table>
</file>

<file path=xl/tables/table14.xml><?xml version="1.0" encoding="utf-8"?>
<table xmlns="http://schemas.openxmlformats.org/spreadsheetml/2006/main" id="14" name="טבלה14" displayName="טבלה14" ref="A3:B5" totalsRowShown="0" headerRowDxfId="51" tableBorderDxfId="50">
  <autoFilter ref="A3:B5">
    <filterColumn colId="0" hiddenButton="1"/>
    <filterColumn colId="1" hiddenButton="1"/>
  </autoFilter>
  <tableColumns count="2">
    <tableColumn id="1" name="מדיניות השקעה"/>
    <tableColumn id="2" name="מדד יחוס" dataDxfId="4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אג&quot;ח ממשלת ישראל בניהול:"/>
    </ext>
  </extLst>
</table>
</file>

<file path=xl/tables/table15.xml><?xml version="1.0" encoding="utf-8"?>
<table xmlns="http://schemas.openxmlformats.org/spreadsheetml/2006/main" id="15" name="טבלה15" displayName="טבלה15" ref="A3:B6" totalsRowShown="0" headerRowDxfId="48" tableBorderDxfId="47">
  <autoFilter ref="A3:B6">
    <filterColumn colId="0" hiddenButton="1"/>
    <filterColumn colId="1" hiddenButton="1"/>
  </autoFilter>
  <tableColumns count="2">
    <tableColumn id="1" name="מדיניות השקעה"/>
    <tableColumn id="2" name="מדד יחוס" dataDxfId="4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מניות בניהול :"/>
    </ext>
  </extLst>
</table>
</file>

<file path=xl/tables/table16.xml><?xml version="1.0" encoding="utf-8"?>
<table xmlns="http://schemas.openxmlformats.org/spreadsheetml/2006/main" id="16" name="טבלה16" displayName="טבלה16" ref="A2:H14" totalsRowShown="0" headerRowBorderDxfId="45" tableBorderDxfId="44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 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מומלץ"/>
    <tableColumn id="7" name="מדד ייחוס"/>
    <tableColumn id="8" name="שינוי מ-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אלטשולר שחם  2020"/>
    </ext>
  </extLst>
</table>
</file>

<file path=xl/tables/table17.xml><?xml version="1.0" encoding="utf-8"?>
<table xmlns="http://schemas.openxmlformats.org/spreadsheetml/2006/main" id="17" name="טבלה17" displayName="טבלה17" ref="A15:E17" totalsRowShown="0" headerRowDxfId="43" tableBorderDxfId="42" headerRowCellStyle="Normal 100">
  <autoFilter ref="A15:E17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41" dataCellStyle="Percent"/>
    <tableColumn id="2" name="שיעור חשיפה מומלץ לשנת 2020" dataDxfId="40"/>
    <tableColumn id="3" name="שינוי החל מתאריך 26.3.20" dataDxfId="39"/>
    <tableColumn id="4" name="שינוי ממדיניות בתחילת שנה" dataDxfId="38">
      <calculatedColumnFormula>C16-B16</calculatedColumnFormula>
    </tableColumn>
    <tableColumn id="5" name="גבולות גזרה חדשים" dataDxfId="3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3.2020 אישר הדירקטוריון את השינוי הבא"/>
    </ext>
  </extLst>
</table>
</file>

<file path=xl/tables/table18.xml><?xml version="1.0" encoding="utf-8"?>
<table xmlns="http://schemas.openxmlformats.org/spreadsheetml/2006/main" id="18" name="טבלה18" displayName="טבלה18" ref="A20:E22" totalsRowShown="0" headerRowDxfId="36" tableBorderDxfId="35" headerRowCellStyle="Normal 100">
  <autoFilter ref="A20:E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34" dataCellStyle="Percent"/>
    <tableColumn id="2" name="שיעור חשיפה מומלץ לשנת 2020" dataDxfId="33"/>
    <tableColumn id="3" name="שינוי החל מתאריך 27.4.20" dataDxfId="32"/>
    <tableColumn id="4" name="שינוי ממדיניות בתחילת שנה" dataDxfId="31">
      <calculatedColumnFormula>C21-B21</calculatedColumnFormula>
    </tableColumn>
    <tableColumn id="5" name="גבולות גזרה חדשים" dataDxfId="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ables/table19.xml><?xml version="1.0" encoding="utf-8"?>
<table xmlns="http://schemas.openxmlformats.org/spreadsheetml/2006/main" id="19" name="טבלה19" displayName="טבלה19" ref="A25:E26" totalsRowShown="0" headerRowDxfId="29" tableBorderDxfId="28" headerRowCellStyle="Normal 100">
  <autoFilter ref="A25:E2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27" dataCellStyle="Percent"/>
    <tableColumn id="2" name="שיעור חשיפה מומלץ לשנת 2020" dataDxfId="26"/>
    <tableColumn id="3" name="שינוי החל מתאריך 25.5.20" dataDxfId="25"/>
    <tableColumn id="4" name="שינוי ממדיניות בתחילת שנה" dataDxfId="24">
      <calculatedColumnFormula>C26-B26</calculatedColumnFormula>
    </tableColumn>
    <tableColumn id="5" name="גבולות גזרה חדשים" dataDxfId="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5.2020 אישר הדירקטוריון את השינוי הבא"/>
    </ext>
  </extLst>
</table>
</file>

<file path=xl/tables/table2.xml><?xml version="1.0" encoding="utf-8"?>
<table xmlns="http://schemas.openxmlformats.org/spreadsheetml/2006/main" id="2" name="טבלה2" displayName="טבלה2" ref="A2:H15" totalsRowShown="0" tableBorderDxfId="138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/>
    <tableColumn id="3" name="מדיניות השקעות 2019" dataDxfId="137" dataCellStyle="Normal 100"/>
    <tableColumn id="4" name="שיעור חשיפה מומלץ לשנת 2020" dataDxfId="136" dataCellStyle="Normal 100"/>
    <tableColumn id="5" name="טווח סטייה" dataDxfId="135"/>
    <tableColumn id="6" name="גבולות שיעור החשיפה הצפויה" dataDxfId="134"/>
    <tableColumn id="7" name="מדד ייחוס"/>
    <tableColumn id="8" name="שינוי ממדיניות 2019" dataDxfId="133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י'"/>
    </ext>
  </extLst>
</table>
</file>

<file path=xl/tables/table20.xml><?xml version="1.0" encoding="utf-8"?>
<table xmlns="http://schemas.openxmlformats.org/spreadsheetml/2006/main" id="20" name="טבלה20" displayName="טבלה20" ref="A29:H41" totalsRowShown="0" headerRowBorderDxfId="22" tableBorderDxfId="21">
  <autoFilter ref="A29:H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מומלץ"/>
    <tableColumn id="7" name="מדד ייחוס"/>
    <tableColumn id="8" name="שינוי מ 2019">
      <calculatedColumnFormula>D30-C30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ד&quot;ש  2020"/>
    </ext>
  </extLst>
</table>
</file>

<file path=xl/tables/table21.xml><?xml version="1.0" encoding="utf-8"?>
<table xmlns="http://schemas.openxmlformats.org/spreadsheetml/2006/main" id="21" name="טבלה21" displayName="טבלה21" ref="A42:H54" totalsRowShown="0" headerRowBorderDxfId="20" tableBorderDxfId="19">
  <autoFilter ref="A42:H5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 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מומלץ"/>
    <tableColumn id="7" name="מדד ייחוס"/>
    <tableColumn id="8" name="שינוי מ- 2019">
      <calculatedColumnFormula>D43-C43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ילין 2020"/>
    </ext>
  </extLst>
</table>
</file>

<file path=xl/tables/table22.xml><?xml version="1.0" encoding="utf-8"?>
<table xmlns="http://schemas.openxmlformats.org/spreadsheetml/2006/main" id="22" name="טבלה22" displayName="טבלה22" ref="A55:E60" totalsRowShown="0" headerRowDxfId="18" headerRowBorderDxfId="17" tableBorderDxfId="16" totalsRowBorderDxfId="15" headerRowCellStyle="Normal 100">
  <autoFilter ref="A55:E6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/>
    <tableColumn id="2" name="שיעור חשיפה מומלץ לשנת 2020"/>
    <tableColumn id="3" name="שינוי החל מתאריך 26.3.20" dataDxfId="14"/>
    <tableColumn id="4" name="שינוי ממדיניות בתחילת שנה" dataDxfId="13">
      <calculatedColumnFormula>C56-B56</calculatedColumnFormula>
    </tableColumn>
    <tableColumn id="5" name="גבולות גזרה חדשים" dataDxfId="12" dataCellStyle="Normal 10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3.2020 אישר הדירקטוריון את השינוי הבא"/>
    </ext>
  </extLst>
</table>
</file>

<file path=xl/tables/table23.xml><?xml version="1.0" encoding="utf-8"?>
<table xmlns="http://schemas.openxmlformats.org/spreadsheetml/2006/main" id="23" name="טבלה23" displayName="טבלה23" ref="A63:F74" totalsRowShown="0" headerRowBorderDxfId="11" tableBorderDxfId="10">
  <autoFilter ref="A63:F7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אפיק השקעה"/>
    <tableColumn id="2" name="מדיניות השקעות 2019" dataDxfId="9" dataCellStyle="Normal 100"/>
    <tableColumn id="3" name="שיעור חשיפה מומלץ לשנת 2020"/>
    <tableColumn id="4" name="טווח סטייה"/>
    <tableColumn id="5" name="גבולות שיעור החשיפה המומלץ"/>
    <tableColumn id="6" name="מדד ייחוס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***מסלול כללי מור 2020"/>
    </ext>
  </extLst>
</table>
</file>

<file path=xl/tables/table24.xml><?xml version="1.0" encoding="utf-8"?>
<table xmlns="http://schemas.openxmlformats.org/spreadsheetml/2006/main" id="24" name="טבלה24" displayName="טבלה24" ref="A2:H15" totalsRowShown="0" headerRowBorderDxfId="8" tableBorderDxfId="7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" dataDxfId="6"/>
    <tableColumn id="2" name="שיעור חשיפה ליום 30.11.2019" dataDxfId="5"/>
    <tableColumn id="3" name="מדיניות השקעות 2019" dataDxfId="4"/>
    <tableColumn id="4" name="מדיניות השקעות 2020" dataDxfId="3"/>
    <tableColumn id="5" name="טווח סטייה" dataDxfId="2"/>
    <tableColumn id="6" name="שיעורי חשיפה צפויים" dataDxfId="1"/>
    <tableColumn id="7" name="מדד ייחוס" dataDxfId="0"/>
    <tableColumn id="8" name="שינוי מ-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חקה מדד פסיבי - אקסלנס"/>
    </ext>
  </extLst>
</table>
</file>

<file path=xl/tables/table3.xml><?xml version="1.0" encoding="utf-8"?>
<table xmlns="http://schemas.openxmlformats.org/spreadsheetml/2006/main" id="3" name="טבלה3" displayName="טבלה3" ref="A16:E18" totalsRowShown="0" headerRowDxfId="132" headerRowBorderDxfId="131" tableBorderDxfId="130" totalsRowBorderDxfId="129" headerRowCellStyle="Normal 100">
  <autoFilter ref="A16:E1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28" dataCellStyle="Percent"/>
    <tableColumn id="2" name="שיעור חשיפה מומלץ לשנת 2020" dataDxfId="127"/>
    <tableColumn id="3" name="שינוי החל מתאריך 27.4.20" dataDxfId="126"/>
    <tableColumn id="4" name="שינוי ממדיניות בתחילת שנה" dataDxfId="125">
      <calculatedColumnFormula>C17-B17</calculatedColumnFormula>
    </tableColumn>
    <tableColumn id="5" name="גבולות גזרה חדשים" dataDxfId="1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ables/table4.xml><?xml version="1.0" encoding="utf-8"?>
<table xmlns="http://schemas.openxmlformats.org/spreadsheetml/2006/main" id="4" name="טבלה4" displayName="טבלה4" ref="A2:H15" totalsRowShown="0" headerRowBorderDxfId="123" tableBorderDxfId="122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 30.11.2019"/>
    <tableColumn id="3" name="מדיניות השקעה 2019" dataDxfId="121" dataCellStyle="Normal 100"/>
    <tableColumn id="4" name="שיעור חשיפה מומלץ לשנת 2020" dataDxfId="120" dataCellStyle="Normal 100"/>
    <tableColumn id="5" name="טווח סטייה"/>
    <tableColumn id="6" name="גבולות שיעור החשיפה מומלץ הצפויה"/>
    <tableColumn id="7" name="מדד ייחוס"/>
    <tableColumn id="8" name="שינוי מ-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"/>
    </ext>
  </extLst>
</table>
</file>

<file path=xl/tables/table5.xml><?xml version="1.0" encoding="utf-8"?>
<table xmlns="http://schemas.openxmlformats.org/spreadsheetml/2006/main" id="5" name="טבלה5" displayName="טבלה5" ref="A16:E18" totalsRowShown="0" headerRowDxfId="119" headerRowBorderDxfId="118" tableBorderDxfId="117" totalsRowBorderDxfId="116" headerRowCellStyle="Normal 100">
  <autoFilter ref="A16:E1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15" dataCellStyle="Percent"/>
    <tableColumn id="2" name="שיעור חשיפה מומלץ לשנת 2020" dataDxfId="114"/>
    <tableColumn id="3" name="שינוי החל מתאריך 27.4.20" dataDxfId="113"/>
    <tableColumn id="4" name="שינוי ממדיניות בתחילת שנה" dataDxfId="112">
      <calculatedColumnFormula>C17-B17</calculatedColumnFormula>
    </tableColumn>
    <tableColumn id="5" name="גבולות גזרה חדשים" dataDxfId="1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ables/table6.xml><?xml version="1.0" encoding="utf-8"?>
<table xmlns="http://schemas.openxmlformats.org/spreadsheetml/2006/main" id="6" name="טבלה6" displayName="טבלה6" ref="A2:H15" totalsRowShown="0" headerRowBorderDxfId="110" tableBorderDxfId="109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108" dataCellStyle="Normal 100"/>
    <tableColumn id="3" name="מדיניות השקעות 2019" dataDxfId="107" dataCellStyle="Normal 100"/>
    <tableColumn id="4" name="שיעור חשיפה מומלץ לשנת 2020" dataDxfId="106" dataCellStyle="Normal 100"/>
    <tableColumn id="5" name="טווח סטייה" dataDxfId="105"/>
    <tableColumn id="6" name="גבולות שיעור החשיפה הצפויה" dataDxfId="104"/>
    <tableColumn id="7" name="מדד ייחוס"/>
    <tableColumn id="8" name="שינוי ממדיניות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 ומטה"/>
    </ext>
  </extLst>
</table>
</file>

<file path=xl/tables/table7.xml><?xml version="1.0" encoding="utf-8"?>
<table xmlns="http://schemas.openxmlformats.org/spreadsheetml/2006/main" id="7" name="טבלה7" displayName="טבלה7" ref="A16:E18" totalsRowShown="0" headerRowDxfId="103" headerRowBorderDxfId="102" tableBorderDxfId="101" totalsRowBorderDxfId="100" headerRowCellStyle="Normal 100">
  <autoFilter ref="A16:E1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99" dataCellStyle="Percent"/>
    <tableColumn id="2" name="שיעור חשיפה מומלץ לשנת 2020" dataDxfId="98"/>
    <tableColumn id="3" name="שינוי החל מתאריך 27.4.20" dataDxfId="97"/>
    <tableColumn id="4" name="שינוי ממדיניות בתחילת שנה" dataDxfId="96">
      <calculatedColumnFormula>C17-B17</calculatedColumnFormula>
    </tableColumn>
    <tableColumn id="5" name="גבולות גזרה חדשים" dataDxfId="9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ables/table8.xml><?xml version="1.0" encoding="utf-8"?>
<table xmlns="http://schemas.openxmlformats.org/spreadsheetml/2006/main" id="8" name="טבלה8" displayName="טבלה8" ref="A2:H15" totalsRowShown="0" headerRowBorderDxfId="94" tableBorderDxfId="93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92" dataCellStyle="Normal 100"/>
    <tableColumn id="3" name="מדיניות השקעות 2019" dataDxfId="91" dataCellStyle="Normal 100"/>
    <tableColumn id="4" name="שיעור חשיפה מומלץ לשנת 2020" dataDxfId="90" dataCellStyle="Normal 100"/>
    <tableColumn id="5" name="טווח סטייה" dataDxfId="89"/>
    <tableColumn id="6" name="גבולות שיעור החשיפה הצפויה" dataDxfId="88"/>
    <tableColumn id="7" name="מדד ייחוס"/>
    <tableColumn id="8" name="שינוי ממדיניות 20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-60"/>
    </ext>
  </extLst>
</table>
</file>

<file path=xl/tables/table9.xml><?xml version="1.0" encoding="utf-8"?>
<table xmlns="http://schemas.openxmlformats.org/spreadsheetml/2006/main" id="9" name="טבלה9" displayName="טבלה9" ref="A16:E18" totalsRowShown="0" headerRowDxfId="87" headerRowBorderDxfId="86" tableBorderDxfId="85" totalsRowBorderDxfId="84" headerRowCellStyle="Normal 100">
  <autoFilter ref="A16:E1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83" dataCellStyle="Percent"/>
    <tableColumn id="2" name="שיעור חשיפה מומלץ לשנת 2020" dataDxfId="82"/>
    <tableColumn id="3" name="שינוי החל מתאריך 27.4.20" dataDxfId="81"/>
    <tableColumn id="4" name="שינוי ממדיניות בתחילת שנה" dataDxfId="80">
      <calculatedColumnFormula>C17-B17</calculatedColumnFormula>
    </tableColumn>
    <tableColumn id="5" name="גבולות גזרה חדשים" dataDxfId="7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2.xml"/><Relationship Id="rId3" Type="http://schemas.openxmlformats.org/officeDocument/2006/relationships/table" Target="../tables/table17.xml"/><Relationship Id="rId7" Type="http://schemas.openxmlformats.org/officeDocument/2006/relationships/table" Target="../tables/table21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20.xml"/><Relationship Id="rId5" Type="http://schemas.openxmlformats.org/officeDocument/2006/relationships/table" Target="../tables/table19.xml"/><Relationship Id="rId4" Type="http://schemas.openxmlformats.org/officeDocument/2006/relationships/table" Target="../tables/table18.xml"/><Relationship Id="rId9" Type="http://schemas.openxmlformats.org/officeDocument/2006/relationships/table" Target="../tables/table2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topLeftCell="D1" zoomScaleNormal="100" workbookViewId="0">
      <selection activeCell="F6" sqref="F6"/>
    </sheetView>
  </sheetViews>
  <sheetFormatPr defaultColWidth="0" defaultRowHeight="14.25" zeroHeight="1"/>
  <cols>
    <col min="1" max="1" width="64.125" style="13" bestFit="1" customWidth="1"/>
    <col min="2" max="2" width="26.125" style="13" customWidth="1"/>
    <col min="3" max="3" width="19.875" style="13" customWidth="1"/>
    <col min="4" max="4" width="27.625" style="13" customWidth="1"/>
    <col min="5" max="5" width="10.875" style="13" customWidth="1"/>
    <col min="6" max="6" width="25.75" style="13" customWidth="1"/>
    <col min="7" max="7" width="32.25" style="13" bestFit="1" customWidth="1"/>
    <col min="8" max="8" width="18.25" style="13" customWidth="1"/>
    <col min="9" max="16384" width="17.75" style="13" hidden="1"/>
  </cols>
  <sheetData>
    <row r="1" spans="1:8" ht="15.75">
      <c r="A1" s="12" t="s">
        <v>29</v>
      </c>
      <c r="B1" s="1"/>
      <c r="C1" s="2"/>
      <c r="D1" s="2"/>
      <c r="E1" s="3"/>
      <c r="F1" s="4"/>
    </row>
    <row r="2" spans="1:8" ht="15.75" thickBot="1">
      <c r="A2" s="236" t="s">
        <v>0</v>
      </c>
      <c r="B2" s="237" t="s">
        <v>450</v>
      </c>
      <c r="C2" s="238" t="s">
        <v>431</v>
      </c>
      <c r="D2" s="239" t="s">
        <v>440</v>
      </c>
      <c r="E2" s="240" t="s">
        <v>1</v>
      </c>
      <c r="F2" s="241" t="s">
        <v>2</v>
      </c>
      <c r="G2" s="56" t="s">
        <v>3</v>
      </c>
      <c r="H2" s="242" t="s">
        <v>467</v>
      </c>
    </row>
    <row r="3" spans="1:8" ht="15" customHeight="1">
      <c r="A3" s="219" t="s">
        <v>437</v>
      </c>
      <c r="B3" s="205">
        <f>36.67%+0.74%</f>
        <v>0.37410000000000004</v>
      </c>
      <c r="C3" s="206">
        <v>0.36</v>
      </c>
      <c r="D3" s="207">
        <v>0.38</v>
      </c>
      <c r="E3" s="208" t="s">
        <v>6</v>
      </c>
      <c r="F3" s="209" t="s">
        <v>435</v>
      </c>
      <c r="G3" s="50" t="s">
        <v>39</v>
      </c>
      <c r="H3" s="229">
        <f>D3-C3</f>
        <v>2.0000000000000018E-2</v>
      </c>
    </row>
    <row r="4" spans="1:8">
      <c r="A4" s="220"/>
      <c r="B4" s="210"/>
      <c r="C4" s="211"/>
      <c r="D4" s="212"/>
      <c r="E4" s="213"/>
      <c r="F4" s="214"/>
      <c r="G4" s="50" t="s">
        <v>22</v>
      </c>
      <c r="H4" s="230"/>
    </row>
    <row r="5" spans="1:8">
      <c r="A5" s="221" t="s">
        <v>14</v>
      </c>
      <c r="B5" s="215">
        <v>0.39460000000000001</v>
      </c>
      <c r="C5" s="216">
        <f>C8+C7</f>
        <v>0.43</v>
      </c>
      <c r="D5" s="217">
        <f>D8+D7</f>
        <v>0.43</v>
      </c>
      <c r="E5" s="213" t="s">
        <v>7</v>
      </c>
      <c r="F5" s="218" t="s">
        <v>64</v>
      </c>
      <c r="G5" s="51" t="s">
        <v>24</v>
      </c>
      <c r="H5" s="231">
        <f>D5-C5</f>
        <v>0</v>
      </c>
    </row>
    <row r="6" spans="1:8">
      <c r="A6" s="222" t="s">
        <v>13</v>
      </c>
      <c r="B6" s="215"/>
      <c r="C6" s="216"/>
      <c r="D6" s="217"/>
      <c r="E6" s="213"/>
      <c r="F6" s="218"/>
      <c r="G6" s="26" t="s">
        <v>25</v>
      </c>
      <c r="H6" s="230"/>
    </row>
    <row r="7" spans="1:8">
      <c r="A7" s="222" t="s">
        <v>11</v>
      </c>
      <c r="B7" s="154">
        <f>B5-B8</f>
        <v>1.3000000000000012E-2</v>
      </c>
      <c r="C7" s="52">
        <v>0.04</v>
      </c>
      <c r="D7" s="145">
        <v>0.04</v>
      </c>
      <c r="E7" s="53"/>
      <c r="F7" s="58"/>
      <c r="G7" s="26"/>
      <c r="H7" s="232">
        <f>D7-C7</f>
        <v>0</v>
      </c>
    </row>
    <row r="8" spans="1:8">
      <c r="A8" s="221" t="s">
        <v>12</v>
      </c>
      <c r="B8" s="154">
        <v>0.38159999999999999</v>
      </c>
      <c r="C8" s="197">
        <v>0.39</v>
      </c>
      <c r="D8" s="198">
        <v>0.39</v>
      </c>
      <c r="E8" s="53"/>
      <c r="F8" s="58"/>
      <c r="G8" s="54"/>
      <c r="H8" s="232">
        <f>D8-C8</f>
        <v>0</v>
      </c>
    </row>
    <row r="9" spans="1:8" ht="14.25" customHeight="1">
      <c r="A9" s="223" t="s">
        <v>439</v>
      </c>
      <c r="B9" s="210">
        <v>0.1061</v>
      </c>
      <c r="C9" s="211">
        <v>0.14000000000000001</v>
      </c>
      <c r="D9" s="212">
        <v>0.12</v>
      </c>
      <c r="E9" s="213" t="s">
        <v>6</v>
      </c>
      <c r="F9" s="218" t="s">
        <v>469</v>
      </c>
      <c r="G9" s="51" t="s">
        <v>26</v>
      </c>
      <c r="H9" s="231">
        <f>D9-C9</f>
        <v>-2.0000000000000018E-2</v>
      </c>
    </row>
    <row r="10" spans="1:8">
      <c r="A10" s="224"/>
      <c r="B10" s="210"/>
      <c r="C10" s="211"/>
      <c r="D10" s="212"/>
      <c r="E10" s="213"/>
      <c r="F10" s="218"/>
      <c r="G10" s="26" t="s">
        <v>27</v>
      </c>
      <c r="H10" s="230"/>
    </row>
    <row r="11" spans="1:8">
      <c r="A11" s="225" t="s">
        <v>15</v>
      </c>
      <c r="B11" s="141">
        <v>0</v>
      </c>
      <c r="C11" s="49">
        <v>0.02</v>
      </c>
      <c r="D11" s="79">
        <v>0.01</v>
      </c>
      <c r="E11" s="118" t="s">
        <v>7</v>
      </c>
      <c r="F11" s="59" t="s">
        <v>430</v>
      </c>
      <c r="G11" s="103" t="s">
        <v>465</v>
      </c>
      <c r="H11" s="233">
        <f>D11-C11</f>
        <v>-0.01</v>
      </c>
    </row>
    <row r="12" spans="1:8" s="71" customFormat="1">
      <c r="A12" s="226" t="s">
        <v>453</v>
      </c>
      <c r="B12" s="141">
        <v>6.6900000000000001E-2</v>
      </c>
      <c r="C12" s="49">
        <v>0.04</v>
      </c>
      <c r="D12" s="79">
        <v>0.08</v>
      </c>
      <c r="E12" s="118" t="s">
        <v>7</v>
      </c>
      <c r="F12" s="59" t="s">
        <v>470</v>
      </c>
      <c r="G12" s="83" t="s">
        <v>477</v>
      </c>
      <c r="H12" s="232">
        <f>D12-C12</f>
        <v>0.04</v>
      </c>
    </row>
    <row r="13" spans="1:8">
      <c r="A13" s="226" t="s">
        <v>452</v>
      </c>
      <c r="B13" s="142">
        <v>2.7699999999999999E-2</v>
      </c>
      <c r="C13" s="112">
        <v>0.02</v>
      </c>
      <c r="D13" s="146">
        <v>0.02</v>
      </c>
      <c r="E13" s="111" t="s">
        <v>7</v>
      </c>
      <c r="F13" s="59" t="s">
        <v>69</v>
      </c>
      <c r="G13" s="104" t="s">
        <v>466</v>
      </c>
      <c r="H13" s="232">
        <f>D13-C13</f>
        <v>0</v>
      </c>
    </row>
    <row r="14" spans="1:8" ht="15" thickBot="1">
      <c r="A14" s="227" t="s">
        <v>457</v>
      </c>
      <c r="B14" s="143">
        <v>3.0599999999999999E-2</v>
      </c>
      <c r="C14" s="144">
        <v>0.01</v>
      </c>
      <c r="D14" s="147">
        <v>0.02</v>
      </c>
      <c r="E14" s="114" t="s">
        <v>7</v>
      </c>
      <c r="F14" s="127" t="s">
        <v>69</v>
      </c>
      <c r="G14" s="87" t="s">
        <v>18</v>
      </c>
      <c r="H14" s="234">
        <f>D14-C14</f>
        <v>0.01</v>
      </c>
    </row>
    <row r="15" spans="1:8" ht="15.75" thickBot="1">
      <c r="A15" s="228" t="s">
        <v>4</v>
      </c>
      <c r="B15" s="151">
        <f>B3+B5+B9+B11+B12+B13+B14</f>
        <v>0.99999999999999989</v>
      </c>
      <c r="C15" s="62">
        <f>SUM(C3:C14)-C7-C8</f>
        <v>1.0200000000000005</v>
      </c>
      <c r="D15" s="140">
        <f>SUM(D3:D14)-D7-D8</f>
        <v>1.0600000000000005</v>
      </c>
      <c r="E15" s="138"/>
      <c r="F15" s="128"/>
      <c r="G15" s="129"/>
      <c r="H15" s="235">
        <f>SUM(H3:H14)</f>
        <v>0.04</v>
      </c>
    </row>
    <row r="16" spans="1:8">
      <c r="A16" s="243" t="s">
        <v>5</v>
      </c>
      <c r="B16" s="244">
        <v>0.20849999999999999</v>
      </c>
      <c r="C16" s="245">
        <v>0.17</v>
      </c>
      <c r="D16" s="246">
        <v>0.17</v>
      </c>
      <c r="E16" s="247" t="s">
        <v>6</v>
      </c>
      <c r="F16" s="248" t="s">
        <v>434</v>
      </c>
      <c r="G16" s="50" t="s">
        <v>28</v>
      </c>
      <c r="H16" s="249">
        <f>D16-C16</f>
        <v>0</v>
      </c>
    </row>
    <row r="17" spans="1:7" hidden="1">
      <c r="A17" s="6"/>
      <c r="B17" s="7"/>
      <c r="C17" s="1"/>
      <c r="D17" s="1"/>
      <c r="E17" s="8"/>
      <c r="F17" s="6"/>
      <c r="G17" s="9"/>
    </row>
    <row r="18" spans="1:7" hidden="1">
      <c r="A18" s="126"/>
    </row>
    <row r="19" spans="1:7" ht="15" hidden="1">
      <c r="A19" s="27"/>
    </row>
    <row r="20" spans="1:7" hidden="1"/>
    <row r="21" spans="1:7" hidden="1"/>
  </sheetData>
  <dataConsolidate link="1"/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rightToLeft="1" zoomScaleNormal="100" workbookViewId="0">
      <selection activeCell="A6" sqref="A6"/>
    </sheetView>
  </sheetViews>
  <sheetFormatPr defaultColWidth="0" defaultRowHeight="14.25" zeroHeight="1"/>
  <cols>
    <col min="1" max="1" width="87.625" style="13" bestFit="1" customWidth="1"/>
    <col min="2" max="2" width="16" style="13" bestFit="1" customWidth="1"/>
    <col min="3" max="4" width="9" style="13" hidden="1" customWidth="1"/>
    <col min="5" max="5" width="13" style="13" hidden="1" customWidth="1"/>
    <col min="6" max="16384" width="9" style="13" hidden="1"/>
  </cols>
  <sheetData>
    <row r="1" spans="1:4" ht="22.5" customHeight="1" thickBot="1">
      <c r="A1" s="156" t="s">
        <v>33</v>
      </c>
    </row>
    <row r="2" spans="1:4" ht="15.75">
      <c r="A2" s="183" t="s">
        <v>516</v>
      </c>
    </row>
    <row r="3" spans="1:4" ht="15" thickBot="1">
      <c r="A3" s="383" t="s">
        <v>8</v>
      </c>
      <c r="B3" s="383" t="s">
        <v>9</v>
      </c>
    </row>
    <row r="4" spans="1:4">
      <c r="A4" s="157" t="s">
        <v>19</v>
      </c>
      <c r="B4" s="18" t="s">
        <v>39</v>
      </c>
      <c r="D4" s="19"/>
    </row>
    <row r="5" spans="1:4" ht="15.75">
      <c r="A5" s="158" t="s">
        <v>20</v>
      </c>
      <c r="B5" s="20" t="s">
        <v>22</v>
      </c>
      <c r="D5" s="19"/>
    </row>
    <row r="6" spans="1:4" ht="57.75" customHeight="1">
      <c r="A6" s="158" t="s">
        <v>21</v>
      </c>
      <c r="B6" s="20"/>
    </row>
    <row r="7" spans="1:4">
      <c r="A7" t="s">
        <v>433</v>
      </c>
    </row>
    <row r="8" spans="1:4">
      <c r="A8" s="182" t="s">
        <v>492</v>
      </c>
    </row>
    <row r="9" spans="1:4" hidden="1"/>
    <row r="10" spans="1:4" hidden="1"/>
    <row r="11" spans="1:4" hidden="1"/>
    <row r="12" spans="1:4" hidden="1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H80"/>
  <sheetViews>
    <sheetView rightToLeft="1" zoomScaleNormal="100" zoomScaleSheetLayoutView="85" workbookViewId="0">
      <selection activeCell="I1" sqref="I1:XFD1048576"/>
    </sheetView>
  </sheetViews>
  <sheetFormatPr defaultColWidth="0" defaultRowHeight="15" zeroHeight="1"/>
  <cols>
    <col min="1" max="1" width="57.5" style="13" bestFit="1" customWidth="1"/>
    <col min="2" max="2" width="27.625" style="44" customWidth="1"/>
    <col min="3" max="4" width="27.625" style="13" customWidth="1"/>
    <col min="5" max="5" width="26.125" style="45" customWidth="1"/>
    <col min="6" max="6" width="31.125" style="13" customWidth="1"/>
    <col min="7" max="7" width="31.875" style="13" bestFit="1" customWidth="1"/>
    <col min="8" max="8" width="13.25" style="13" customWidth="1"/>
    <col min="9" max="16384" width="17.75" style="13" hidden="1"/>
  </cols>
  <sheetData>
    <row r="1" spans="1:8" s="31" customFormat="1" ht="14.25" customHeight="1">
      <c r="A1" s="384" t="s">
        <v>454</v>
      </c>
      <c r="B1" s="385"/>
      <c r="C1" s="386"/>
      <c r="D1" s="71"/>
      <c r="E1" s="72"/>
      <c r="F1" s="71"/>
      <c r="G1" s="71"/>
      <c r="H1" s="71"/>
    </row>
    <row r="2" spans="1:8" s="31" customFormat="1" ht="15.75" thickBot="1">
      <c r="A2" s="405" t="s">
        <v>0</v>
      </c>
      <c r="B2" s="333" t="s">
        <v>459</v>
      </c>
      <c r="C2" s="238" t="s">
        <v>431</v>
      </c>
      <c r="D2" s="239" t="s">
        <v>440</v>
      </c>
      <c r="E2" s="334" t="s">
        <v>1</v>
      </c>
      <c r="F2" s="406" t="s">
        <v>441</v>
      </c>
      <c r="G2" s="336" t="s">
        <v>3</v>
      </c>
      <c r="H2" s="406" t="s">
        <v>443</v>
      </c>
    </row>
    <row r="3" spans="1:8" s="31" customFormat="1" ht="14.25" customHeight="1">
      <c r="A3" s="290" t="s">
        <v>437</v>
      </c>
      <c r="B3" s="387">
        <v>0.37640000000000001</v>
      </c>
      <c r="C3" s="388">
        <v>0.38</v>
      </c>
      <c r="D3" s="389">
        <v>0.38</v>
      </c>
      <c r="E3" s="288" t="s">
        <v>6</v>
      </c>
      <c r="F3" s="289" t="s">
        <v>435</v>
      </c>
      <c r="G3" s="73" t="s">
        <v>39</v>
      </c>
      <c r="H3" s="400">
        <f>D3-C3</f>
        <v>0</v>
      </c>
    </row>
    <row r="4" spans="1:8" s="31" customFormat="1" ht="14.25" customHeight="1">
      <c r="A4" s="290"/>
      <c r="B4" s="387"/>
      <c r="C4" s="388"/>
      <c r="D4" s="389"/>
      <c r="E4" s="288"/>
      <c r="F4" s="294"/>
      <c r="G4" s="73" t="s">
        <v>22</v>
      </c>
      <c r="H4" s="400"/>
    </row>
    <row r="5" spans="1:8" s="31" customFormat="1" ht="14.25" customHeight="1">
      <c r="A5" s="393" t="s">
        <v>438</v>
      </c>
      <c r="B5" s="394">
        <v>0.4249</v>
      </c>
      <c r="C5" s="395">
        <v>0.39</v>
      </c>
      <c r="D5" s="396">
        <v>0.46</v>
      </c>
      <c r="E5" s="301" t="s">
        <v>7</v>
      </c>
      <c r="F5" s="302" t="s">
        <v>455</v>
      </c>
      <c r="G5" s="75" t="s">
        <v>24</v>
      </c>
      <c r="H5" s="401">
        <f>D5-C5</f>
        <v>7.0000000000000007E-2</v>
      </c>
    </row>
    <row r="6" spans="1:8" s="31" customFormat="1" ht="14.25" customHeight="1">
      <c r="A6" s="397"/>
      <c r="B6" s="398"/>
      <c r="C6" s="391"/>
      <c r="D6" s="392"/>
      <c r="E6" s="306"/>
      <c r="F6" s="307"/>
      <c r="G6" s="74" t="s">
        <v>25</v>
      </c>
      <c r="H6" s="402"/>
    </row>
    <row r="7" spans="1:8" s="31" customFormat="1" ht="14.25" customHeight="1">
      <c r="A7" s="185" t="s">
        <v>439</v>
      </c>
      <c r="B7" s="399">
        <v>0.2079</v>
      </c>
      <c r="C7" s="395">
        <v>0.23</v>
      </c>
      <c r="D7" s="396">
        <v>0.21</v>
      </c>
      <c r="E7" s="309" t="s">
        <v>6</v>
      </c>
      <c r="F7" s="310" t="s">
        <v>456</v>
      </c>
      <c r="G7" s="75" t="s">
        <v>26</v>
      </c>
      <c r="H7" s="403">
        <f>D7-C7</f>
        <v>-2.0000000000000018E-2</v>
      </c>
    </row>
    <row r="8" spans="1:8" s="31" customFormat="1" ht="14.25" customHeight="1">
      <c r="A8" s="186"/>
      <c r="B8" s="390"/>
      <c r="C8" s="391"/>
      <c r="D8" s="392"/>
      <c r="E8" s="296"/>
      <c r="F8" s="297"/>
      <c r="G8" s="76" t="s">
        <v>27</v>
      </c>
      <c r="H8" s="404"/>
    </row>
    <row r="9" spans="1:8" s="31" customFormat="1">
      <c r="A9" s="77" t="s">
        <v>453</v>
      </c>
      <c r="B9" s="67">
        <v>1.2999999999999999E-3</v>
      </c>
      <c r="C9" s="80">
        <v>0.02</v>
      </c>
      <c r="D9" s="68">
        <v>0.02</v>
      </c>
      <c r="E9" s="81" t="s">
        <v>7</v>
      </c>
      <c r="F9" s="82" t="s">
        <v>69</v>
      </c>
      <c r="G9" s="83" t="s">
        <v>477</v>
      </c>
      <c r="H9" s="328">
        <f t="shared" ref="H9:H14" si="0">D9-C9</f>
        <v>0</v>
      </c>
    </row>
    <row r="10" spans="1:8" s="71" customFormat="1">
      <c r="A10" s="96" t="s">
        <v>452</v>
      </c>
      <c r="B10" s="67">
        <v>9.7000000000000003E-3</v>
      </c>
      <c r="C10" s="80">
        <v>0</v>
      </c>
      <c r="D10" s="68">
        <v>0.02</v>
      </c>
      <c r="E10" s="81" t="s">
        <v>7</v>
      </c>
      <c r="F10" s="82" t="s">
        <v>69</v>
      </c>
      <c r="G10" s="125" t="s">
        <v>466</v>
      </c>
      <c r="H10" s="328">
        <f t="shared" si="0"/>
        <v>0.02</v>
      </c>
    </row>
    <row r="11" spans="1:8" s="31" customFormat="1" ht="15.75" thickBot="1">
      <c r="A11" s="84" t="s">
        <v>457</v>
      </c>
      <c r="B11" s="69">
        <v>7.2800000000000004E-2</v>
      </c>
      <c r="C11" s="119">
        <v>0.05</v>
      </c>
      <c r="D11" s="184">
        <v>0.05</v>
      </c>
      <c r="E11" s="86" t="s">
        <v>7</v>
      </c>
      <c r="F11" s="64" t="s">
        <v>10</v>
      </c>
      <c r="G11" s="87" t="s">
        <v>18</v>
      </c>
      <c r="H11" s="330">
        <f t="shared" si="0"/>
        <v>0</v>
      </c>
    </row>
    <row r="12" spans="1:8" s="31" customFormat="1" ht="15.75" thickBot="1">
      <c r="A12" s="88" t="s">
        <v>4</v>
      </c>
      <c r="B12" s="65">
        <f>SUM(B3:B11)</f>
        <v>1.0930000000000002</v>
      </c>
      <c r="C12" s="89">
        <f>SUM(C3:C11)</f>
        <v>1.07</v>
      </c>
      <c r="D12" s="70">
        <f>SUM(D3:D11)</f>
        <v>1.1400000000000001</v>
      </c>
      <c r="E12" s="90"/>
      <c r="F12" s="91"/>
      <c r="G12" s="92"/>
      <c r="H12" s="331">
        <f t="shared" si="0"/>
        <v>7.0000000000000062E-2</v>
      </c>
    </row>
    <row r="13" spans="1:8" s="31" customFormat="1">
      <c r="A13" s="84" t="s">
        <v>5</v>
      </c>
      <c r="B13" s="407">
        <v>0.1283</v>
      </c>
      <c r="C13" s="408">
        <v>0.13</v>
      </c>
      <c r="D13" s="203">
        <v>0.13</v>
      </c>
      <c r="E13" s="86" t="s">
        <v>6</v>
      </c>
      <c r="F13" s="94" t="s">
        <v>458</v>
      </c>
      <c r="G13" s="339" t="s">
        <v>28</v>
      </c>
      <c r="H13" s="188">
        <f t="shared" si="0"/>
        <v>0</v>
      </c>
    </row>
    <row r="14" spans="1:8" s="71" customFormat="1">
      <c r="A14" s="27" t="s">
        <v>498</v>
      </c>
      <c r="B14" s="44"/>
      <c r="C14" s="189"/>
      <c r="E14" s="72"/>
      <c r="G14" s="187"/>
      <c r="H14" s="188">
        <f t="shared" si="0"/>
        <v>0</v>
      </c>
    </row>
    <row r="15" spans="1:8" s="71" customFormat="1">
      <c r="A15" s="409" t="s">
        <v>0</v>
      </c>
      <c r="B15" s="409" t="s">
        <v>440</v>
      </c>
      <c r="C15" s="409" t="s">
        <v>499</v>
      </c>
      <c r="D15" s="409" t="s">
        <v>493</v>
      </c>
      <c r="E15" s="409" t="s">
        <v>494</v>
      </c>
      <c r="G15" s="187"/>
      <c r="H15" s="188"/>
    </row>
    <row r="16" spans="1:8" s="71" customFormat="1">
      <c r="A16" s="190" t="s">
        <v>495</v>
      </c>
      <c r="B16" s="191">
        <v>0.46</v>
      </c>
      <c r="C16" s="192">
        <v>0.44</v>
      </c>
      <c r="D16" s="192">
        <f>C16-B16</f>
        <v>-2.0000000000000018E-2</v>
      </c>
      <c r="E16" s="193" t="s">
        <v>511</v>
      </c>
      <c r="G16" s="187"/>
      <c r="H16" s="188"/>
    </row>
    <row r="17" spans="1:8" ht="15" customHeight="1">
      <c r="A17" s="410" t="s">
        <v>496</v>
      </c>
      <c r="B17" s="282">
        <v>0.21</v>
      </c>
      <c r="C17" s="283">
        <v>0.28000000000000003</v>
      </c>
      <c r="D17" s="283">
        <f>C17-B17</f>
        <v>7.0000000000000034E-2</v>
      </c>
      <c r="E17" s="411" t="s">
        <v>500</v>
      </c>
    </row>
    <row r="18" spans="1:8">
      <c r="A18" s="412" t="s">
        <v>497</v>
      </c>
      <c r="B18" s="412"/>
      <c r="C18" s="412"/>
      <c r="D18" s="412"/>
      <c r="E18" s="412"/>
      <c r="F18" s="194"/>
    </row>
    <row r="19" spans="1:8" s="71" customFormat="1">
      <c r="A19" s="27" t="s">
        <v>509</v>
      </c>
      <c r="B19" s="44"/>
      <c r="C19" s="189"/>
      <c r="E19" s="72"/>
      <c r="G19" s="187"/>
      <c r="H19" s="188"/>
    </row>
    <row r="20" spans="1:8" s="71" customFormat="1">
      <c r="A20" s="409" t="s">
        <v>0</v>
      </c>
      <c r="B20" s="409" t="s">
        <v>440</v>
      </c>
      <c r="C20" s="409" t="s">
        <v>510</v>
      </c>
      <c r="D20" s="409" t="s">
        <v>493</v>
      </c>
      <c r="E20" s="409" t="s">
        <v>494</v>
      </c>
      <c r="G20" s="187"/>
      <c r="H20" s="188"/>
    </row>
    <row r="21" spans="1:8" s="71" customFormat="1">
      <c r="A21" s="190" t="s">
        <v>495</v>
      </c>
      <c r="B21" s="191">
        <v>0.44</v>
      </c>
      <c r="C21" s="192">
        <v>0.39</v>
      </c>
      <c r="D21" s="192">
        <f>C21-B21</f>
        <v>-4.9999999999999989E-2</v>
      </c>
      <c r="E21" s="193" t="s">
        <v>512</v>
      </c>
      <c r="G21" s="187"/>
      <c r="H21" s="188"/>
    </row>
    <row r="22" spans="1:8" s="71" customFormat="1" ht="15" customHeight="1">
      <c r="A22" s="410" t="s">
        <v>5</v>
      </c>
      <c r="B22" s="282">
        <v>0.13</v>
      </c>
      <c r="C22" s="283">
        <v>0.22</v>
      </c>
      <c r="D22" s="283">
        <f>C22-B22</f>
        <v>0.09</v>
      </c>
      <c r="E22" s="411" t="s">
        <v>66</v>
      </c>
    </row>
    <row r="23" spans="1:8" s="71" customFormat="1">
      <c r="A23" s="412" t="s">
        <v>497</v>
      </c>
      <c r="B23" s="412"/>
      <c r="C23" s="412"/>
      <c r="D23" s="412"/>
      <c r="E23" s="412"/>
      <c r="F23" s="194"/>
    </row>
    <row r="24" spans="1:8" s="71" customFormat="1">
      <c r="A24" s="27" t="s">
        <v>519</v>
      </c>
      <c r="B24" s="44"/>
      <c r="C24" s="189"/>
      <c r="E24" s="72"/>
      <c r="G24" s="187"/>
      <c r="H24" s="188"/>
    </row>
    <row r="25" spans="1:8" s="71" customFormat="1">
      <c r="A25" s="409" t="s">
        <v>0</v>
      </c>
      <c r="B25" s="409" t="s">
        <v>440</v>
      </c>
      <c r="C25" s="409" t="s">
        <v>518</v>
      </c>
      <c r="D25" s="409" t="s">
        <v>493</v>
      </c>
      <c r="E25" s="409" t="s">
        <v>494</v>
      </c>
      <c r="G25" s="187"/>
      <c r="H25" s="188"/>
    </row>
    <row r="26" spans="1:8" s="71" customFormat="1">
      <c r="A26" s="410" t="s">
        <v>501</v>
      </c>
      <c r="B26" s="282">
        <v>0.38</v>
      </c>
      <c r="C26" s="283">
        <v>0.32</v>
      </c>
      <c r="D26" s="283">
        <f>C26-B26</f>
        <v>-0.06</v>
      </c>
      <c r="E26" s="411" t="s">
        <v>37</v>
      </c>
      <c r="G26" s="187"/>
      <c r="H26" s="188"/>
    </row>
    <row r="27" spans="1:8" s="71" customFormat="1" ht="15.75" thickBot="1">
      <c r="A27" s="412" t="s">
        <v>497</v>
      </c>
      <c r="B27" s="412"/>
      <c r="C27" s="412"/>
      <c r="D27" s="412"/>
      <c r="E27" s="412"/>
      <c r="F27" s="194"/>
    </row>
    <row r="28" spans="1:8" s="31" customFormat="1" ht="14.25" customHeight="1">
      <c r="A28" s="384" t="s">
        <v>485</v>
      </c>
      <c r="B28" s="385"/>
      <c r="C28" s="386"/>
      <c r="D28" s="71"/>
      <c r="E28" s="72"/>
      <c r="F28" s="71"/>
      <c r="G28" s="71"/>
      <c r="H28" s="71"/>
    </row>
    <row r="29" spans="1:8" s="31" customFormat="1" ht="30.75" customHeight="1" thickBot="1">
      <c r="A29" s="332" t="s">
        <v>0</v>
      </c>
      <c r="B29" s="333" t="s">
        <v>461</v>
      </c>
      <c r="C29" s="238" t="s">
        <v>431</v>
      </c>
      <c r="D29" s="239" t="s">
        <v>440</v>
      </c>
      <c r="E29" s="423" t="s">
        <v>1</v>
      </c>
      <c r="F29" s="406" t="s">
        <v>441</v>
      </c>
      <c r="G29" s="336" t="s">
        <v>3</v>
      </c>
      <c r="H29" s="93" t="s">
        <v>442</v>
      </c>
    </row>
    <row r="30" spans="1:8" s="31" customFormat="1" ht="14.25" customHeight="1">
      <c r="A30" s="312" t="s">
        <v>437</v>
      </c>
      <c r="B30" s="387">
        <v>0.39040000000000002</v>
      </c>
      <c r="C30" s="388">
        <v>0.36</v>
      </c>
      <c r="D30" s="389">
        <v>0.36</v>
      </c>
      <c r="E30" s="413" t="s">
        <v>6</v>
      </c>
      <c r="F30" s="289" t="s">
        <v>63</v>
      </c>
      <c r="G30" s="73" t="s">
        <v>39</v>
      </c>
      <c r="H30" s="400">
        <f>D30-C30</f>
        <v>0</v>
      </c>
    </row>
    <row r="31" spans="1:8" s="31" customFormat="1" ht="14.25" customHeight="1">
      <c r="A31" s="312"/>
      <c r="B31" s="387"/>
      <c r="C31" s="388"/>
      <c r="D31" s="389"/>
      <c r="E31" s="413"/>
      <c r="F31" s="294"/>
      <c r="G31" s="73" t="s">
        <v>22</v>
      </c>
      <c r="H31" s="400"/>
    </row>
    <row r="32" spans="1:8" s="31" customFormat="1" ht="14.25" customHeight="1">
      <c r="A32" s="313" t="s">
        <v>438</v>
      </c>
      <c r="B32" s="415">
        <v>0.22359999999999999</v>
      </c>
      <c r="C32" s="395">
        <v>0.26</v>
      </c>
      <c r="D32" s="396">
        <v>0.26</v>
      </c>
      <c r="E32" s="416" t="s">
        <v>7</v>
      </c>
      <c r="F32" s="302" t="s">
        <v>428</v>
      </c>
      <c r="G32" s="75" t="s">
        <v>24</v>
      </c>
      <c r="H32" s="401">
        <f>D32-C32</f>
        <v>0</v>
      </c>
    </row>
    <row r="33" spans="1:8" s="31" customFormat="1" ht="14.25" customHeight="1">
      <c r="A33" s="314"/>
      <c r="B33" s="417"/>
      <c r="C33" s="391"/>
      <c r="D33" s="392"/>
      <c r="E33" s="418"/>
      <c r="F33" s="307"/>
      <c r="G33" s="74" t="s">
        <v>25</v>
      </c>
      <c r="H33" s="402"/>
    </row>
    <row r="34" spans="1:8" s="31" customFormat="1" ht="14.25" customHeight="1">
      <c r="A34" s="315" t="s">
        <v>439</v>
      </c>
      <c r="B34" s="419">
        <v>0.34860000000000002</v>
      </c>
      <c r="C34" s="395">
        <v>0.32</v>
      </c>
      <c r="D34" s="396">
        <v>0.32</v>
      </c>
      <c r="E34" s="420" t="s">
        <v>6</v>
      </c>
      <c r="F34" s="310" t="s">
        <v>37</v>
      </c>
      <c r="G34" s="75" t="s">
        <v>26</v>
      </c>
      <c r="H34" s="403">
        <f>D34-C34</f>
        <v>0</v>
      </c>
    </row>
    <row r="35" spans="1:8" s="31" customFormat="1" ht="14.25" customHeight="1">
      <c r="A35" s="316"/>
      <c r="B35" s="421"/>
      <c r="C35" s="391"/>
      <c r="D35" s="392"/>
      <c r="E35" s="414"/>
      <c r="F35" s="297"/>
      <c r="G35" s="76" t="s">
        <v>27</v>
      </c>
      <c r="H35" s="404"/>
    </row>
    <row r="36" spans="1:8" s="71" customFormat="1" ht="14.25" customHeight="1">
      <c r="A36" s="318" t="s">
        <v>453</v>
      </c>
      <c r="B36" s="78">
        <v>0</v>
      </c>
      <c r="C36" s="80">
        <v>0.01</v>
      </c>
      <c r="D36" s="68">
        <v>0.01</v>
      </c>
      <c r="E36" s="97" t="s">
        <v>7</v>
      </c>
      <c r="F36" s="82" t="s">
        <v>430</v>
      </c>
      <c r="G36" s="83" t="s">
        <v>477</v>
      </c>
      <c r="H36" s="328">
        <f t="shared" ref="H36:H41" si="1">D36-C36</f>
        <v>0</v>
      </c>
    </row>
    <row r="37" spans="1:8" s="31" customFormat="1">
      <c r="A37" s="318" t="s">
        <v>460</v>
      </c>
      <c r="B37" s="67">
        <v>8.3000000000000001E-3</v>
      </c>
      <c r="C37" s="80">
        <v>0.02</v>
      </c>
      <c r="D37" s="68">
        <v>0.02</v>
      </c>
      <c r="E37" s="124" t="s">
        <v>7</v>
      </c>
      <c r="F37" s="82" t="s">
        <v>69</v>
      </c>
      <c r="G37" s="125" t="s">
        <v>466</v>
      </c>
      <c r="H37" s="422">
        <f t="shared" si="1"/>
        <v>0</v>
      </c>
    </row>
    <row r="38" spans="1:8" s="31" customFormat="1" ht="15.75" thickBot="1">
      <c r="A38" s="319" t="s">
        <v>457</v>
      </c>
      <c r="B38" s="85">
        <f>5.55%-B37</f>
        <v>4.7199999999999999E-2</v>
      </c>
      <c r="C38" s="119">
        <v>0.04</v>
      </c>
      <c r="D38" s="122">
        <v>0.04</v>
      </c>
      <c r="E38" s="98" t="s">
        <v>7</v>
      </c>
      <c r="F38" s="94" t="s">
        <v>38</v>
      </c>
      <c r="G38" s="87" t="s">
        <v>18</v>
      </c>
      <c r="H38" s="330">
        <f t="shared" si="1"/>
        <v>0</v>
      </c>
    </row>
    <row r="39" spans="1:8" s="31" customFormat="1" ht="15.75" thickBot="1">
      <c r="A39" s="320" t="s">
        <v>4</v>
      </c>
      <c r="B39" s="65">
        <f>SUM(B30:B38)</f>
        <v>1.0181</v>
      </c>
      <c r="C39" s="89">
        <f>SUM(C30:C38)</f>
        <v>1.01</v>
      </c>
      <c r="D39" s="70">
        <f>SUM(D30:D38)</f>
        <v>1.01</v>
      </c>
      <c r="E39" s="99"/>
      <c r="F39" s="91"/>
      <c r="G39" s="92"/>
      <c r="H39" s="331">
        <f t="shared" si="1"/>
        <v>0</v>
      </c>
    </row>
    <row r="40" spans="1:8" s="31" customFormat="1" ht="15.75" thickBot="1">
      <c r="A40" s="319" t="s">
        <v>5</v>
      </c>
      <c r="B40" s="424">
        <v>0.2127</v>
      </c>
      <c r="C40" s="408">
        <v>0.18</v>
      </c>
      <c r="D40" s="203">
        <v>0.22</v>
      </c>
      <c r="E40" s="98" t="s">
        <v>6</v>
      </c>
      <c r="F40" s="94" t="s">
        <v>66</v>
      </c>
      <c r="G40" s="339" t="s">
        <v>28</v>
      </c>
      <c r="H40" s="188">
        <f t="shared" si="1"/>
        <v>4.0000000000000008E-2</v>
      </c>
    </row>
    <row r="41" spans="1:8" s="31" customFormat="1" ht="14.25" customHeight="1">
      <c r="A41" s="384" t="s">
        <v>445</v>
      </c>
      <c r="B41" s="385"/>
      <c r="C41" s="386"/>
      <c r="D41" s="71"/>
      <c r="E41" s="72"/>
      <c r="F41" s="71"/>
      <c r="G41" s="71"/>
      <c r="H41" s="19">
        <f t="shared" si="1"/>
        <v>0</v>
      </c>
    </row>
    <row r="42" spans="1:8" s="31" customFormat="1" ht="30.75" customHeight="1" thickBot="1">
      <c r="A42" s="332" t="s">
        <v>0</v>
      </c>
      <c r="B42" s="333" t="s">
        <v>459</v>
      </c>
      <c r="C42" s="238" t="s">
        <v>431</v>
      </c>
      <c r="D42" s="239" t="s">
        <v>440</v>
      </c>
      <c r="E42" s="334" t="s">
        <v>1</v>
      </c>
      <c r="F42" s="406" t="s">
        <v>441</v>
      </c>
      <c r="G42" s="336" t="s">
        <v>3</v>
      </c>
      <c r="H42" s="93" t="s">
        <v>443</v>
      </c>
    </row>
    <row r="43" spans="1:8" s="31" customFormat="1" ht="14.25" customHeight="1">
      <c r="A43" s="426" t="s">
        <v>437</v>
      </c>
      <c r="B43" s="387">
        <f>38.5340359769867%</f>
        <v>0.38534035976986702</v>
      </c>
      <c r="C43" s="388">
        <v>0.39</v>
      </c>
      <c r="D43" s="389">
        <v>0.4</v>
      </c>
      <c r="E43" s="288" t="s">
        <v>6</v>
      </c>
      <c r="F43" s="289" t="s">
        <v>65</v>
      </c>
      <c r="G43" s="73" t="s">
        <v>39</v>
      </c>
      <c r="H43" s="400">
        <f>D43-C43</f>
        <v>1.0000000000000009E-2</v>
      </c>
    </row>
    <row r="44" spans="1:8" s="31" customFormat="1" ht="14.25" customHeight="1">
      <c r="A44" s="426"/>
      <c r="B44" s="387"/>
      <c r="C44" s="388"/>
      <c r="D44" s="389"/>
      <c r="E44" s="288"/>
      <c r="F44" s="294"/>
      <c r="G44" s="73" t="s">
        <v>22</v>
      </c>
      <c r="H44" s="400"/>
    </row>
    <row r="45" spans="1:8" s="31" customFormat="1" ht="14.25" customHeight="1">
      <c r="A45" s="427" t="s">
        <v>438</v>
      </c>
      <c r="B45" s="425">
        <f>32.7650143129071%</f>
        <v>0.32765014312907098</v>
      </c>
      <c r="C45" s="395">
        <v>0.34</v>
      </c>
      <c r="D45" s="396">
        <v>0.34</v>
      </c>
      <c r="E45" s="416" t="s">
        <v>7</v>
      </c>
      <c r="F45" s="302" t="s">
        <v>97</v>
      </c>
      <c r="G45" s="75" t="s">
        <v>24</v>
      </c>
      <c r="H45" s="401">
        <f>D45-C45</f>
        <v>0</v>
      </c>
    </row>
    <row r="46" spans="1:8" s="31" customFormat="1" ht="14.25" customHeight="1">
      <c r="A46" s="428"/>
      <c r="B46" s="417"/>
      <c r="C46" s="391"/>
      <c r="D46" s="392"/>
      <c r="E46" s="418"/>
      <c r="F46" s="307"/>
      <c r="G46" s="74" t="s">
        <v>25</v>
      </c>
      <c r="H46" s="402"/>
    </row>
    <row r="47" spans="1:8" s="31" customFormat="1" ht="14.25" customHeight="1">
      <c r="A47" s="429" t="s">
        <v>439</v>
      </c>
      <c r="B47" s="419">
        <f>30.9264750676344%-0.0118394429539267</f>
        <v>0.29742530772241732</v>
      </c>
      <c r="C47" s="395">
        <v>0.32</v>
      </c>
      <c r="D47" s="396">
        <v>0.32</v>
      </c>
      <c r="E47" s="420" t="s">
        <v>6</v>
      </c>
      <c r="F47" s="310" t="s">
        <v>37</v>
      </c>
      <c r="G47" s="75" t="s">
        <v>26</v>
      </c>
      <c r="H47" s="403">
        <f>D47-C47</f>
        <v>0</v>
      </c>
    </row>
    <row r="48" spans="1:8" s="31" customFormat="1" ht="14.25" customHeight="1">
      <c r="A48" s="316"/>
      <c r="B48" s="421"/>
      <c r="C48" s="391"/>
      <c r="D48" s="392"/>
      <c r="E48" s="414"/>
      <c r="F48" s="297"/>
      <c r="G48" s="76" t="s">
        <v>27</v>
      </c>
      <c r="H48" s="404"/>
    </row>
    <row r="49" spans="1:8" s="31" customFormat="1">
      <c r="A49" s="318" t="s">
        <v>453</v>
      </c>
      <c r="B49" s="78">
        <v>0</v>
      </c>
      <c r="C49" s="80">
        <v>0</v>
      </c>
      <c r="D49" s="68">
        <v>0.01</v>
      </c>
      <c r="E49" s="81" t="s">
        <v>7</v>
      </c>
      <c r="F49" s="82" t="s">
        <v>430</v>
      </c>
      <c r="G49" s="83" t="s">
        <v>477</v>
      </c>
      <c r="H49" s="328">
        <f t="shared" ref="H49:H54" si="2">D49-C49</f>
        <v>0.01</v>
      </c>
    </row>
    <row r="50" spans="1:8" s="71" customFormat="1">
      <c r="A50" s="318" t="s">
        <v>452</v>
      </c>
      <c r="B50" s="78">
        <v>1.1900000000000001E-2</v>
      </c>
      <c r="C50" s="80">
        <v>0</v>
      </c>
      <c r="D50" s="68">
        <v>0.01</v>
      </c>
      <c r="E50" s="81" t="s">
        <v>7</v>
      </c>
      <c r="F50" s="82" t="s">
        <v>430</v>
      </c>
      <c r="G50" s="125" t="s">
        <v>466</v>
      </c>
      <c r="H50" s="328">
        <f t="shared" si="2"/>
        <v>0.01</v>
      </c>
    </row>
    <row r="51" spans="1:8" s="31" customFormat="1" ht="15.75" thickBot="1">
      <c r="A51" s="430" t="s">
        <v>457</v>
      </c>
      <c r="B51" s="85">
        <v>5.3400000000000003E-2</v>
      </c>
      <c r="C51" s="119">
        <v>0.03</v>
      </c>
      <c r="D51" s="122">
        <v>0.03</v>
      </c>
      <c r="E51" s="86" t="s">
        <v>7</v>
      </c>
      <c r="F51" s="94" t="s">
        <v>478</v>
      </c>
      <c r="G51" s="87" t="s">
        <v>18</v>
      </c>
      <c r="H51" s="330">
        <f t="shared" si="2"/>
        <v>0</v>
      </c>
    </row>
    <row r="52" spans="1:8" s="31" customFormat="1" ht="15.75" thickBot="1">
      <c r="A52" s="320" t="s">
        <v>4</v>
      </c>
      <c r="B52" s="95">
        <f>SUM(B43:B51)</f>
        <v>1.0757158106213556</v>
      </c>
      <c r="C52" s="89">
        <f>SUM(C43:C51)</f>
        <v>1.08</v>
      </c>
      <c r="D52" s="70">
        <f>SUM(D43:D51)</f>
        <v>1.1100000000000001</v>
      </c>
      <c r="E52" s="90"/>
      <c r="F52" s="91"/>
      <c r="G52" s="92"/>
      <c r="H52" s="331">
        <f t="shared" si="2"/>
        <v>3.0000000000000027E-2</v>
      </c>
    </row>
    <row r="53" spans="1:8" s="31" customFormat="1">
      <c r="A53" s="430" t="s">
        <v>5</v>
      </c>
      <c r="B53" s="424">
        <v>0.14690393710716201</v>
      </c>
      <c r="C53" s="408">
        <v>0.16</v>
      </c>
      <c r="D53" s="203">
        <v>0.15</v>
      </c>
      <c r="E53" s="86" t="s">
        <v>6</v>
      </c>
      <c r="F53" s="94" t="s">
        <v>446</v>
      </c>
      <c r="G53" s="339" t="s">
        <v>28</v>
      </c>
      <c r="H53" s="188">
        <f t="shared" si="2"/>
        <v>-1.0000000000000009E-2</v>
      </c>
    </row>
    <row r="54" spans="1:8" s="71" customFormat="1">
      <c r="A54" s="27" t="s">
        <v>498</v>
      </c>
      <c r="B54" s="44"/>
      <c r="C54" s="189"/>
      <c r="E54" s="72"/>
      <c r="F54" s="94"/>
      <c r="G54" s="187"/>
      <c r="H54" s="188">
        <f t="shared" si="2"/>
        <v>0</v>
      </c>
    </row>
    <row r="55" spans="1:8" s="71" customFormat="1">
      <c r="A55" s="278" t="s">
        <v>0</v>
      </c>
      <c r="B55" s="279" t="s">
        <v>440</v>
      </c>
      <c r="C55" s="279" t="s">
        <v>499</v>
      </c>
      <c r="D55" s="279" t="s">
        <v>493</v>
      </c>
      <c r="E55" s="280" t="s">
        <v>494</v>
      </c>
      <c r="F55" s="94"/>
      <c r="G55" s="187"/>
      <c r="H55" s="188"/>
    </row>
    <row r="56" spans="1:8" s="71" customFormat="1" ht="14.25">
      <c r="A56" s="431" t="s">
        <v>501</v>
      </c>
      <c r="B56" s="192">
        <v>0.4</v>
      </c>
      <c r="C56" s="192">
        <v>0.34</v>
      </c>
      <c r="D56" s="192">
        <f>C56-B56</f>
        <v>-0.06</v>
      </c>
      <c r="E56" s="433" t="s">
        <v>503</v>
      </c>
      <c r="F56" s="94"/>
      <c r="G56" s="187"/>
      <c r="H56" s="188"/>
    </row>
    <row r="57" spans="1:8" s="71" customFormat="1" ht="14.25">
      <c r="A57" s="276" t="s">
        <v>495</v>
      </c>
      <c r="B57" s="191">
        <v>0.34</v>
      </c>
      <c r="C57" s="192">
        <v>0.35</v>
      </c>
      <c r="D57" s="192">
        <f t="shared" ref="D57:D60" si="3">C57-B57</f>
        <v>9.9999999999999534E-3</v>
      </c>
      <c r="E57" s="433" t="s">
        <v>504</v>
      </c>
      <c r="F57" s="94"/>
      <c r="G57" s="187"/>
      <c r="H57" s="188"/>
    </row>
    <row r="58" spans="1:8" s="71" customFormat="1" ht="14.25">
      <c r="A58" s="276" t="s">
        <v>496</v>
      </c>
      <c r="B58" s="191">
        <v>0.32</v>
      </c>
      <c r="C58" s="192">
        <v>0.35</v>
      </c>
      <c r="D58" s="192">
        <f t="shared" si="3"/>
        <v>2.9999999999999971E-2</v>
      </c>
      <c r="E58" s="433" t="s">
        <v>505</v>
      </c>
      <c r="F58" s="94"/>
      <c r="G58" s="187"/>
      <c r="H58" s="188"/>
    </row>
    <row r="59" spans="1:8" s="71" customFormat="1" ht="14.25">
      <c r="A59" s="432" t="s">
        <v>502</v>
      </c>
      <c r="B59" s="195">
        <v>0.03</v>
      </c>
      <c r="C59" s="196">
        <v>0.06</v>
      </c>
      <c r="D59" s="192">
        <f t="shared" si="3"/>
        <v>0.03</v>
      </c>
      <c r="E59" s="433" t="s">
        <v>506</v>
      </c>
      <c r="F59" s="94"/>
      <c r="G59" s="187"/>
      <c r="H59" s="188"/>
    </row>
    <row r="60" spans="1:8" s="71" customFormat="1" ht="14.25">
      <c r="A60" s="434" t="s">
        <v>507</v>
      </c>
      <c r="B60" s="435">
        <v>0.15</v>
      </c>
      <c r="C60" s="436">
        <v>0.14000000000000001</v>
      </c>
      <c r="D60" s="283">
        <f t="shared" si="3"/>
        <v>-9.9999999999999811E-3</v>
      </c>
      <c r="E60" s="437" t="s">
        <v>508</v>
      </c>
      <c r="F60" s="94"/>
      <c r="G60" s="187"/>
      <c r="H60" s="188"/>
    </row>
    <row r="61" spans="1:8" ht="15.75" thickBot="1">
      <c r="A61" s="412" t="s">
        <v>497</v>
      </c>
      <c r="B61" s="412"/>
      <c r="C61" s="412"/>
      <c r="D61" s="412"/>
      <c r="E61" s="412"/>
    </row>
    <row r="62" spans="1:8">
      <c r="A62" s="438" t="s">
        <v>489</v>
      </c>
      <c r="B62" s="439"/>
      <c r="C62" s="440"/>
      <c r="D62" s="71"/>
      <c r="E62" s="72"/>
      <c r="F62" s="71"/>
      <c r="G62" s="71"/>
      <c r="H62" s="71"/>
    </row>
    <row r="63" spans="1:8" ht="15.75" thickBot="1">
      <c r="A63" s="332" t="s">
        <v>0</v>
      </c>
      <c r="B63" s="457" t="s">
        <v>431</v>
      </c>
      <c r="C63" s="239" t="s">
        <v>440</v>
      </c>
      <c r="D63" s="334" t="s">
        <v>1</v>
      </c>
      <c r="E63" s="406" t="s">
        <v>441</v>
      </c>
      <c r="F63" s="458" t="s">
        <v>3</v>
      </c>
    </row>
    <row r="64" spans="1:8" ht="14.25" customHeight="1">
      <c r="A64" s="312" t="s">
        <v>437</v>
      </c>
      <c r="B64" s="441" t="s">
        <v>481</v>
      </c>
      <c r="C64" s="442">
        <v>0.38</v>
      </c>
      <c r="D64" s="443" t="s">
        <v>6</v>
      </c>
      <c r="E64" s="444" t="s">
        <v>435</v>
      </c>
      <c r="F64" s="451" t="s">
        <v>39</v>
      </c>
    </row>
    <row r="65" spans="1:6" ht="14.25" customHeight="1">
      <c r="A65" s="312"/>
      <c r="B65" s="445"/>
      <c r="C65" s="389"/>
      <c r="D65" s="413"/>
      <c r="E65" s="446"/>
      <c r="F65" s="451" t="s">
        <v>22</v>
      </c>
    </row>
    <row r="66" spans="1:6" ht="14.25" customHeight="1">
      <c r="A66" s="313" t="s">
        <v>438</v>
      </c>
      <c r="B66" s="445"/>
      <c r="C66" s="396">
        <v>0.4</v>
      </c>
      <c r="D66" s="416" t="s">
        <v>7</v>
      </c>
      <c r="E66" s="448" t="s">
        <v>473</v>
      </c>
      <c r="F66" s="452" t="s">
        <v>24</v>
      </c>
    </row>
    <row r="67" spans="1:6" ht="14.25" customHeight="1">
      <c r="A67" s="314"/>
      <c r="B67" s="445"/>
      <c r="C67" s="392"/>
      <c r="D67" s="418"/>
      <c r="E67" s="449"/>
      <c r="F67" s="453" t="s">
        <v>25</v>
      </c>
    </row>
    <row r="68" spans="1:6" ht="14.25" customHeight="1">
      <c r="A68" s="315" t="s">
        <v>439</v>
      </c>
      <c r="B68" s="445"/>
      <c r="C68" s="396">
        <v>0.3</v>
      </c>
      <c r="D68" s="420" t="s">
        <v>6</v>
      </c>
      <c r="E68" s="450" t="s">
        <v>486</v>
      </c>
      <c r="F68" s="452" t="s">
        <v>26</v>
      </c>
    </row>
    <row r="69" spans="1:6" ht="14.25" customHeight="1">
      <c r="A69" s="316"/>
      <c r="B69" s="445"/>
      <c r="C69" s="392"/>
      <c r="D69" s="414"/>
      <c r="E69" s="447"/>
      <c r="F69" s="454" t="s">
        <v>27</v>
      </c>
    </row>
    <row r="70" spans="1:6">
      <c r="A70" s="318" t="s">
        <v>453</v>
      </c>
      <c r="B70" s="445"/>
      <c r="C70" s="68">
        <v>0</v>
      </c>
      <c r="D70" s="81" t="s">
        <v>7</v>
      </c>
      <c r="E70" s="82" t="s">
        <v>480</v>
      </c>
      <c r="F70" s="134" t="s">
        <v>477</v>
      </c>
    </row>
    <row r="71" spans="1:6">
      <c r="A71" s="318" t="s">
        <v>452</v>
      </c>
      <c r="B71" s="445"/>
      <c r="C71" s="68">
        <v>0.02</v>
      </c>
      <c r="D71" s="81" t="s">
        <v>7</v>
      </c>
      <c r="E71" s="82" t="s">
        <v>69</v>
      </c>
      <c r="F71" s="455" t="s">
        <v>466</v>
      </c>
    </row>
    <row r="72" spans="1:6" ht="15.75" thickBot="1">
      <c r="A72" s="319" t="s">
        <v>457</v>
      </c>
      <c r="B72" s="445"/>
      <c r="C72" s="204">
        <v>0.05</v>
      </c>
      <c r="D72" s="86" t="s">
        <v>7</v>
      </c>
      <c r="E72" s="94" t="s">
        <v>10</v>
      </c>
      <c r="F72" s="269" t="s">
        <v>18</v>
      </c>
    </row>
    <row r="73" spans="1:6" ht="15.75" thickBot="1">
      <c r="A73" s="320" t="s">
        <v>4</v>
      </c>
      <c r="B73" s="445"/>
      <c r="C73" s="70">
        <f>SUM(C64:C72)</f>
        <v>1.1500000000000001</v>
      </c>
      <c r="D73" s="90"/>
      <c r="E73" s="91"/>
      <c r="F73" s="456"/>
    </row>
    <row r="74" spans="1:6">
      <c r="A74" s="319" t="s">
        <v>5</v>
      </c>
      <c r="B74" s="445"/>
      <c r="C74" s="203">
        <v>0.1</v>
      </c>
      <c r="D74" s="86" t="s">
        <v>6</v>
      </c>
      <c r="E74" s="94" t="s">
        <v>487</v>
      </c>
      <c r="F74" s="459" t="s">
        <v>28</v>
      </c>
    </row>
    <row r="75" spans="1:6">
      <c r="A75" s="182" t="s">
        <v>491</v>
      </c>
    </row>
    <row r="76" spans="1:6" hidden="1"/>
    <row r="77" spans="1:6" hidden="1"/>
    <row r="78" spans="1:6" hidden="1"/>
    <row r="79" spans="1:6" hidden="1"/>
    <row r="80" spans="1:6" hidden="1"/>
  </sheetData>
  <pageMargins left="0.70866141732283472" right="0.70866141732283472" top="0.74803149606299213" bottom="0.74803149606299213" header="0.31496062992125984" footer="0.31496062992125984"/>
  <pageSetup paperSize="9" scale="37" orientation="landscape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rightToLeft="1" tabSelected="1" workbookViewId="0">
      <selection activeCell="A19" sqref="A19:G19"/>
    </sheetView>
  </sheetViews>
  <sheetFormatPr defaultColWidth="0" defaultRowHeight="14.25" zeroHeight="1"/>
  <cols>
    <col min="1" max="1" width="26.125" style="13" bestFit="1" customWidth="1"/>
    <col min="2" max="2" width="26.125" style="13" customWidth="1"/>
    <col min="3" max="4" width="19.875" style="13" customWidth="1"/>
    <col min="5" max="5" width="10.875" style="13" customWidth="1"/>
    <col min="6" max="6" width="18.875" style="13" customWidth="1"/>
    <col min="7" max="7" width="24" style="13" bestFit="1" customWidth="1"/>
    <col min="8" max="8" width="13.25" style="13" customWidth="1"/>
    <col min="9" max="16384" width="9" style="13" hidden="1"/>
  </cols>
  <sheetData>
    <row r="1" spans="1:8" s="71" customFormat="1" ht="15.75">
      <c r="A1" s="15" t="s">
        <v>483</v>
      </c>
    </row>
    <row r="2" spans="1:8" ht="56.25" customHeight="1" thickBot="1">
      <c r="A2" s="468" t="s">
        <v>62</v>
      </c>
      <c r="B2" s="469" t="s">
        <v>450</v>
      </c>
      <c r="C2" s="470" t="s">
        <v>431</v>
      </c>
      <c r="D2" s="471" t="s">
        <v>451</v>
      </c>
      <c r="E2" s="469" t="s">
        <v>1</v>
      </c>
      <c r="F2" s="472" t="s">
        <v>71</v>
      </c>
      <c r="G2" s="473" t="s">
        <v>3</v>
      </c>
      <c r="H2" s="474" t="s">
        <v>443</v>
      </c>
    </row>
    <row r="3" spans="1:8">
      <c r="A3" s="460" t="s">
        <v>36</v>
      </c>
      <c r="B3" s="168">
        <v>2.53E-2</v>
      </c>
      <c r="C3" s="162">
        <v>0.04</v>
      </c>
      <c r="D3" s="163">
        <v>0.04</v>
      </c>
      <c r="E3" s="164" t="s">
        <v>72</v>
      </c>
      <c r="F3" s="165" t="s">
        <v>41</v>
      </c>
      <c r="G3" s="166" t="s">
        <v>18</v>
      </c>
      <c r="H3" s="464">
        <f>D3-C3</f>
        <v>0</v>
      </c>
    </row>
    <row r="4" spans="1:8">
      <c r="A4" s="461" t="s">
        <v>43</v>
      </c>
      <c r="B4" s="169">
        <v>0.2397</v>
      </c>
      <c r="C4" s="159">
        <v>0.24</v>
      </c>
      <c r="D4" s="161">
        <v>0.24</v>
      </c>
      <c r="E4" s="160" t="s">
        <v>72</v>
      </c>
      <c r="F4" s="14" t="s">
        <v>42</v>
      </c>
      <c r="G4" s="167" t="str">
        <f>A4</f>
        <v>אג"ח ממשלתי כללי</v>
      </c>
      <c r="H4" s="464"/>
    </row>
    <row r="5" spans="1:8">
      <c r="A5" s="461" t="s">
        <v>45</v>
      </c>
      <c r="B5" s="170">
        <v>0.1777</v>
      </c>
      <c r="C5" s="159">
        <v>0.18</v>
      </c>
      <c r="D5" s="161">
        <v>0.18</v>
      </c>
      <c r="E5" s="160" t="s">
        <v>72</v>
      </c>
      <c r="F5" s="14" t="s">
        <v>44</v>
      </c>
      <c r="G5" s="167" t="str">
        <f>A5</f>
        <v>תל בונד מאגר</v>
      </c>
      <c r="H5" s="327"/>
    </row>
    <row r="6" spans="1:8">
      <c r="A6" s="461" t="s">
        <v>46</v>
      </c>
      <c r="B6" s="170">
        <v>4.1300000000000003E-2</v>
      </c>
      <c r="C6" s="159">
        <v>0.04</v>
      </c>
      <c r="D6" s="161">
        <v>0.04</v>
      </c>
      <c r="E6" s="160" t="s">
        <v>72</v>
      </c>
      <c r="F6" s="14" t="s">
        <v>41</v>
      </c>
      <c r="G6" s="167" t="s">
        <v>57</v>
      </c>
      <c r="H6" s="465">
        <f>D6-C6</f>
        <v>0</v>
      </c>
    </row>
    <row r="7" spans="1:8">
      <c r="A7" s="461" t="s">
        <v>48</v>
      </c>
      <c r="B7" s="169">
        <v>5.8799999999999998E-2</v>
      </c>
      <c r="C7" s="159">
        <v>0.06</v>
      </c>
      <c r="D7" s="161">
        <v>0.06</v>
      </c>
      <c r="E7" s="160" t="s">
        <v>72</v>
      </c>
      <c r="F7" s="14" t="s">
        <v>47</v>
      </c>
      <c r="G7" s="167" t="s">
        <v>67</v>
      </c>
      <c r="H7" s="466"/>
    </row>
    <row r="8" spans="1:8">
      <c r="A8" s="461" t="s">
        <v>49</v>
      </c>
      <c r="B8" s="170">
        <v>3.9100000000000003E-2</v>
      </c>
      <c r="C8" s="159">
        <v>0.04</v>
      </c>
      <c r="D8" s="161">
        <v>0.04</v>
      </c>
      <c r="E8" s="160" t="s">
        <v>72</v>
      </c>
      <c r="F8" s="14" t="s">
        <v>41</v>
      </c>
      <c r="G8" s="167" t="s">
        <v>58</v>
      </c>
      <c r="H8" s="467">
        <f>D8-C8</f>
        <v>0</v>
      </c>
    </row>
    <row r="9" spans="1:8">
      <c r="A9" s="461" t="s">
        <v>51</v>
      </c>
      <c r="B9" s="170">
        <v>0.10589999999999999</v>
      </c>
      <c r="C9" s="159">
        <v>0.1</v>
      </c>
      <c r="D9" s="161">
        <v>0.1</v>
      </c>
      <c r="E9" s="160" t="s">
        <v>72</v>
      </c>
      <c r="F9" s="14" t="s">
        <v>50</v>
      </c>
      <c r="G9" s="167" t="s">
        <v>51</v>
      </c>
      <c r="H9" s="327"/>
    </row>
    <row r="10" spans="1:8">
      <c r="A10" s="461" t="s">
        <v>52</v>
      </c>
      <c r="B10" s="170">
        <v>7.5999999999999998E-2</v>
      </c>
      <c r="C10" s="159">
        <v>7.0000000000000007E-2</v>
      </c>
      <c r="D10" s="161">
        <v>7.0000000000000007E-2</v>
      </c>
      <c r="E10" s="160" t="s">
        <v>72</v>
      </c>
      <c r="F10" s="14" t="s">
        <v>449</v>
      </c>
      <c r="G10" s="167" t="s">
        <v>59</v>
      </c>
      <c r="H10" s="328">
        <f>D10-C10</f>
        <v>0</v>
      </c>
    </row>
    <row r="11" spans="1:8">
      <c r="A11" s="461" t="s">
        <v>53</v>
      </c>
      <c r="B11" s="170">
        <v>7.3400000000000007E-2</v>
      </c>
      <c r="C11" s="159">
        <v>7.0000000000000007E-2</v>
      </c>
      <c r="D11" s="161">
        <v>7.0000000000000007E-2</v>
      </c>
      <c r="E11" s="160" t="s">
        <v>72</v>
      </c>
      <c r="F11" s="14" t="str">
        <f>F10</f>
        <v>5%-9%</v>
      </c>
      <c r="G11" s="167" t="s">
        <v>60</v>
      </c>
      <c r="H11" s="422">
        <f>D11-C11</f>
        <v>0</v>
      </c>
    </row>
    <row r="12" spans="1:8">
      <c r="A12" s="461" t="s">
        <v>447</v>
      </c>
      <c r="B12" s="170">
        <v>3.0700000000000002E-2</v>
      </c>
      <c r="C12" s="159">
        <v>0.03</v>
      </c>
      <c r="D12" s="161">
        <v>0.03</v>
      </c>
      <c r="E12" s="160" t="s">
        <v>72</v>
      </c>
      <c r="F12" s="14" t="s">
        <v>54</v>
      </c>
      <c r="G12" s="167" t="s">
        <v>448</v>
      </c>
      <c r="H12" s="330">
        <f>D12-C12</f>
        <v>0</v>
      </c>
    </row>
    <row r="13" spans="1:8" ht="15" thickBot="1">
      <c r="A13" s="462" t="s">
        <v>56</v>
      </c>
      <c r="B13" s="171">
        <v>0.1321</v>
      </c>
      <c r="C13" s="172">
        <v>0.13</v>
      </c>
      <c r="D13" s="173">
        <v>0.13</v>
      </c>
      <c r="E13" s="174" t="s">
        <v>72</v>
      </c>
      <c r="F13" s="17" t="s">
        <v>55</v>
      </c>
      <c r="G13" s="175" t="s">
        <v>61</v>
      </c>
      <c r="H13" s="330">
        <f>D13-C13</f>
        <v>0</v>
      </c>
    </row>
    <row r="14" spans="1:8" s="71" customFormat="1" ht="15.75" thickBot="1">
      <c r="A14" s="463" t="s">
        <v>4</v>
      </c>
      <c r="B14" s="176">
        <f>SUM(B3:B13)</f>
        <v>0.99999999999999989</v>
      </c>
      <c r="C14" s="177">
        <f>SUM(C3:C13)</f>
        <v>1</v>
      </c>
      <c r="D14" s="178">
        <f>SUM(D3:D13)</f>
        <v>1</v>
      </c>
      <c r="E14" s="179"/>
      <c r="F14" s="180"/>
      <c r="G14" s="181"/>
      <c r="H14" s="331">
        <f>D13-C13</f>
        <v>0</v>
      </c>
    </row>
    <row r="15" spans="1:8" s="71" customFormat="1">
      <c r="A15" s="475" t="s">
        <v>5</v>
      </c>
      <c r="B15" s="476"/>
      <c r="C15" s="477">
        <v>0.15</v>
      </c>
      <c r="D15" s="478">
        <v>0.15</v>
      </c>
      <c r="E15" s="479" t="s">
        <v>474</v>
      </c>
      <c r="F15" s="383" t="s">
        <v>475</v>
      </c>
      <c r="G15" s="480"/>
      <c r="H15" s="188">
        <f>D15-C15</f>
        <v>0</v>
      </c>
    </row>
    <row r="16" spans="1:8" s="28" customFormat="1" hidden="1">
      <c r="G16" s="29"/>
      <c r="H16" s="29"/>
    </row>
    <row r="17" spans="1:8" s="28" customFormat="1" hidden="1">
      <c r="G17" s="29"/>
      <c r="H17" s="29"/>
    </row>
    <row r="18" spans="1:8" ht="14.25" hidden="1" customHeight="1">
      <c r="A18" s="481"/>
      <c r="B18" s="481"/>
      <c r="C18" s="481"/>
      <c r="D18" s="481"/>
      <c r="E18" s="481"/>
      <c r="F18" s="481"/>
      <c r="G18" s="481"/>
    </row>
    <row r="19" spans="1:8" ht="14.25" hidden="1" customHeight="1">
      <c r="A19" s="481"/>
      <c r="B19" s="481"/>
      <c r="C19" s="481"/>
      <c r="D19" s="481"/>
      <c r="E19" s="481"/>
      <c r="F19" s="481"/>
      <c r="G19" s="481"/>
    </row>
    <row r="20" spans="1:8" hidden="1">
      <c r="A20" s="30"/>
      <c r="B20" s="30"/>
      <c r="C20" s="30"/>
      <c r="D20" s="30"/>
      <c r="E20" s="30"/>
      <c r="F20" s="30"/>
      <c r="G20" s="30"/>
    </row>
    <row r="21" spans="1:8" hidden="1"/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/>
  <cols>
    <col min="1" max="1" width="10.75" customWidth="1"/>
    <col min="4" max="4" width="20.75" customWidth="1"/>
    <col min="5" max="5" width="20.75" style="42" customWidth="1"/>
    <col min="6" max="8" width="20.75" style="35" customWidth="1"/>
  </cols>
  <sheetData>
    <row r="2" spans="3:8" ht="41.25" customHeight="1">
      <c r="D2" s="33" t="s">
        <v>101</v>
      </c>
      <c r="E2" s="41" t="s">
        <v>426</v>
      </c>
      <c r="F2" s="33" t="s">
        <v>273</v>
      </c>
      <c r="G2" s="32" t="s">
        <v>301</v>
      </c>
      <c r="H2" s="32" t="s">
        <v>289</v>
      </c>
    </row>
    <row r="3" spans="3:8" ht="24">
      <c r="C3" s="34"/>
      <c r="D3" s="36">
        <f t="shared" ref="D3:D66" si="0">F3-E3</f>
        <v>-1.8000000000000002E-3</v>
      </c>
      <c r="E3" s="39">
        <v>3.7000000000000002E-3</v>
      </c>
      <c r="F3" s="36">
        <v>1.9E-3</v>
      </c>
      <c r="G3" s="38" t="s">
        <v>220</v>
      </c>
      <c r="H3" s="38" t="s">
        <v>276</v>
      </c>
    </row>
    <row r="4" spans="3:8">
      <c r="D4" s="36">
        <f t="shared" si="0"/>
        <v>2.5999999999999999E-3</v>
      </c>
      <c r="E4" s="39">
        <v>0</v>
      </c>
      <c r="F4" s="36">
        <v>2.5999999999999999E-3</v>
      </c>
      <c r="G4" s="38" t="s">
        <v>219</v>
      </c>
      <c r="H4" s="38" t="s">
        <v>275</v>
      </c>
    </row>
    <row r="5" spans="3:8">
      <c r="D5" s="36">
        <f t="shared" si="0"/>
        <v>2.0999999999999999E-3</v>
      </c>
      <c r="E5" s="39">
        <v>0</v>
      </c>
      <c r="F5" s="36">
        <v>2.0999999999999999E-3</v>
      </c>
      <c r="G5" s="38" t="s">
        <v>228</v>
      </c>
      <c r="H5" s="38" t="s">
        <v>274</v>
      </c>
    </row>
    <row r="6" spans="3:8">
      <c r="D6" s="36">
        <f t="shared" si="0"/>
        <v>5.1999999999999998E-3</v>
      </c>
      <c r="E6" s="39">
        <v>0</v>
      </c>
      <c r="F6" s="36">
        <v>5.1999999999999998E-3</v>
      </c>
      <c r="G6" s="38" t="s">
        <v>300</v>
      </c>
      <c r="H6" s="38" t="s">
        <v>274</v>
      </c>
    </row>
    <row r="7" spans="3:8">
      <c r="D7" s="36">
        <f t="shared" si="0"/>
        <v>-4.0000000000000001E-3</v>
      </c>
      <c r="E7" s="39">
        <v>4.0000000000000001E-3</v>
      </c>
      <c r="F7" s="36">
        <v>0</v>
      </c>
      <c r="G7" s="38" t="s">
        <v>380</v>
      </c>
      <c r="H7" s="38" t="s">
        <v>275</v>
      </c>
    </row>
    <row r="8" spans="3:8">
      <c r="D8" s="36">
        <f t="shared" si="0"/>
        <v>-1E-4</v>
      </c>
      <c r="E8" s="39">
        <v>1E-4</v>
      </c>
      <c r="F8" s="36">
        <v>0</v>
      </c>
      <c r="G8" s="38" t="s">
        <v>356</v>
      </c>
      <c r="H8" s="38" t="s">
        <v>278</v>
      </c>
    </row>
    <row r="9" spans="3:8">
      <c r="D9" s="36">
        <f t="shared" si="0"/>
        <v>-2.0000000000000001E-4</v>
      </c>
      <c r="E9" s="39">
        <v>2.0000000000000001E-4</v>
      </c>
      <c r="F9" s="36">
        <v>0</v>
      </c>
      <c r="G9" s="38" t="s">
        <v>361</v>
      </c>
      <c r="H9" s="38" t="s">
        <v>286</v>
      </c>
    </row>
    <row r="10" spans="3:8" ht="24">
      <c r="D10" s="36">
        <f t="shared" si="0"/>
        <v>-2.0999999999999999E-3</v>
      </c>
      <c r="E10" s="39">
        <v>2.0999999999999999E-3</v>
      </c>
      <c r="F10" s="36">
        <v>0</v>
      </c>
      <c r="G10" s="38" t="s">
        <v>381</v>
      </c>
      <c r="H10" s="38" t="s">
        <v>286</v>
      </c>
    </row>
    <row r="11" spans="3:8" ht="24">
      <c r="D11" s="36">
        <f t="shared" si="0"/>
        <v>-8.9999999999999998E-4</v>
      </c>
      <c r="E11" s="39">
        <v>8.9999999999999998E-4</v>
      </c>
      <c r="F11" s="36">
        <v>0</v>
      </c>
      <c r="G11" s="38" t="s">
        <v>357</v>
      </c>
      <c r="H11" s="38" t="s">
        <v>286</v>
      </c>
    </row>
    <row r="12" spans="3:8">
      <c r="D12" s="36">
        <f t="shared" si="0"/>
        <v>-2.0000000000000001E-4</v>
      </c>
      <c r="E12" s="39">
        <v>2.0000000000000001E-4</v>
      </c>
      <c r="F12" s="36">
        <v>0</v>
      </c>
      <c r="G12" s="38" t="s">
        <v>348</v>
      </c>
      <c r="H12" s="38" t="s">
        <v>275</v>
      </c>
    </row>
    <row r="13" spans="3:8">
      <c r="D13" s="36">
        <f t="shared" si="0"/>
        <v>-2.2000000000000001E-3</v>
      </c>
      <c r="E13" s="39">
        <v>2.2000000000000001E-3</v>
      </c>
      <c r="F13" s="36">
        <v>0</v>
      </c>
      <c r="G13" s="38" t="s">
        <v>347</v>
      </c>
      <c r="H13" s="38" t="s">
        <v>293</v>
      </c>
    </row>
    <row r="14" spans="3:8" ht="24">
      <c r="D14" s="36">
        <f t="shared" si="0"/>
        <v>-3.3E-3</v>
      </c>
      <c r="E14" s="39">
        <v>3.3E-3</v>
      </c>
      <c r="F14" s="36">
        <v>0</v>
      </c>
      <c r="G14" s="38" t="s">
        <v>364</v>
      </c>
      <c r="H14" s="38" t="s">
        <v>276</v>
      </c>
    </row>
    <row r="15" spans="3:8" ht="24">
      <c r="D15" s="36">
        <f t="shared" si="0"/>
        <v>-5.0000000000000001E-4</v>
      </c>
      <c r="E15" s="39">
        <v>5.0000000000000001E-4</v>
      </c>
      <c r="F15" s="36">
        <v>0</v>
      </c>
      <c r="G15" s="38" t="s">
        <v>370</v>
      </c>
      <c r="H15" s="38" t="s">
        <v>291</v>
      </c>
    </row>
    <row r="16" spans="3:8" ht="24">
      <c r="D16" s="36">
        <f t="shared" si="0"/>
        <v>3.8999999999999998E-3</v>
      </c>
      <c r="E16" s="39">
        <v>1.6999999999999999E-3</v>
      </c>
      <c r="F16" s="36">
        <v>5.5999999999999999E-3</v>
      </c>
      <c r="G16" s="38" t="s">
        <v>233</v>
      </c>
      <c r="H16" s="38" t="s">
        <v>281</v>
      </c>
    </row>
    <row r="17" spans="4:8" ht="24">
      <c r="D17" s="36">
        <f t="shared" si="0"/>
        <v>-2E-3</v>
      </c>
      <c r="E17" s="39">
        <v>2E-3</v>
      </c>
      <c r="F17" s="36">
        <v>0</v>
      </c>
      <c r="G17" s="38" t="s">
        <v>368</v>
      </c>
      <c r="H17" s="38" t="s">
        <v>295</v>
      </c>
    </row>
    <row r="18" spans="4:8">
      <c r="D18" s="36">
        <f t="shared" si="0"/>
        <v>-1E-4</v>
      </c>
      <c r="E18" s="39">
        <v>1E-4</v>
      </c>
      <c r="F18" s="36">
        <v>0</v>
      </c>
      <c r="G18" s="38" t="s">
        <v>371</v>
      </c>
      <c r="H18" s="38" t="s">
        <v>279</v>
      </c>
    </row>
    <row r="19" spans="4:8">
      <c r="D19" s="36">
        <f t="shared" si="0"/>
        <v>4.4000000000000003E-3</v>
      </c>
      <c r="E19" s="39">
        <v>0</v>
      </c>
      <c r="F19" s="36">
        <v>4.4000000000000003E-3</v>
      </c>
      <c r="G19" s="38" t="s">
        <v>229</v>
      </c>
      <c r="H19" s="38" t="s">
        <v>274</v>
      </c>
    </row>
    <row r="20" spans="4:8">
      <c r="D20" s="36">
        <f t="shared" si="0"/>
        <v>-1.2999999999999999E-3</v>
      </c>
      <c r="E20" s="39">
        <v>3.3999999999999998E-3</v>
      </c>
      <c r="F20" s="36">
        <v>2.0999999999999999E-3</v>
      </c>
      <c r="G20" s="38" t="s">
        <v>225</v>
      </c>
      <c r="H20" s="38" t="s">
        <v>275</v>
      </c>
    </row>
    <row r="21" spans="4:8">
      <c r="D21" s="36">
        <f t="shared" si="0"/>
        <v>-5.0000000000000001E-4</v>
      </c>
      <c r="E21" s="39">
        <v>5.0000000000000001E-4</v>
      </c>
      <c r="F21" s="37" t="s">
        <v>427</v>
      </c>
      <c r="G21" s="38" t="s">
        <v>365</v>
      </c>
      <c r="H21" s="38" t="s">
        <v>279</v>
      </c>
    </row>
    <row r="22" spans="4:8" ht="24">
      <c r="D22" s="36">
        <f t="shared" si="0"/>
        <v>-6.0000000000000001E-3</v>
      </c>
      <c r="E22" s="39">
        <v>6.0000000000000001E-3</v>
      </c>
      <c r="F22" s="36">
        <v>0</v>
      </c>
      <c r="G22" s="38" t="s">
        <v>377</v>
      </c>
      <c r="H22" s="38" t="s">
        <v>274</v>
      </c>
    </row>
    <row r="23" spans="4:8">
      <c r="D23" s="36">
        <f t="shared" si="0"/>
        <v>1.2999999999999999E-3</v>
      </c>
      <c r="E23" s="39">
        <v>4.0000000000000001E-3</v>
      </c>
      <c r="F23" s="36">
        <v>5.3E-3</v>
      </c>
      <c r="G23" s="38" t="s">
        <v>251</v>
      </c>
      <c r="H23" s="38" t="s">
        <v>274</v>
      </c>
    </row>
    <row r="24" spans="4:8">
      <c r="D24" s="36">
        <f t="shared" si="0"/>
        <v>-5.0000000000000001E-3</v>
      </c>
      <c r="E24" s="39">
        <v>5.0000000000000001E-3</v>
      </c>
      <c r="F24" s="36">
        <v>0</v>
      </c>
      <c r="G24" s="38" t="s">
        <v>419</v>
      </c>
      <c r="H24" s="38" t="s">
        <v>274</v>
      </c>
    </row>
    <row r="25" spans="4:8">
      <c r="D25" s="36">
        <f t="shared" si="0"/>
        <v>-8.0000000000000004E-4</v>
      </c>
      <c r="E25" s="39">
        <v>8.0000000000000004E-4</v>
      </c>
      <c r="F25" s="36">
        <v>0</v>
      </c>
      <c r="G25" s="38" t="s">
        <v>359</v>
      </c>
      <c r="H25" s="38" t="s">
        <v>292</v>
      </c>
    </row>
    <row r="26" spans="4:8">
      <c r="D26" s="36">
        <f t="shared" si="0"/>
        <v>-1.1999999999999999E-3</v>
      </c>
      <c r="E26" s="39">
        <v>1.1999999999999999E-3</v>
      </c>
      <c r="F26" s="36">
        <v>0</v>
      </c>
      <c r="G26" s="38" t="s">
        <v>369</v>
      </c>
      <c r="H26" s="38" t="s">
        <v>296</v>
      </c>
    </row>
    <row r="27" spans="4:8">
      <c r="D27" s="36">
        <f t="shared" si="0"/>
        <v>-1E-4</v>
      </c>
      <c r="E27" s="39">
        <v>1E-4</v>
      </c>
      <c r="F27" s="36">
        <v>0</v>
      </c>
      <c r="G27" s="38" t="s">
        <v>409</v>
      </c>
      <c r="H27" s="38" t="s">
        <v>274</v>
      </c>
    </row>
    <row r="28" spans="4:8">
      <c r="D28" s="36">
        <f t="shared" si="0"/>
        <v>-2.0000000000000001E-4</v>
      </c>
      <c r="E28" s="39">
        <v>2.0000000000000001E-4</v>
      </c>
      <c r="F28" s="36">
        <v>0</v>
      </c>
      <c r="G28" s="38" t="s">
        <v>424</v>
      </c>
      <c r="H28" s="38" t="s">
        <v>274</v>
      </c>
    </row>
    <row r="29" spans="4:8" ht="24">
      <c r="D29" s="36">
        <f t="shared" si="0"/>
        <v>-2.9999999999999997E-4</v>
      </c>
      <c r="E29" s="39">
        <v>2.9999999999999997E-4</v>
      </c>
      <c r="F29" s="36">
        <v>0</v>
      </c>
      <c r="G29" s="38" t="s">
        <v>382</v>
      </c>
      <c r="H29" s="38" t="s">
        <v>278</v>
      </c>
    </row>
    <row r="30" spans="4:8">
      <c r="D30" s="36">
        <f t="shared" si="0"/>
        <v>-1E-4</v>
      </c>
      <c r="E30" s="39">
        <v>1E-4</v>
      </c>
      <c r="F30" s="36">
        <v>0</v>
      </c>
      <c r="G30" s="38" t="s">
        <v>413</v>
      </c>
      <c r="H30" s="38" t="s">
        <v>274</v>
      </c>
    </row>
    <row r="31" spans="4:8">
      <c r="D31" s="36">
        <f t="shared" si="0"/>
        <v>-2.8E-3</v>
      </c>
      <c r="E31" s="39">
        <v>2.8E-3</v>
      </c>
      <c r="F31" s="36">
        <v>0</v>
      </c>
      <c r="G31" s="38" t="s">
        <v>407</v>
      </c>
      <c r="H31" s="38" t="s">
        <v>274</v>
      </c>
    </row>
    <row r="32" spans="4:8">
      <c r="D32" s="36">
        <f t="shared" si="0"/>
        <v>1.9E-3</v>
      </c>
      <c r="E32" s="39">
        <v>0</v>
      </c>
      <c r="F32" s="36">
        <v>1.9E-3</v>
      </c>
      <c r="G32" s="38" t="s">
        <v>218</v>
      </c>
      <c r="H32" s="38" t="s">
        <v>274</v>
      </c>
    </row>
    <row r="33" spans="4:8" ht="24">
      <c r="D33" s="36">
        <f t="shared" si="0"/>
        <v>6.4999999999999997E-3</v>
      </c>
      <c r="E33" s="39">
        <v>0</v>
      </c>
      <c r="F33" s="36">
        <v>6.4999999999999997E-3</v>
      </c>
      <c r="G33" s="38" t="s">
        <v>253</v>
      </c>
      <c r="H33" s="38" t="s">
        <v>276</v>
      </c>
    </row>
    <row r="34" spans="4:8" ht="24">
      <c r="D34" s="36">
        <f t="shared" si="0"/>
        <v>-1.1000000000000001E-3</v>
      </c>
      <c r="E34" s="39">
        <v>2.2000000000000001E-3</v>
      </c>
      <c r="F34" s="36">
        <v>1.1000000000000001E-3</v>
      </c>
      <c r="G34" s="38" t="s">
        <v>249</v>
      </c>
      <c r="H34" s="38" t="s">
        <v>276</v>
      </c>
    </row>
    <row r="35" spans="4:8">
      <c r="D35" s="36">
        <f t="shared" si="0"/>
        <v>4.5999999999999999E-3</v>
      </c>
      <c r="E35" s="39">
        <v>0.01</v>
      </c>
      <c r="F35" s="36">
        <v>1.46E-2</v>
      </c>
      <c r="G35" s="38" t="s">
        <v>242</v>
      </c>
      <c r="H35" s="38" t="s">
        <v>274</v>
      </c>
    </row>
    <row r="36" spans="4:8">
      <c r="D36" s="36">
        <f t="shared" si="0"/>
        <v>-1.6000000000000001E-3</v>
      </c>
      <c r="E36" s="39">
        <v>1.6000000000000001E-3</v>
      </c>
      <c r="F36" s="36">
        <v>0</v>
      </c>
      <c r="G36" s="38" t="s">
        <v>372</v>
      </c>
      <c r="H36" s="38" t="s">
        <v>282</v>
      </c>
    </row>
    <row r="37" spans="4:8">
      <c r="D37" s="36">
        <f t="shared" si="0"/>
        <v>-1.9E-3</v>
      </c>
      <c r="E37" s="39">
        <v>1.9E-3</v>
      </c>
      <c r="F37" s="36">
        <v>0</v>
      </c>
      <c r="G37" s="38" t="s">
        <v>358</v>
      </c>
      <c r="H37" s="38" t="s">
        <v>274</v>
      </c>
    </row>
    <row r="38" spans="4:8" ht="24">
      <c r="D38" s="36">
        <f t="shared" si="0"/>
        <v>-1.6000000000000001E-3</v>
      </c>
      <c r="E38" s="39">
        <v>1.6000000000000001E-3</v>
      </c>
      <c r="F38" s="36">
        <v>0</v>
      </c>
      <c r="G38" s="38" t="s">
        <v>252</v>
      </c>
      <c r="H38" s="38" t="s">
        <v>286</v>
      </c>
    </row>
    <row r="39" spans="4:8" ht="24">
      <c r="D39" s="36">
        <f t="shared" si="0"/>
        <v>-6.9999999999999999E-4</v>
      </c>
      <c r="E39" s="39">
        <v>6.9999999999999999E-4</v>
      </c>
      <c r="F39" s="36">
        <v>0</v>
      </c>
      <c r="G39" s="38" t="s">
        <v>93</v>
      </c>
      <c r="H39" s="38" t="s">
        <v>278</v>
      </c>
    </row>
    <row r="40" spans="4:8">
      <c r="D40" s="36">
        <f t="shared" si="0"/>
        <v>5.9999999999999984E-4</v>
      </c>
      <c r="E40" s="39">
        <v>0.02</v>
      </c>
      <c r="F40" s="36">
        <v>2.06E-2</v>
      </c>
      <c r="G40" s="38" t="s">
        <v>232</v>
      </c>
      <c r="H40" s="38" t="s">
        <v>274</v>
      </c>
    </row>
    <row r="41" spans="4:8">
      <c r="D41" s="36">
        <f t="shared" si="0"/>
        <v>-7.9000000000000008E-3</v>
      </c>
      <c r="E41" s="39">
        <v>7.9000000000000008E-3</v>
      </c>
      <c r="F41" s="36">
        <v>0</v>
      </c>
      <c r="G41" s="38" t="s">
        <v>417</v>
      </c>
      <c r="H41" s="38" t="s">
        <v>274</v>
      </c>
    </row>
    <row r="42" spans="4:8" ht="24">
      <c r="D42" s="36">
        <f t="shared" si="0"/>
        <v>-5.4999999999999997E-3</v>
      </c>
      <c r="E42" s="39">
        <v>5.4999999999999997E-3</v>
      </c>
      <c r="F42" s="36">
        <v>0</v>
      </c>
      <c r="G42" s="38" t="s">
        <v>425</v>
      </c>
      <c r="H42" s="38" t="s">
        <v>285</v>
      </c>
    </row>
    <row r="43" spans="4:8">
      <c r="D43" s="36">
        <f t="shared" si="0"/>
        <v>-1E-4</v>
      </c>
      <c r="E43" s="43">
        <v>1E-4</v>
      </c>
      <c r="F43" s="36">
        <v>0</v>
      </c>
      <c r="G43" s="38" t="s">
        <v>412</v>
      </c>
      <c r="H43" s="38" t="s">
        <v>274</v>
      </c>
    </row>
    <row r="44" spans="4:8">
      <c r="D44" s="36">
        <f t="shared" si="0"/>
        <v>-1E-4</v>
      </c>
      <c r="E44" s="39">
        <v>1E-4</v>
      </c>
      <c r="F44" s="36">
        <v>0</v>
      </c>
      <c r="G44" s="38" t="s">
        <v>420</v>
      </c>
      <c r="H44" s="38" t="s">
        <v>274</v>
      </c>
    </row>
    <row r="45" spans="4:8">
      <c r="D45" s="36">
        <f t="shared" si="0"/>
        <v>-1E-4</v>
      </c>
      <c r="E45" s="39">
        <v>1E-4</v>
      </c>
      <c r="F45" s="36">
        <v>0</v>
      </c>
      <c r="G45" s="38" t="s">
        <v>422</v>
      </c>
      <c r="H45" s="38" t="s">
        <v>274</v>
      </c>
    </row>
    <row r="46" spans="4:8">
      <c r="D46" s="36">
        <f t="shared" si="0"/>
        <v>0</v>
      </c>
      <c r="E46" s="39">
        <v>0</v>
      </c>
      <c r="F46" s="36">
        <v>0</v>
      </c>
      <c r="G46" s="38" t="s">
        <v>423</v>
      </c>
      <c r="H46" s="38" t="s">
        <v>274</v>
      </c>
    </row>
    <row r="47" spans="4:8">
      <c r="D47" s="36">
        <f t="shared" si="0"/>
        <v>-1E-4</v>
      </c>
      <c r="E47" s="39">
        <v>1E-4</v>
      </c>
      <c r="F47" s="36">
        <v>0</v>
      </c>
      <c r="G47" s="38" t="s">
        <v>416</v>
      </c>
      <c r="H47" s="38" t="s">
        <v>274</v>
      </c>
    </row>
    <row r="48" spans="4:8" ht="24">
      <c r="D48" s="36">
        <f t="shared" si="0"/>
        <v>3.3000000000000008E-3</v>
      </c>
      <c r="E48" s="39">
        <v>1.4999999999999999E-2</v>
      </c>
      <c r="F48" s="36">
        <v>1.83E-2</v>
      </c>
      <c r="G48" s="38" t="s">
        <v>241</v>
      </c>
      <c r="H48" s="38" t="s">
        <v>275</v>
      </c>
    </row>
    <row r="49" spans="4:8">
      <c r="D49" s="36">
        <f t="shared" si="0"/>
        <v>4.1000000000000003E-3</v>
      </c>
      <c r="E49" s="39">
        <v>0</v>
      </c>
      <c r="F49" s="36">
        <v>4.1000000000000003E-3</v>
      </c>
      <c r="G49" s="38" t="s">
        <v>250</v>
      </c>
      <c r="H49" s="38" t="s">
        <v>98</v>
      </c>
    </row>
    <row r="50" spans="4:8">
      <c r="D50" s="36">
        <f t="shared" si="0"/>
        <v>5.1999999999999998E-3</v>
      </c>
      <c r="E50" s="39">
        <v>1E-4</v>
      </c>
      <c r="F50" s="36">
        <v>5.3E-3</v>
      </c>
      <c r="G50" s="38" t="s">
        <v>255</v>
      </c>
      <c r="H50" s="38" t="s">
        <v>274</v>
      </c>
    </row>
    <row r="51" spans="4:8">
      <c r="D51" s="36">
        <f t="shared" si="0"/>
        <v>-1E-4</v>
      </c>
      <c r="E51" s="39">
        <v>1E-4</v>
      </c>
      <c r="F51" s="37" t="s">
        <v>303</v>
      </c>
      <c r="G51" s="38" t="s">
        <v>376</v>
      </c>
      <c r="H51" s="38" t="s">
        <v>278</v>
      </c>
    </row>
    <row r="52" spans="4:8">
      <c r="D52" s="36">
        <f t="shared" si="0"/>
        <v>9.999999999999998E-4</v>
      </c>
      <c r="E52" s="39">
        <v>2.0000000000000001E-4</v>
      </c>
      <c r="F52" s="36">
        <v>1.1999999999999999E-3</v>
      </c>
      <c r="G52" s="38" t="s">
        <v>221</v>
      </c>
      <c r="H52" s="38" t="s">
        <v>275</v>
      </c>
    </row>
    <row r="53" spans="4:8" ht="24">
      <c r="D53" s="36">
        <f t="shared" si="0"/>
        <v>-2.5999999999999999E-3</v>
      </c>
      <c r="E53" s="39">
        <v>2.5999999999999999E-3</v>
      </c>
      <c r="F53" s="36">
        <v>0</v>
      </c>
      <c r="G53" s="38" t="s">
        <v>378</v>
      </c>
      <c r="H53" s="38" t="s">
        <v>274</v>
      </c>
    </row>
    <row r="54" spans="4:8">
      <c r="D54" s="36">
        <f t="shared" si="0"/>
        <v>-8.9999999999999998E-4</v>
      </c>
      <c r="E54" s="39">
        <v>8.9999999999999998E-4</v>
      </c>
      <c r="F54" s="36">
        <v>0</v>
      </c>
      <c r="G54" s="38" t="s">
        <v>379</v>
      </c>
      <c r="H54" s="38" t="s">
        <v>286</v>
      </c>
    </row>
    <row r="55" spans="4:8">
      <c r="D55" s="36">
        <f t="shared" si="0"/>
        <v>-2.0000000000000001E-4</v>
      </c>
      <c r="E55" s="39">
        <v>2.0000000000000001E-4</v>
      </c>
      <c r="F55" s="36">
        <v>0</v>
      </c>
      <c r="G55" s="38" t="s">
        <v>375</v>
      </c>
      <c r="H55" s="38" t="s">
        <v>278</v>
      </c>
    </row>
    <row r="56" spans="4:8" ht="24">
      <c r="D56" s="36">
        <f t="shared" si="0"/>
        <v>-2.0000000000000001E-4</v>
      </c>
      <c r="E56" s="39">
        <v>2.0000000000000001E-4</v>
      </c>
      <c r="F56" s="36">
        <v>0</v>
      </c>
      <c r="G56" s="38" t="s">
        <v>355</v>
      </c>
      <c r="H56" s="38" t="s">
        <v>277</v>
      </c>
    </row>
    <row r="57" spans="4:8" ht="24">
      <c r="D57" s="36">
        <f t="shared" si="0"/>
        <v>-2.0000000000000001E-4</v>
      </c>
      <c r="E57" s="39">
        <v>2.0000000000000001E-4</v>
      </c>
      <c r="F57" s="36">
        <v>0</v>
      </c>
      <c r="G57" s="38" t="s">
        <v>366</v>
      </c>
      <c r="H57" s="38" t="s">
        <v>277</v>
      </c>
    </row>
    <row r="58" spans="4:8">
      <c r="D58" s="36">
        <f t="shared" si="0"/>
        <v>3.5000000000000001E-3</v>
      </c>
      <c r="E58" s="39">
        <v>2.9999999999999997E-4</v>
      </c>
      <c r="F58" s="36">
        <v>3.8E-3</v>
      </c>
      <c r="G58" s="38" t="s">
        <v>236</v>
      </c>
      <c r="H58" s="38" t="s">
        <v>278</v>
      </c>
    </row>
    <row r="59" spans="4:8">
      <c r="D59" s="36">
        <f t="shared" si="0"/>
        <v>1.9E-3</v>
      </c>
      <c r="E59" s="39">
        <v>0</v>
      </c>
      <c r="F59" s="36">
        <v>1.9E-3</v>
      </c>
      <c r="G59" s="38" t="s">
        <v>234</v>
      </c>
      <c r="H59" s="38" t="s">
        <v>282</v>
      </c>
    </row>
    <row r="60" spans="4:8">
      <c r="D60" s="36">
        <f t="shared" si="0"/>
        <v>1.8999999999999998E-3</v>
      </c>
      <c r="E60" s="39">
        <v>5.0000000000000001E-3</v>
      </c>
      <c r="F60" s="36">
        <v>6.8999999999999999E-3</v>
      </c>
      <c r="G60" s="38" t="s">
        <v>227</v>
      </c>
      <c r="H60" s="38" t="s">
        <v>275</v>
      </c>
    </row>
    <row r="61" spans="4:8" ht="24">
      <c r="D61" s="36">
        <f t="shared" si="0"/>
        <v>5.9999999999999984E-4</v>
      </c>
      <c r="E61" s="39">
        <v>1.1000000000000001E-3</v>
      </c>
      <c r="F61" s="36">
        <v>1.6999999999999999E-3</v>
      </c>
      <c r="G61" s="38" t="s">
        <v>224</v>
      </c>
      <c r="H61" s="38" t="s">
        <v>277</v>
      </c>
    </row>
    <row r="62" spans="4:8" ht="24">
      <c r="D62" s="36">
        <f t="shared" si="0"/>
        <v>2.5999999999999999E-3</v>
      </c>
      <c r="E62" s="39">
        <v>0</v>
      </c>
      <c r="F62" s="36">
        <v>2.5999999999999999E-3</v>
      </c>
      <c r="G62" s="38" t="s">
        <v>226</v>
      </c>
      <c r="H62" s="38" t="s">
        <v>279</v>
      </c>
    </row>
    <row r="63" spans="4:8" ht="24">
      <c r="D63" s="36">
        <f t="shared" si="0"/>
        <v>-4.0000000000000002E-4</v>
      </c>
      <c r="E63" s="39">
        <v>4.0000000000000002E-4</v>
      </c>
      <c r="F63" s="36">
        <v>0</v>
      </c>
      <c r="G63" s="38" t="s">
        <v>349</v>
      </c>
      <c r="H63" s="38" t="s">
        <v>276</v>
      </c>
    </row>
    <row r="64" spans="4:8" ht="24">
      <c r="D64" s="36">
        <f t="shared" si="0"/>
        <v>-2.2000000000000001E-3</v>
      </c>
      <c r="E64" s="39">
        <v>2.2000000000000001E-3</v>
      </c>
      <c r="F64" s="36">
        <v>0</v>
      </c>
      <c r="G64" s="38" t="s">
        <v>373</v>
      </c>
      <c r="H64" s="38" t="s">
        <v>275</v>
      </c>
    </row>
    <row r="65" spans="4:8">
      <c r="D65" s="36">
        <f t="shared" si="0"/>
        <v>2.5000000000000001E-3</v>
      </c>
      <c r="E65" s="39">
        <v>0</v>
      </c>
      <c r="F65" s="36">
        <v>2.5000000000000001E-3</v>
      </c>
      <c r="G65" s="38" t="s">
        <v>257</v>
      </c>
      <c r="H65" s="38" t="s">
        <v>275</v>
      </c>
    </row>
    <row r="66" spans="4:8">
      <c r="D66" s="36">
        <f t="shared" si="0"/>
        <v>2.5000000000000001E-3</v>
      </c>
      <c r="E66" s="39">
        <v>0</v>
      </c>
      <c r="F66" s="36">
        <v>2.5000000000000001E-3</v>
      </c>
      <c r="G66" s="38" t="s">
        <v>223</v>
      </c>
      <c r="H66" s="38" t="s">
        <v>278</v>
      </c>
    </row>
    <row r="67" spans="4:8">
      <c r="D67" s="36">
        <f t="shared" ref="D67:D130" si="1">F67-E67</f>
        <v>-2.0000000000000001E-4</v>
      </c>
      <c r="E67" s="39">
        <v>2.0000000000000001E-4</v>
      </c>
      <c r="F67" s="36">
        <v>0</v>
      </c>
      <c r="G67" s="38" t="s">
        <v>411</v>
      </c>
      <c r="H67" s="38" t="s">
        <v>274</v>
      </c>
    </row>
    <row r="68" spans="4:8" ht="24">
      <c r="D68" s="36">
        <f t="shared" si="1"/>
        <v>-2.9999999999999997E-4</v>
      </c>
      <c r="E68" s="39">
        <v>2.9999999999999997E-4</v>
      </c>
      <c r="F68" s="36">
        <v>0</v>
      </c>
      <c r="G68" s="38" t="s">
        <v>353</v>
      </c>
      <c r="H68" s="38" t="s">
        <v>276</v>
      </c>
    </row>
    <row r="69" spans="4:8" ht="24">
      <c r="D69" s="36">
        <f t="shared" si="1"/>
        <v>-1.8E-3</v>
      </c>
      <c r="E69" s="39">
        <v>1.8E-3</v>
      </c>
      <c r="F69" s="36">
        <v>0</v>
      </c>
      <c r="G69" s="38" t="s">
        <v>362</v>
      </c>
      <c r="H69" s="38"/>
    </row>
    <row r="70" spans="4:8" ht="24">
      <c r="D70" s="36">
        <f t="shared" si="1"/>
        <v>-1E-4</v>
      </c>
      <c r="E70" s="39">
        <v>1E-4</v>
      </c>
      <c r="F70" s="36">
        <v>0</v>
      </c>
      <c r="G70" s="38" t="s">
        <v>352</v>
      </c>
      <c r="H70" s="38" t="s">
        <v>351</v>
      </c>
    </row>
    <row r="71" spans="4:8">
      <c r="D71" s="36">
        <f t="shared" si="1"/>
        <v>0</v>
      </c>
      <c r="E71" s="39">
        <v>0</v>
      </c>
      <c r="F71" s="36">
        <v>0</v>
      </c>
      <c r="G71" s="38" t="s">
        <v>414</v>
      </c>
      <c r="H71" s="38" t="s">
        <v>274</v>
      </c>
    </row>
    <row r="72" spans="4:8">
      <c r="D72" s="36">
        <f t="shared" si="1"/>
        <v>-2.0000000000000001E-4</v>
      </c>
      <c r="E72" s="39">
        <v>2.0000000000000001E-4</v>
      </c>
      <c r="F72" s="36">
        <v>0</v>
      </c>
      <c r="G72" s="38" t="s">
        <v>360</v>
      </c>
      <c r="H72" s="38" t="s">
        <v>278</v>
      </c>
    </row>
    <row r="73" spans="4:8" ht="24">
      <c r="D73" s="36">
        <f t="shared" si="1"/>
        <v>-2.9999999999999997E-4</v>
      </c>
      <c r="E73" s="39">
        <v>2.9999999999999997E-4</v>
      </c>
      <c r="F73" s="36">
        <v>0</v>
      </c>
      <c r="G73" s="38" t="s">
        <v>354</v>
      </c>
      <c r="H73" s="38" t="s">
        <v>276</v>
      </c>
    </row>
    <row r="74" spans="4:8" ht="24">
      <c r="D74" s="36">
        <f t="shared" si="1"/>
        <v>-1E-4</v>
      </c>
      <c r="E74" s="39">
        <v>1E-4</v>
      </c>
      <c r="F74" s="36">
        <v>0</v>
      </c>
      <c r="G74" s="38" t="s">
        <v>421</v>
      </c>
      <c r="H74" s="38" t="s">
        <v>292</v>
      </c>
    </row>
    <row r="75" spans="4:8">
      <c r="D75" s="36">
        <f t="shared" si="1"/>
        <v>-2.0000000000000001E-4</v>
      </c>
      <c r="E75" s="39">
        <v>2.0000000000000001E-4</v>
      </c>
      <c r="F75" s="36">
        <v>0</v>
      </c>
      <c r="G75" s="38" t="s">
        <v>410</v>
      </c>
      <c r="H75" s="38" t="s">
        <v>274</v>
      </c>
    </row>
    <row r="76" spans="4:8" ht="24">
      <c r="D76" s="36">
        <f t="shared" si="1"/>
        <v>-1E-3</v>
      </c>
      <c r="E76" s="39">
        <v>1E-3</v>
      </c>
      <c r="F76" s="36">
        <v>0</v>
      </c>
      <c r="G76" s="38" t="s">
        <v>367</v>
      </c>
      <c r="H76" s="38" t="s">
        <v>276</v>
      </c>
    </row>
    <row r="77" spans="4:8">
      <c r="D77" s="36">
        <f t="shared" si="1"/>
        <v>-3.9999999999999975E-4</v>
      </c>
      <c r="E77" s="39">
        <v>3.0999999999999999E-3</v>
      </c>
      <c r="F77" s="36">
        <v>2.7000000000000001E-3</v>
      </c>
      <c r="G77" s="38" t="s">
        <v>235</v>
      </c>
      <c r="H77" s="38" t="s">
        <v>282</v>
      </c>
    </row>
    <row r="78" spans="4:8">
      <c r="D78" s="36">
        <f t="shared" si="1"/>
        <v>-1.1000000000000001E-3</v>
      </c>
      <c r="E78" s="39">
        <v>1.1000000000000001E-3</v>
      </c>
      <c r="F78" s="36">
        <v>0</v>
      </c>
      <c r="G78" s="38" t="s">
        <v>350</v>
      </c>
      <c r="H78" s="38" t="s">
        <v>296</v>
      </c>
    </row>
    <row r="79" spans="4:8" ht="24">
      <c r="D79" s="36">
        <f t="shared" si="1"/>
        <v>2.2000000000000001E-3</v>
      </c>
      <c r="E79" s="39">
        <v>5.0000000000000001E-4</v>
      </c>
      <c r="F79" s="36">
        <v>2.7000000000000001E-3</v>
      </c>
      <c r="G79" s="38" t="s">
        <v>254</v>
      </c>
      <c r="H79" s="38" t="s">
        <v>276</v>
      </c>
    </row>
    <row r="80" spans="4:8">
      <c r="D80" s="36">
        <f t="shared" si="1"/>
        <v>2.9000000000000002E-3</v>
      </c>
      <c r="E80" s="39">
        <v>1E-4</v>
      </c>
      <c r="F80" s="36">
        <v>3.0000000000000001E-3</v>
      </c>
      <c r="G80" s="38" t="s">
        <v>246</v>
      </c>
      <c r="H80" s="38" t="s">
        <v>274</v>
      </c>
    </row>
    <row r="81" spans="4:8">
      <c r="D81" s="36">
        <f t="shared" si="1"/>
        <v>5.1000000000000004E-3</v>
      </c>
      <c r="E81" s="39">
        <v>0</v>
      </c>
      <c r="F81" s="36">
        <v>5.1000000000000004E-3</v>
      </c>
      <c r="G81" s="38" t="s">
        <v>299</v>
      </c>
      <c r="H81" s="38" t="s">
        <v>274</v>
      </c>
    </row>
    <row r="82" spans="4:8">
      <c r="D82" s="36">
        <f t="shared" si="1"/>
        <v>-3.3E-3</v>
      </c>
      <c r="E82" s="39">
        <v>3.3E-3</v>
      </c>
      <c r="F82" s="37" t="s">
        <v>303</v>
      </c>
      <c r="G82" s="38" t="s">
        <v>92</v>
      </c>
      <c r="H82" s="38" t="s">
        <v>275</v>
      </c>
    </row>
    <row r="83" spans="4:8">
      <c r="D83" s="36">
        <f t="shared" si="1"/>
        <v>-1E-4</v>
      </c>
      <c r="E83" s="39">
        <v>1E-4</v>
      </c>
      <c r="F83" s="37" t="s">
        <v>303</v>
      </c>
      <c r="G83" s="38" t="s">
        <v>363</v>
      </c>
      <c r="H83" s="38" t="s">
        <v>293</v>
      </c>
    </row>
    <row r="84" spans="4:8" ht="24">
      <c r="D84" s="36">
        <f t="shared" si="1"/>
        <v>5.0000000000000001E-3</v>
      </c>
      <c r="E84" s="39">
        <v>0</v>
      </c>
      <c r="F84" s="36">
        <v>5.0000000000000001E-3</v>
      </c>
      <c r="G84" s="38" t="s">
        <v>222</v>
      </c>
      <c r="H84" s="38" t="s">
        <v>277</v>
      </c>
    </row>
    <row r="85" spans="4:8">
      <c r="D85" s="36">
        <f t="shared" si="1"/>
        <v>5.1000000000000004E-3</v>
      </c>
      <c r="E85" s="39">
        <v>1.4999999999999999E-2</v>
      </c>
      <c r="F85" s="36">
        <v>2.01E-2</v>
      </c>
      <c r="G85" s="38" t="s">
        <v>245</v>
      </c>
      <c r="H85" s="38" t="s">
        <v>274</v>
      </c>
    </row>
    <row r="86" spans="4:8">
      <c r="D86" s="36">
        <f t="shared" si="1"/>
        <v>-2.0000000000000001E-4</v>
      </c>
      <c r="E86" s="39">
        <v>2.0000000000000001E-4</v>
      </c>
      <c r="F86" s="37" t="s">
        <v>303</v>
      </c>
      <c r="G86" s="38" t="s">
        <v>418</v>
      </c>
      <c r="H86" s="38" t="s">
        <v>274</v>
      </c>
    </row>
    <row r="87" spans="4:8">
      <c r="D87" s="36">
        <f t="shared" si="1"/>
        <v>-2.9999999999999997E-4</v>
      </c>
      <c r="E87" s="39">
        <v>2.9999999999999997E-4</v>
      </c>
      <c r="F87" s="37" t="s">
        <v>303</v>
      </c>
      <c r="G87" s="38" t="s">
        <v>374</v>
      </c>
      <c r="H87" s="38" t="s">
        <v>275</v>
      </c>
    </row>
    <row r="88" spans="4:8">
      <c r="D88" s="36">
        <f t="shared" si="1"/>
        <v>4.8999999999999998E-3</v>
      </c>
      <c r="E88" s="39">
        <v>0</v>
      </c>
      <c r="F88" s="36">
        <v>4.8999999999999998E-3</v>
      </c>
      <c r="G88" s="38" t="s">
        <v>240</v>
      </c>
      <c r="H88" s="38" t="s">
        <v>274</v>
      </c>
    </row>
    <row r="89" spans="4:8">
      <c r="D89" s="36">
        <f t="shared" si="1"/>
        <v>8.8000000000000005E-3</v>
      </c>
      <c r="E89" s="39">
        <v>0</v>
      </c>
      <c r="F89" s="36">
        <v>8.8000000000000005E-3</v>
      </c>
      <c r="G89" s="38" t="s">
        <v>247</v>
      </c>
      <c r="H89" s="38" t="s">
        <v>274</v>
      </c>
    </row>
    <row r="90" spans="4:8">
      <c r="D90" s="36">
        <f t="shared" si="1"/>
        <v>1.9999999999999966E-4</v>
      </c>
      <c r="E90" s="39">
        <v>5.4000000000000003E-3</v>
      </c>
      <c r="F90" s="36">
        <v>5.5999999999999999E-3</v>
      </c>
      <c r="G90" s="38" t="s">
        <v>243</v>
      </c>
      <c r="H90" s="38" t="s">
        <v>285</v>
      </c>
    </row>
    <row r="91" spans="4:8" ht="24">
      <c r="D91" s="36">
        <f t="shared" si="1"/>
        <v>4.0000000000000001E-3</v>
      </c>
      <c r="E91" s="39">
        <v>1E-4</v>
      </c>
      <c r="F91" s="36">
        <v>4.1000000000000003E-3</v>
      </c>
      <c r="G91" s="38" t="s">
        <v>244</v>
      </c>
      <c r="H91" s="38" t="s">
        <v>274</v>
      </c>
    </row>
    <row r="92" spans="4:8">
      <c r="D92" s="36">
        <f t="shared" si="1"/>
        <v>-1E-4</v>
      </c>
      <c r="E92" s="39">
        <v>1E-4</v>
      </c>
      <c r="F92" s="37" t="s">
        <v>303</v>
      </c>
      <c r="G92" s="38" t="s">
        <v>415</v>
      </c>
      <c r="H92" s="38" t="s">
        <v>274</v>
      </c>
    </row>
    <row r="93" spans="4:8">
      <c r="D93" s="36">
        <f t="shared" si="1"/>
        <v>-4.0000000000000002E-4</v>
      </c>
      <c r="E93" s="39">
        <v>4.0000000000000002E-4</v>
      </c>
      <c r="F93" s="37" t="s">
        <v>303</v>
      </c>
      <c r="G93" s="38" t="s">
        <v>408</v>
      </c>
      <c r="H93" s="38" t="s">
        <v>274</v>
      </c>
    </row>
    <row r="94" spans="4:8">
      <c r="D94" s="36">
        <f t="shared" si="1"/>
        <v>3.0000000000000001E-3</v>
      </c>
      <c r="E94" s="39">
        <v>0</v>
      </c>
      <c r="F94" s="36">
        <v>3.0000000000000001E-3</v>
      </c>
      <c r="G94" s="38" t="s">
        <v>237</v>
      </c>
      <c r="H94" s="38" t="s">
        <v>74</v>
      </c>
    </row>
    <row r="95" spans="4:8">
      <c r="D95" s="36">
        <f t="shared" si="1"/>
        <v>-2.0000000000000001E-4</v>
      </c>
      <c r="E95" s="39">
        <v>2.0000000000000001E-4</v>
      </c>
      <c r="F95" s="37" t="s">
        <v>303</v>
      </c>
      <c r="G95" s="38" t="s">
        <v>108</v>
      </c>
      <c r="H95" s="38" t="s">
        <v>15</v>
      </c>
    </row>
    <row r="96" spans="4:8">
      <c r="D96" s="36">
        <f t="shared" si="1"/>
        <v>-5.0000000000000001E-4</v>
      </c>
      <c r="E96" s="39">
        <v>5.0000000000000001E-4</v>
      </c>
      <c r="F96" s="37" t="s">
        <v>303</v>
      </c>
      <c r="G96" s="38" t="s">
        <v>197</v>
      </c>
      <c r="H96" s="38" t="s">
        <v>308</v>
      </c>
    </row>
    <row r="97" spans="4:8">
      <c r="D97" s="36">
        <f t="shared" si="1"/>
        <v>0</v>
      </c>
      <c r="E97" s="39">
        <v>0</v>
      </c>
      <c r="F97" s="37" t="s">
        <v>303</v>
      </c>
      <c r="G97" s="38" t="s">
        <v>207</v>
      </c>
      <c r="H97" s="38" t="s">
        <v>78</v>
      </c>
    </row>
    <row r="98" spans="4:8">
      <c r="D98" s="36">
        <f t="shared" si="1"/>
        <v>-2.9999999999999997E-4</v>
      </c>
      <c r="E98" s="39">
        <v>2.9999999999999997E-4</v>
      </c>
      <c r="F98" s="37" t="s">
        <v>303</v>
      </c>
      <c r="G98" s="38" t="s">
        <v>147</v>
      </c>
      <c r="H98" s="38" t="s">
        <v>88</v>
      </c>
    </row>
    <row r="99" spans="4:8">
      <c r="D99" s="36">
        <f t="shared" si="1"/>
        <v>-5.0000000000000001E-4</v>
      </c>
      <c r="E99" s="39">
        <v>5.0000000000000001E-4</v>
      </c>
      <c r="F99" s="37" t="s">
        <v>303</v>
      </c>
      <c r="G99" s="38" t="s">
        <v>114</v>
      </c>
      <c r="H99" s="38" t="s">
        <v>15</v>
      </c>
    </row>
    <row r="100" spans="4:8">
      <c r="D100" s="36">
        <f t="shared" si="1"/>
        <v>0</v>
      </c>
      <c r="E100" s="39">
        <v>0</v>
      </c>
      <c r="F100" s="37" t="s">
        <v>303</v>
      </c>
      <c r="G100" s="38" t="s">
        <v>319</v>
      </c>
      <c r="H100" s="38" t="s">
        <v>15</v>
      </c>
    </row>
    <row r="101" spans="4:8">
      <c r="D101" s="36">
        <f t="shared" si="1"/>
        <v>-5.0000000000000001E-4</v>
      </c>
      <c r="E101" s="39">
        <v>5.0000000000000001E-4</v>
      </c>
      <c r="F101" s="37" t="s">
        <v>303</v>
      </c>
      <c r="G101" s="38" t="s">
        <v>318</v>
      </c>
      <c r="H101" s="38" t="s">
        <v>283</v>
      </c>
    </row>
    <row r="102" spans="4:8">
      <c r="D102" s="36">
        <f t="shared" si="1"/>
        <v>-2.9999999999999997E-4</v>
      </c>
      <c r="E102" s="39">
        <v>2.9999999999999997E-4</v>
      </c>
      <c r="F102" s="37" t="s">
        <v>303</v>
      </c>
      <c r="G102" s="38" t="s">
        <v>332</v>
      </c>
      <c r="H102" s="38" t="s">
        <v>83</v>
      </c>
    </row>
    <row r="103" spans="4:8">
      <c r="D103" s="36">
        <f t="shared" si="1"/>
        <v>0</v>
      </c>
      <c r="E103" s="39">
        <v>0</v>
      </c>
      <c r="F103" s="37" t="s">
        <v>303</v>
      </c>
      <c r="G103" s="38" t="s">
        <v>333</v>
      </c>
      <c r="H103" s="38" t="s">
        <v>83</v>
      </c>
    </row>
    <row r="104" spans="4:8">
      <c r="D104" s="36">
        <f t="shared" si="1"/>
        <v>-1E-4</v>
      </c>
      <c r="E104" s="39">
        <v>1E-4</v>
      </c>
      <c r="F104" s="37" t="s">
        <v>303</v>
      </c>
      <c r="G104" s="38" t="s">
        <v>170</v>
      </c>
      <c r="H104" s="38" t="s">
        <v>294</v>
      </c>
    </row>
    <row r="105" spans="4:8">
      <c r="D105" s="36">
        <f t="shared" si="1"/>
        <v>-2.9999999999999997E-4</v>
      </c>
      <c r="E105" s="39">
        <v>2.9999999999999997E-4</v>
      </c>
      <c r="F105" s="37" t="s">
        <v>303</v>
      </c>
      <c r="G105" s="38" t="s">
        <v>181</v>
      </c>
      <c r="H105" s="38" t="s">
        <v>83</v>
      </c>
    </row>
    <row r="106" spans="4:8">
      <c r="D106" s="36">
        <f t="shared" si="1"/>
        <v>-4.0000000000000002E-4</v>
      </c>
      <c r="E106" s="39">
        <v>4.0000000000000002E-4</v>
      </c>
      <c r="F106" s="37" t="s">
        <v>303</v>
      </c>
      <c r="G106" s="38" t="s">
        <v>200</v>
      </c>
      <c r="H106" s="38" t="s">
        <v>81</v>
      </c>
    </row>
    <row r="107" spans="4:8">
      <c r="D107" s="36">
        <f t="shared" si="1"/>
        <v>0</v>
      </c>
      <c r="E107" s="39">
        <v>0</v>
      </c>
      <c r="F107" s="37" t="s">
        <v>303</v>
      </c>
      <c r="G107" s="38" t="s">
        <v>344</v>
      </c>
      <c r="H107" s="38" t="s">
        <v>81</v>
      </c>
    </row>
    <row r="108" spans="4:8">
      <c r="D108" s="36">
        <f t="shared" si="1"/>
        <v>-2.0000000000000001E-4</v>
      </c>
      <c r="E108" s="39">
        <v>2.0000000000000001E-4</v>
      </c>
      <c r="F108" s="37" t="s">
        <v>303</v>
      </c>
      <c r="G108" s="38" t="s">
        <v>109</v>
      </c>
      <c r="H108" s="38" t="s">
        <v>15</v>
      </c>
    </row>
    <row r="109" spans="4:8">
      <c r="D109" s="36">
        <f t="shared" si="1"/>
        <v>-4.0000000000000002E-4</v>
      </c>
      <c r="E109" s="39">
        <v>4.0000000000000002E-4</v>
      </c>
      <c r="F109" s="37" t="s">
        <v>303</v>
      </c>
      <c r="G109" s="38" t="s">
        <v>324</v>
      </c>
      <c r="H109" s="38" t="s">
        <v>15</v>
      </c>
    </row>
    <row r="110" spans="4:8">
      <c r="D110" s="36">
        <f t="shared" si="1"/>
        <v>-1E-3</v>
      </c>
      <c r="E110" s="39">
        <v>1E-3</v>
      </c>
      <c r="F110" s="37" t="s">
        <v>303</v>
      </c>
      <c r="G110" s="38" t="s">
        <v>346</v>
      </c>
      <c r="H110" s="38" t="s">
        <v>82</v>
      </c>
    </row>
    <row r="111" spans="4:8">
      <c r="D111" s="36">
        <f t="shared" si="1"/>
        <v>3.5999999999999999E-3</v>
      </c>
      <c r="E111" s="39">
        <v>0</v>
      </c>
      <c r="F111" s="36">
        <v>3.5999999999999999E-3</v>
      </c>
      <c r="G111" s="38" t="s">
        <v>298</v>
      </c>
      <c r="H111" s="38" t="s">
        <v>297</v>
      </c>
    </row>
    <row r="112" spans="4:8">
      <c r="D112" s="36">
        <f t="shared" si="1"/>
        <v>8.0000000000000015E-4</v>
      </c>
      <c r="E112" s="39">
        <v>1.1999999999999999E-3</v>
      </c>
      <c r="F112" s="36">
        <v>2E-3</v>
      </c>
      <c r="G112" s="38" t="s">
        <v>176</v>
      </c>
      <c r="H112" s="38" t="s">
        <v>85</v>
      </c>
    </row>
    <row r="113" spans="4:8">
      <c r="D113" s="36">
        <f t="shared" si="1"/>
        <v>-1E-4</v>
      </c>
      <c r="E113" s="39">
        <v>1E-4</v>
      </c>
      <c r="F113" s="37" t="s">
        <v>303</v>
      </c>
      <c r="G113" s="38" t="s">
        <v>134</v>
      </c>
      <c r="H113" s="38" t="s">
        <v>74</v>
      </c>
    </row>
    <row r="114" spans="4:8">
      <c r="D114" s="36">
        <f t="shared" si="1"/>
        <v>-7.9999999999999993E-4</v>
      </c>
      <c r="E114" s="39">
        <v>1.6999999999999999E-3</v>
      </c>
      <c r="F114" s="36">
        <v>8.9999999999999998E-4</v>
      </c>
      <c r="G114" s="38" t="s">
        <v>137</v>
      </c>
      <c r="H114" s="38" t="s">
        <v>288</v>
      </c>
    </row>
    <row r="115" spans="4:8">
      <c r="D115" s="36">
        <f t="shared" si="1"/>
        <v>-1E-4</v>
      </c>
      <c r="E115" s="39">
        <v>1E-4</v>
      </c>
      <c r="F115" s="37" t="s">
        <v>303</v>
      </c>
      <c r="G115" s="38" t="s">
        <v>215</v>
      </c>
      <c r="H115" s="38" t="s">
        <v>290</v>
      </c>
    </row>
    <row r="116" spans="4:8">
      <c r="D116" s="36">
        <f t="shared" si="1"/>
        <v>0</v>
      </c>
      <c r="E116" s="39">
        <v>0</v>
      </c>
      <c r="F116" s="37" t="s">
        <v>303</v>
      </c>
      <c r="G116" s="38" t="s">
        <v>91</v>
      </c>
      <c r="H116" s="38" t="s">
        <v>75</v>
      </c>
    </row>
    <row r="117" spans="4:8">
      <c r="D117" s="36">
        <f t="shared" si="1"/>
        <v>9.9999999999999937E-5</v>
      </c>
      <c r="E117" s="39">
        <v>8.0000000000000004E-4</v>
      </c>
      <c r="F117" s="36">
        <v>8.9999999999999998E-4</v>
      </c>
      <c r="G117" s="38" t="s">
        <v>262</v>
      </c>
      <c r="H117" s="38" t="s">
        <v>15</v>
      </c>
    </row>
    <row r="118" spans="4:8">
      <c r="D118" s="36">
        <f t="shared" si="1"/>
        <v>1.6999999999999999E-3</v>
      </c>
      <c r="E118" s="39">
        <v>0</v>
      </c>
      <c r="F118" s="36">
        <v>1.6999999999999999E-3</v>
      </c>
      <c r="G118" s="38" t="s">
        <v>154</v>
      </c>
      <c r="H118" s="38" t="s">
        <v>280</v>
      </c>
    </row>
    <row r="119" spans="4:8">
      <c r="D119" s="36">
        <f t="shared" si="1"/>
        <v>-2.0000000000000001E-4</v>
      </c>
      <c r="E119" s="39">
        <v>2.0000000000000001E-4</v>
      </c>
      <c r="F119" s="37" t="s">
        <v>303</v>
      </c>
      <c r="G119" s="38" t="s">
        <v>211</v>
      </c>
      <c r="H119" s="38" t="s">
        <v>77</v>
      </c>
    </row>
    <row r="120" spans="4:8">
      <c r="D120" s="36">
        <f t="shared" si="1"/>
        <v>-2.0000000000000001E-4</v>
      </c>
      <c r="E120" s="39">
        <v>2.0000000000000001E-4</v>
      </c>
      <c r="F120" s="37" t="s">
        <v>303</v>
      </c>
      <c r="G120" s="38" t="s">
        <v>141</v>
      </c>
      <c r="H120" s="38" t="s">
        <v>75</v>
      </c>
    </row>
    <row r="121" spans="4:8">
      <c r="D121" s="36">
        <f t="shared" si="1"/>
        <v>-6.1000000000000004E-3</v>
      </c>
      <c r="E121" s="39">
        <v>6.1000000000000004E-3</v>
      </c>
      <c r="F121" s="37" t="s">
        <v>303</v>
      </c>
      <c r="G121" s="38" t="s">
        <v>89</v>
      </c>
      <c r="H121" s="38" t="s">
        <v>15</v>
      </c>
    </row>
    <row r="122" spans="4:8">
      <c r="D122" s="36">
        <f t="shared" si="1"/>
        <v>-8.0000000000000004E-4</v>
      </c>
      <c r="E122" s="39">
        <v>8.0000000000000004E-4</v>
      </c>
      <c r="F122" s="37" t="s">
        <v>303</v>
      </c>
      <c r="G122" s="38" t="s">
        <v>156</v>
      </c>
      <c r="H122" s="38" t="s">
        <v>280</v>
      </c>
    </row>
    <row r="123" spans="4:8">
      <c r="D123" s="36">
        <f t="shared" si="1"/>
        <v>4.999999999999999E-4</v>
      </c>
      <c r="E123" s="39">
        <v>8.0000000000000004E-4</v>
      </c>
      <c r="F123" s="36">
        <v>1.2999999999999999E-3</v>
      </c>
      <c r="G123" s="38" t="s">
        <v>106</v>
      </c>
      <c r="H123" s="38" t="s">
        <v>15</v>
      </c>
    </row>
    <row r="124" spans="4:8">
      <c r="D124" s="36">
        <f t="shared" si="1"/>
        <v>-2.9999999999999997E-4</v>
      </c>
      <c r="E124" s="39">
        <v>2.9999999999999997E-4</v>
      </c>
      <c r="F124" s="37" t="s">
        <v>303</v>
      </c>
      <c r="G124" s="38" t="s">
        <v>136</v>
      </c>
      <c r="H124" s="38" t="s">
        <v>74</v>
      </c>
    </row>
    <row r="125" spans="4:8">
      <c r="D125" s="36">
        <f t="shared" si="1"/>
        <v>-1.5000000000000005E-3</v>
      </c>
      <c r="E125" s="39">
        <v>5.1000000000000004E-3</v>
      </c>
      <c r="F125" s="36">
        <v>3.5999999999999999E-3</v>
      </c>
      <c r="G125" s="38" t="s">
        <v>122</v>
      </c>
      <c r="H125" s="38" t="s">
        <v>15</v>
      </c>
    </row>
    <row r="126" spans="4:8">
      <c r="D126" s="36">
        <f t="shared" si="1"/>
        <v>0</v>
      </c>
      <c r="E126" s="39">
        <v>0</v>
      </c>
      <c r="F126" s="37" t="s">
        <v>303</v>
      </c>
      <c r="G126" s="38" t="s">
        <v>179</v>
      </c>
      <c r="H126" s="38" t="s">
        <v>83</v>
      </c>
    </row>
    <row r="127" spans="4:8">
      <c r="D127" s="36">
        <f t="shared" si="1"/>
        <v>-2.0000000000000001E-4</v>
      </c>
      <c r="E127" s="39">
        <v>2.0000000000000001E-4</v>
      </c>
      <c r="F127" s="37" t="s">
        <v>303</v>
      </c>
      <c r="G127" s="38" t="s">
        <v>164</v>
      </c>
      <c r="H127" s="38" t="s">
        <v>87</v>
      </c>
    </row>
    <row r="128" spans="4:8">
      <c r="D128" s="36">
        <f t="shared" si="1"/>
        <v>-4.0000000000000002E-4</v>
      </c>
      <c r="E128" s="39">
        <v>4.0000000000000002E-4</v>
      </c>
      <c r="F128" s="37" t="s">
        <v>303</v>
      </c>
      <c r="G128" s="38" t="s">
        <v>199</v>
      </c>
      <c r="H128" s="38" t="s">
        <v>81</v>
      </c>
    </row>
    <row r="129" spans="4:8">
      <c r="D129" s="36">
        <f t="shared" si="1"/>
        <v>-5.0000000000000001E-4</v>
      </c>
      <c r="E129" s="39">
        <v>5.0000000000000001E-4</v>
      </c>
      <c r="F129" s="37" t="s">
        <v>303</v>
      </c>
      <c r="G129" s="38" t="s">
        <v>120</v>
      </c>
      <c r="H129" s="38" t="s">
        <v>15</v>
      </c>
    </row>
    <row r="130" spans="4:8">
      <c r="D130" s="36">
        <f t="shared" si="1"/>
        <v>2.9999999999999997E-4</v>
      </c>
      <c r="E130" s="39">
        <v>0</v>
      </c>
      <c r="F130" s="36">
        <v>2.9999999999999997E-4</v>
      </c>
      <c r="G130" s="38" t="s">
        <v>198</v>
      </c>
      <c r="H130" s="38" t="s">
        <v>81</v>
      </c>
    </row>
    <row r="131" spans="4:8">
      <c r="D131" s="36">
        <f t="shared" ref="D131:D194" si="2">F131-E131</f>
        <v>2.3999999999999998E-3</v>
      </c>
      <c r="E131" s="39">
        <v>2.0000000000000001E-4</v>
      </c>
      <c r="F131" s="36">
        <v>2.5999999999999999E-3</v>
      </c>
      <c r="G131" s="38" t="s">
        <v>102</v>
      </c>
      <c r="H131" s="38" t="s">
        <v>15</v>
      </c>
    </row>
    <row r="132" spans="4:8">
      <c r="D132" s="36">
        <f t="shared" si="2"/>
        <v>2.9999999999999992E-4</v>
      </c>
      <c r="E132" s="39">
        <v>1E-3</v>
      </c>
      <c r="F132" s="36">
        <v>1.2999999999999999E-3</v>
      </c>
      <c r="G132" s="38" t="s">
        <v>125</v>
      </c>
      <c r="H132" s="38" t="s">
        <v>15</v>
      </c>
    </row>
    <row r="133" spans="4:8">
      <c r="D133" s="36">
        <f t="shared" si="2"/>
        <v>-6.9999999999999999E-4</v>
      </c>
      <c r="E133" s="39">
        <v>6.9999999999999999E-4</v>
      </c>
      <c r="F133" s="37" t="s">
        <v>303</v>
      </c>
      <c r="G133" s="38" t="s">
        <v>206</v>
      </c>
      <c r="H133" s="38" t="s">
        <v>79</v>
      </c>
    </row>
    <row r="134" spans="4:8">
      <c r="D134" s="36">
        <f t="shared" si="2"/>
        <v>-8.0000000000000004E-4</v>
      </c>
      <c r="E134" s="39">
        <v>8.0000000000000004E-4</v>
      </c>
      <c r="F134" s="37" t="s">
        <v>303</v>
      </c>
      <c r="G134" s="38" t="s">
        <v>302</v>
      </c>
      <c r="H134" s="38" t="s">
        <v>15</v>
      </c>
    </row>
    <row r="135" spans="4:8">
      <c r="D135" s="36">
        <f t="shared" si="2"/>
        <v>1.5E-3</v>
      </c>
      <c r="E135" s="39">
        <v>1.5E-3</v>
      </c>
      <c r="F135" s="36">
        <v>3.0000000000000001E-3</v>
      </c>
      <c r="G135" s="38" t="s">
        <v>143</v>
      </c>
      <c r="H135" s="38" t="s">
        <v>283</v>
      </c>
    </row>
    <row r="136" spans="4:8">
      <c r="D136" s="36">
        <f t="shared" si="2"/>
        <v>-6.9999999999999999E-4</v>
      </c>
      <c r="E136" s="39">
        <v>6.9999999999999999E-4</v>
      </c>
      <c r="F136" s="37" t="s">
        <v>303</v>
      </c>
      <c r="G136" s="38" t="s">
        <v>175</v>
      </c>
      <c r="H136" s="38" t="s">
        <v>86</v>
      </c>
    </row>
    <row r="137" spans="4:8">
      <c r="D137" s="36">
        <f t="shared" si="2"/>
        <v>1.2000000000000001E-3</v>
      </c>
      <c r="E137" s="39">
        <v>5.9999999999999995E-4</v>
      </c>
      <c r="F137" s="36">
        <v>1.8E-3</v>
      </c>
      <c r="G137" s="38" t="s">
        <v>174</v>
      </c>
      <c r="H137" s="38" t="s">
        <v>86</v>
      </c>
    </row>
    <row r="138" spans="4:8">
      <c r="D138" s="36">
        <f t="shared" si="2"/>
        <v>9.999999999999998E-4</v>
      </c>
      <c r="E138" s="39">
        <v>1.6000000000000001E-3</v>
      </c>
      <c r="F138" s="36">
        <v>2.5999999999999999E-3</v>
      </c>
      <c r="G138" s="38" t="s">
        <v>127</v>
      </c>
      <c r="H138" s="38" t="s">
        <v>15</v>
      </c>
    </row>
    <row r="139" spans="4:8">
      <c r="D139" s="36">
        <f t="shared" si="2"/>
        <v>2.0999999999999999E-3</v>
      </c>
      <c r="E139" s="39">
        <v>0</v>
      </c>
      <c r="F139" s="40">
        <v>2.0999999999999999E-3</v>
      </c>
      <c r="G139" s="38" t="s">
        <v>151</v>
      </c>
      <c r="H139" s="38" t="s">
        <v>280</v>
      </c>
    </row>
    <row r="140" spans="4:8">
      <c r="D140" s="36">
        <f t="shared" si="2"/>
        <v>0</v>
      </c>
      <c r="E140" s="39">
        <v>0</v>
      </c>
      <c r="F140" s="37" t="s">
        <v>303</v>
      </c>
      <c r="G140" s="38" t="s">
        <v>210</v>
      </c>
      <c r="H140" s="38" t="s">
        <v>77</v>
      </c>
    </row>
    <row r="141" spans="4:8">
      <c r="D141" s="36">
        <f t="shared" si="2"/>
        <v>-1.5999999999999999E-3</v>
      </c>
      <c r="E141" s="39">
        <v>3.3999999999999998E-3</v>
      </c>
      <c r="F141" s="36">
        <v>1.8E-3</v>
      </c>
      <c r="G141" s="38" t="s">
        <v>259</v>
      </c>
      <c r="H141" s="38" t="s">
        <v>88</v>
      </c>
    </row>
    <row r="142" spans="4:8">
      <c r="D142" s="36">
        <f t="shared" si="2"/>
        <v>-1E-4</v>
      </c>
      <c r="E142" s="39">
        <v>1E-4</v>
      </c>
      <c r="F142" s="37" t="s">
        <v>303</v>
      </c>
      <c r="G142" s="38" t="s">
        <v>321</v>
      </c>
      <c r="H142" s="38" t="s">
        <v>15</v>
      </c>
    </row>
    <row r="143" spans="4:8">
      <c r="D143" s="36">
        <f t="shared" si="2"/>
        <v>-5.9999999999999995E-4</v>
      </c>
      <c r="E143" s="39">
        <v>5.9999999999999995E-4</v>
      </c>
      <c r="F143" s="37" t="s">
        <v>303</v>
      </c>
      <c r="G143" s="38" t="s">
        <v>140</v>
      </c>
      <c r="H143" s="38" t="s">
        <v>288</v>
      </c>
    </row>
    <row r="144" spans="4:8">
      <c r="D144" s="36">
        <f t="shared" si="2"/>
        <v>9.9999999999999991E-5</v>
      </c>
      <c r="E144" s="39">
        <v>4.0000000000000002E-4</v>
      </c>
      <c r="F144" s="36">
        <v>5.0000000000000001E-4</v>
      </c>
      <c r="G144" s="38" t="s">
        <v>113</v>
      </c>
      <c r="H144" s="38" t="s">
        <v>15</v>
      </c>
    </row>
    <row r="145" spans="4:8">
      <c r="D145" s="36">
        <f t="shared" si="2"/>
        <v>-1E-4</v>
      </c>
      <c r="E145" s="39">
        <v>1E-4</v>
      </c>
      <c r="F145" s="37" t="s">
        <v>303</v>
      </c>
      <c r="G145" s="38" t="s">
        <v>330</v>
      </c>
      <c r="H145" s="38" t="s">
        <v>77</v>
      </c>
    </row>
    <row r="146" spans="4:8">
      <c r="D146" s="36">
        <f t="shared" si="2"/>
        <v>-1E-4</v>
      </c>
      <c r="E146" s="39">
        <v>1E-4</v>
      </c>
      <c r="F146" s="37" t="s">
        <v>303</v>
      </c>
      <c r="G146" s="38" t="s">
        <v>139</v>
      </c>
      <c r="H146" s="38" t="s">
        <v>288</v>
      </c>
    </row>
    <row r="147" spans="4:8">
      <c r="D147" s="36">
        <f t="shared" si="2"/>
        <v>-7.000000000000001E-4</v>
      </c>
      <c r="E147" s="39">
        <v>1.6000000000000001E-3</v>
      </c>
      <c r="F147" s="36">
        <v>8.9999999999999998E-4</v>
      </c>
      <c r="G147" s="38" t="s">
        <v>260</v>
      </c>
      <c r="H147" s="38" t="s">
        <v>15</v>
      </c>
    </row>
    <row r="148" spans="4:8">
      <c r="D148" s="36">
        <f t="shared" si="2"/>
        <v>0</v>
      </c>
      <c r="E148" s="39">
        <v>0</v>
      </c>
      <c r="F148" s="37" t="s">
        <v>303</v>
      </c>
      <c r="G148" s="38" t="s">
        <v>325</v>
      </c>
      <c r="H148" s="38" t="s">
        <v>15</v>
      </c>
    </row>
    <row r="149" spans="4:8">
      <c r="D149" s="36">
        <f t="shared" si="2"/>
        <v>0</v>
      </c>
      <c r="E149" s="39">
        <v>0</v>
      </c>
      <c r="F149" s="37" t="s">
        <v>303</v>
      </c>
      <c r="G149" s="38" t="s">
        <v>320</v>
      </c>
      <c r="H149" s="38" t="s">
        <v>83</v>
      </c>
    </row>
    <row r="150" spans="4:8">
      <c r="D150" s="36">
        <f t="shared" si="2"/>
        <v>2.9999999999999992E-4</v>
      </c>
      <c r="E150" s="39">
        <v>3.3E-3</v>
      </c>
      <c r="F150" s="36">
        <v>3.5999999999999999E-3</v>
      </c>
      <c r="G150" s="38" t="s">
        <v>116</v>
      </c>
      <c r="H150" s="38" t="s">
        <v>15</v>
      </c>
    </row>
    <row r="151" spans="4:8">
      <c r="D151" s="36">
        <f t="shared" si="2"/>
        <v>-5.0000000000000001E-4</v>
      </c>
      <c r="E151" s="39">
        <v>5.0000000000000001E-4</v>
      </c>
      <c r="F151" s="37" t="s">
        <v>303</v>
      </c>
      <c r="G151" s="38" t="s">
        <v>171</v>
      </c>
      <c r="H151" s="38" t="s">
        <v>294</v>
      </c>
    </row>
    <row r="152" spans="4:8">
      <c r="D152" s="36">
        <f t="shared" si="2"/>
        <v>-2.0000000000000001E-4</v>
      </c>
      <c r="E152" s="39">
        <v>2.0000000000000001E-4</v>
      </c>
      <c r="F152" s="37" t="s">
        <v>303</v>
      </c>
      <c r="G152" s="38" t="s">
        <v>182</v>
      </c>
      <c r="H152" s="38" t="s">
        <v>83</v>
      </c>
    </row>
    <row r="153" spans="4:8">
      <c r="D153" s="36">
        <f t="shared" si="2"/>
        <v>-4.0000000000000002E-4</v>
      </c>
      <c r="E153" s="39">
        <v>4.0000000000000002E-4</v>
      </c>
      <c r="F153" s="37" t="s">
        <v>303</v>
      </c>
      <c r="G153" s="38" t="s">
        <v>340</v>
      </c>
      <c r="H153" s="38" t="s">
        <v>74</v>
      </c>
    </row>
    <row r="154" spans="4:8">
      <c r="D154" s="36">
        <f t="shared" si="2"/>
        <v>-5.0000000000000001E-4</v>
      </c>
      <c r="E154" s="39">
        <v>5.0000000000000001E-4</v>
      </c>
      <c r="F154" s="37" t="s">
        <v>303</v>
      </c>
      <c r="G154" s="38" t="s">
        <v>190</v>
      </c>
      <c r="H154" s="38" t="s">
        <v>82</v>
      </c>
    </row>
    <row r="155" spans="4:8">
      <c r="D155" s="36">
        <f t="shared" si="2"/>
        <v>-1E-4</v>
      </c>
      <c r="E155" s="39">
        <v>1E-4</v>
      </c>
      <c r="F155" s="37" t="s">
        <v>303</v>
      </c>
      <c r="G155" s="38" t="s">
        <v>329</v>
      </c>
      <c r="H155" s="38" t="s">
        <v>284</v>
      </c>
    </row>
    <row r="156" spans="4:8">
      <c r="D156" s="36">
        <f t="shared" si="2"/>
        <v>-1E-4</v>
      </c>
      <c r="E156" s="39">
        <v>1E-4</v>
      </c>
      <c r="F156" s="37" t="s">
        <v>303</v>
      </c>
      <c r="G156" s="38" t="s">
        <v>328</v>
      </c>
      <c r="H156" s="38" t="s">
        <v>283</v>
      </c>
    </row>
    <row r="157" spans="4:8">
      <c r="D157" s="36">
        <f t="shared" si="2"/>
        <v>1.3000000000000008E-3</v>
      </c>
      <c r="E157" s="39">
        <v>7.4999999999999997E-3</v>
      </c>
      <c r="F157" s="36">
        <v>8.8000000000000005E-3</v>
      </c>
      <c r="G157" s="38" t="s">
        <v>90</v>
      </c>
      <c r="H157" s="38" t="s">
        <v>88</v>
      </c>
    </row>
    <row r="158" spans="4:8">
      <c r="D158" s="36">
        <f t="shared" si="2"/>
        <v>-5.9999999999999995E-4</v>
      </c>
      <c r="E158" s="39">
        <v>5.9999999999999995E-4</v>
      </c>
      <c r="F158" s="37" t="s">
        <v>303</v>
      </c>
      <c r="G158" s="38" t="s">
        <v>159</v>
      </c>
      <c r="H158" s="38" t="s">
        <v>280</v>
      </c>
    </row>
    <row r="159" spans="4:8">
      <c r="D159" s="36">
        <f t="shared" si="2"/>
        <v>5.0000000000000001E-4</v>
      </c>
      <c r="E159" s="39">
        <v>1.1000000000000001E-3</v>
      </c>
      <c r="F159" s="36">
        <v>1.6000000000000001E-3</v>
      </c>
      <c r="G159" s="38" t="s">
        <v>256</v>
      </c>
      <c r="H159" s="38" t="s">
        <v>283</v>
      </c>
    </row>
    <row r="160" spans="4:8">
      <c r="D160" s="36">
        <f t="shared" si="2"/>
        <v>6.9999999999999999E-4</v>
      </c>
      <c r="E160" s="39">
        <v>0</v>
      </c>
      <c r="F160" s="36">
        <v>6.9999999999999999E-4</v>
      </c>
      <c r="G160" s="38" t="s">
        <v>104</v>
      </c>
      <c r="H160" s="38" t="s">
        <v>15</v>
      </c>
    </row>
    <row r="161" spans="4:8">
      <c r="D161" s="36">
        <f t="shared" si="2"/>
        <v>-2.0000000000000001E-4</v>
      </c>
      <c r="E161" s="39">
        <v>2.0000000000000001E-4</v>
      </c>
      <c r="F161" s="37" t="s">
        <v>303</v>
      </c>
      <c r="G161" s="38" t="s">
        <v>212</v>
      </c>
      <c r="H161" s="38" t="s">
        <v>74</v>
      </c>
    </row>
    <row r="162" spans="4:8">
      <c r="D162" s="36">
        <f t="shared" si="2"/>
        <v>-1.1000000000000001E-3</v>
      </c>
      <c r="E162" s="39">
        <v>1.1000000000000001E-3</v>
      </c>
      <c r="F162" s="37" t="s">
        <v>303</v>
      </c>
      <c r="G162" s="38" t="s">
        <v>183</v>
      </c>
      <c r="H162" s="38" t="s">
        <v>83</v>
      </c>
    </row>
    <row r="163" spans="4:8">
      <c r="D163" s="36">
        <f t="shared" si="2"/>
        <v>-6.9999999999999999E-4</v>
      </c>
      <c r="E163" s="39">
        <v>6.9999999999999999E-4</v>
      </c>
      <c r="F163" s="37" t="s">
        <v>303</v>
      </c>
      <c r="G163" s="38" t="s">
        <v>309</v>
      </c>
      <c r="H163" s="38" t="s">
        <v>88</v>
      </c>
    </row>
    <row r="164" spans="4:8">
      <c r="D164" s="36">
        <f t="shared" si="2"/>
        <v>-2.0000000000000001E-4</v>
      </c>
      <c r="E164" s="39">
        <v>2.0000000000000001E-4</v>
      </c>
      <c r="F164" s="37" t="s">
        <v>303</v>
      </c>
      <c r="G164" s="38" t="s">
        <v>312</v>
      </c>
      <c r="H164" s="38" t="s">
        <v>73</v>
      </c>
    </row>
    <row r="165" spans="4:8">
      <c r="D165" s="36">
        <f t="shared" si="2"/>
        <v>-2.0000000000000001E-4</v>
      </c>
      <c r="E165" s="39">
        <v>2.0000000000000001E-4</v>
      </c>
      <c r="F165" s="37" t="s">
        <v>303</v>
      </c>
      <c r="G165" s="38" t="s">
        <v>338</v>
      </c>
      <c r="H165" s="38" t="s">
        <v>83</v>
      </c>
    </row>
    <row r="166" spans="4:8">
      <c r="D166" s="36">
        <f t="shared" si="2"/>
        <v>1.7000000000000001E-3</v>
      </c>
      <c r="E166" s="39">
        <v>2E-3</v>
      </c>
      <c r="F166" s="36">
        <v>3.7000000000000002E-3</v>
      </c>
      <c r="G166" s="38" t="s">
        <v>258</v>
      </c>
      <c r="H166" s="38" t="s">
        <v>85</v>
      </c>
    </row>
    <row r="167" spans="4:8">
      <c r="D167" s="36">
        <f t="shared" si="2"/>
        <v>-2.9999999999999997E-4</v>
      </c>
      <c r="E167" s="39">
        <v>2.9999999999999997E-4</v>
      </c>
      <c r="F167" s="37" t="s">
        <v>303</v>
      </c>
      <c r="G167" s="38" t="s">
        <v>404</v>
      </c>
      <c r="H167" s="38" t="s">
        <v>98</v>
      </c>
    </row>
    <row r="168" spans="4:8">
      <c r="D168" s="36">
        <f t="shared" si="2"/>
        <v>-8.9999999999999998E-4</v>
      </c>
      <c r="E168" s="39">
        <v>8.9999999999999998E-4</v>
      </c>
      <c r="F168" s="37" t="s">
        <v>303</v>
      </c>
      <c r="G168" s="38" t="s">
        <v>384</v>
      </c>
      <c r="H168" s="38" t="s">
        <v>98</v>
      </c>
    </row>
    <row r="169" spans="4:8">
      <c r="D169" s="36">
        <f t="shared" si="2"/>
        <v>-6.4000000000000003E-3</v>
      </c>
      <c r="E169" s="39">
        <v>6.4000000000000003E-3</v>
      </c>
      <c r="F169" s="37" t="s">
        <v>303</v>
      </c>
      <c r="G169" s="38" t="s">
        <v>405</v>
      </c>
      <c r="H169" s="38" t="s">
        <v>98</v>
      </c>
    </row>
    <row r="170" spans="4:8">
      <c r="D170" s="36">
        <f t="shared" si="2"/>
        <v>-4.1999999999999997E-3</v>
      </c>
      <c r="E170" s="39">
        <v>4.1999999999999997E-3</v>
      </c>
      <c r="F170" s="37" t="s">
        <v>303</v>
      </c>
      <c r="G170" s="38" t="s">
        <v>391</v>
      </c>
      <c r="H170" s="38" t="s">
        <v>98</v>
      </c>
    </row>
    <row r="171" spans="4:8">
      <c r="D171" s="36">
        <f t="shared" si="2"/>
        <v>-1E-4</v>
      </c>
      <c r="E171" s="39">
        <v>1E-4</v>
      </c>
      <c r="F171" s="37" t="s">
        <v>303</v>
      </c>
      <c r="G171" s="38" t="s">
        <v>394</v>
      </c>
      <c r="H171" s="38" t="s">
        <v>98</v>
      </c>
    </row>
    <row r="172" spans="4:8">
      <c r="D172" s="36">
        <f t="shared" si="2"/>
        <v>-5.9999999999999995E-4</v>
      </c>
      <c r="E172" s="39">
        <v>5.9999999999999995E-4</v>
      </c>
      <c r="F172" s="37" t="s">
        <v>303</v>
      </c>
      <c r="G172" s="38" t="s">
        <v>385</v>
      </c>
      <c r="H172" s="38" t="s">
        <v>98</v>
      </c>
    </row>
    <row r="173" spans="4:8" ht="24">
      <c r="D173" s="36">
        <f t="shared" si="2"/>
        <v>-1E-4</v>
      </c>
      <c r="E173" s="39">
        <v>1E-4</v>
      </c>
      <c r="F173" s="37" t="s">
        <v>303</v>
      </c>
      <c r="G173" s="38" t="s">
        <v>393</v>
      </c>
      <c r="H173" s="38" t="s">
        <v>98</v>
      </c>
    </row>
    <row r="174" spans="4:8">
      <c r="D174" s="36">
        <f t="shared" si="2"/>
        <v>4.1000000000000003E-3</v>
      </c>
      <c r="E174" s="39">
        <v>0</v>
      </c>
      <c r="F174" s="36">
        <v>4.1000000000000003E-3</v>
      </c>
      <c r="G174" s="38" t="s">
        <v>272</v>
      </c>
      <c r="H174" s="38" t="s">
        <v>98</v>
      </c>
    </row>
    <row r="175" spans="4:8">
      <c r="D175" s="36">
        <f t="shared" si="2"/>
        <v>-8.9999999999999998E-4</v>
      </c>
      <c r="E175" s="39">
        <v>8.9999999999999998E-4</v>
      </c>
      <c r="F175" s="37" t="s">
        <v>303</v>
      </c>
      <c r="G175" s="38" t="s">
        <v>168</v>
      </c>
      <c r="H175" s="38" t="s">
        <v>87</v>
      </c>
    </row>
    <row r="176" spans="4:8">
      <c r="D176" s="36">
        <f t="shared" si="2"/>
        <v>-1E-4</v>
      </c>
      <c r="E176" s="39">
        <v>1E-4</v>
      </c>
      <c r="F176" s="37" t="s">
        <v>303</v>
      </c>
      <c r="G176" s="38" t="s">
        <v>323</v>
      </c>
      <c r="H176" s="38" t="s">
        <v>15</v>
      </c>
    </row>
    <row r="177" spans="4:8">
      <c r="D177" s="36">
        <f t="shared" si="2"/>
        <v>-1.2999999999999999E-3</v>
      </c>
      <c r="E177" s="39">
        <v>1.2999999999999999E-3</v>
      </c>
      <c r="F177" s="37" t="s">
        <v>303</v>
      </c>
      <c r="G177" s="38" t="s">
        <v>124</v>
      </c>
      <c r="H177" s="38" t="s">
        <v>15</v>
      </c>
    </row>
    <row r="178" spans="4:8">
      <c r="D178" s="36">
        <f t="shared" si="2"/>
        <v>0</v>
      </c>
      <c r="E178" s="39">
        <v>0</v>
      </c>
      <c r="F178" s="37" t="s">
        <v>303</v>
      </c>
      <c r="G178" s="38" t="s">
        <v>331</v>
      </c>
      <c r="H178" s="38" t="s">
        <v>15</v>
      </c>
    </row>
    <row r="179" spans="4:8">
      <c r="D179" s="36">
        <f t="shared" si="2"/>
        <v>3.0000000000000001E-3</v>
      </c>
      <c r="E179" s="39">
        <v>0</v>
      </c>
      <c r="F179" s="40">
        <v>3.0000000000000001E-3</v>
      </c>
      <c r="G179" s="38" t="s">
        <v>103</v>
      </c>
      <c r="H179" s="38" t="s">
        <v>15</v>
      </c>
    </row>
    <row r="180" spans="4:8">
      <c r="D180" s="36">
        <f t="shared" si="2"/>
        <v>-8.0000000000000004E-4</v>
      </c>
      <c r="E180" s="39">
        <v>8.0000000000000004E-4</v>
      </c>
      <c r="F180" s="37" t="s">
        <v>303</v>
      </c>
      <c r="G180" s="38" t="s">
        <v>157</v>
      </c>
      <c r="H180" s="38" t="s">
        <v>280</v>
      </c>
    </row>
    <row r="181" spans="4:8">
      <c r="D181" s="36">
        <f t="shared" si="2"/>
        <v>-1E-3</v>
      </c>
      <c r="E181" s="39">
        <v>1E-3</v>
      </c>
      <c r="F181" s="37" t="s">
        <v>303</v>
      </c>
      <c r="G181" s="38" t="s">
        <v>166</v>
      </c>
      <c r="H181" s="38" t="s">
        <v>87</v>
      </c>
    </row>
    <row r="182" spans="4:8">
      <c r="D182" s="36">
        <f t="shared" si="2"/>
        <v>-4.0000000000000002E-4</v>
      </c>
      <c r="E182" s="39">
        <v>4.0000000000000002E-4</v>
      </c>
      <c r="F182" s="37" t="s">
        <v>303</v>
      </c>
      <c r="G182" s="38" t="s">
        <v>201</v>
      </c>
      <c r="H182" s="38" t="s">
        <v>80</v>
      </c>
    </row>
    <row r="183" spans="4:8">
      <c r="D183" s="36">
        <f t="shared" si="2"/>
        <v>1.6999999999999999E-3</v>
      </c>
      <c r="E183" s="39">
        <v>4.0000000000000002E-4</v>
      </c>
      <c r="F183" s="36">
        <v>2.0999999999999999E-3</v>
      </c>
      <c r="G183" s="38" t="s">
        <v>162</v>
      </c>
      <c r="H183" s="38" t="s">
        <v>287</v>
      </c>
    </row>
    <row r="184" spans="4:8">
      <c r="D184" s="36">
        <f t="shared" si="2"/>
        <v>-2.0000000000000001E-4</v>
      </c>
      <c r="E184" s="39">
        <v>2.0000000000000001E-4</v>
      </c>
      <c r="F184" s="37" t="s">
        <v>303</v>
      </c>
      <c r="G184" s="38" t="s">
        <v>191</v>
      </c>
      <c r="H184" s="38" t="s">
        <v>74</v>
      </c>
    </row>
    <row r="185" spans="4:8">
      <c r="D185" s="36">
        <f t="shared" si="2"/>
        <v>-2.0000000000000001E-4</v>
      </c>
      <c r="E185" s="39">
        <v>2.0000000000000001E-4</v>
      </c>
      <c r="F185" s="37" t="s">
        <v>303</v>
      </c>
      <c r="G185" s="38" t="s">
        <v>165</v>
      </c>
      <c r="H185" s="38" t="s">
        <v>87</v>
      </c>
    </row>
    <row r="186" spans="4:8">
      <c r="D186" s="36">
        <f t="shared" si="2"/>
        <v>-2.0000000000000001E-4</v>
      </c>
      <c r="E186" s="39">
        <v>2.0000000000000001E-4</v>
      </c>
      <c r="F186" s="37" t="s">
        <v>303</v>
      </c>
      <c r="G186" s="38" t="s">
        <v>172</v>
      </c>
      <c r="H186" s="38" t="s">
        <v>86</v>
      </c>
    </row>
    <row r="187" spans="4:8">
      <c r="D187" s="36">
        <f t="shared" si="2"/>
        <v>2.3999999999999998E-3</v>
      </c>
      <c r="E187" s="39">
        <v>0</v>
      </c>
      <c r="F187" s="36">
        <v>2.3999999999999998E-3</v>
      </c>
      <c r="G187" s="38" t="s">
        <v>239</v>
      </c>
      <c r="H187" s="38" t="s">
        <v>283</v>
      </c>
    </row>
    <row r="188" spans="4:8">
      <c r="D188" s="36">
        <f t="shared" si="2"/>
        <v>-1.2999999999999999E-3</v>
      </c>
      <c r="E188" s="39">
        <v>1.2999999999999999E-3</v>
      </c>
      <c r="F188" s="37" t="s">
        <v>303</v>
      </c>
      <c r="G188" s="38" t="s">
        <v>160</v>
      </c>
      <c r="H188" s="38" t="s">
        <v>280</v>
      </c>
    </row>
    <row r="189" spans="4:8">
      <c r="D189" s="36">
        <f t="shared" si="2"/>
        <v>-1E-4</v>
      </c>
      <c r="E189" s="39">
        <v>1E-4</v>
      </c>
      <c r="F189" s="37" t="s">
        <v>303</v>
      </c>
      <c r="G189" s="38" t="s">
        <v>337</v>
      </c>
      <c r="H189" s="38" t="s">
        <v>15</v>
      </c>
    </row>
    <row r="190" spans="4:8">
      <c r="D190" s="36">
        <f t="shared" si="2"/>
        <v>0</v>
      </c>
      <c r="E190" s="39">
        <v>0</v>
      </c>
      <c r="F190" s="37" t="s">
        <v>303</v>
      </c>
      <c r="G190" s="38" t="s">
        <v>152</v>
      </c>
      <c r="H190" s="38" t="s">
        <v>280</v>
      </c>
    </row>
    <row r="191" spans="4:8">
      <c r="D191" s="36">
        <f t="shared" si="2"/>
        <v>-1E-4</v>
      </c>
      <c r="E191" s="39">
        <v>1E-4</v>
      </c>
      <c r="F191" s="37" t="s">
        <v>303</v>
      </c>
      <c r="G191" s="38" t="s">
        <v>214</v>
      </c>
      <c r="H191" s="38" t="s">
        <v>290</v>
      </c>
    </row>
    <row r="192" spans="4:8">
      <c r="D192" s="36">
        <f t="shared" si="2"/>
        <v>-1.6000000000000001E-3</v>
      </c>
      <c r="E192" s="39">
        <v>1.6000000000000001E-3</v>
      </c>
      <c r="F192" s="37" t="s">
        <v>303</v>
      </c>
      <c r="G192" s="38" t="s">
        <v>239</v>
      </c>
      <c r="H192" s="38" t="s">
        <v>283</v>
      </c>
    </row>
    <row r="193" spans="4:8">
      <c r="D193" s="36">
        <f t="shared" si="2"/>
        <v>0</v>
      </c>
      <c r="E193" s="39">
        <v>0</v>
      </c>
      <c r="F193" s="37" t="s">
        <v>303</v>
      </c>
      <c r="G193" s="38" t="s">
        <v>306</v>
      </c>
      <c r="H193" s="38" t="s">
        <v>15</v>
      </c>
    </row>
    <row r="194" spans="4:8">
      <c r="D194" s="36">
        <f t="shared" si="2"/>
        <v>6.3E-3</v>
      </c>
      <c r="E194" s="39">
        <v>5.9999999999999995E-4</v>
      </c>
      <c r="F194" s="36">
        <v>6.8999999999999999E-3</v>
      </c>
      <c r="G194" s="38" t="s">
        <v>188</v>
      </c>
      <c r="H194" s="38" t="s">
        <v>284</v>
      </c>
    </row>
    <row r="195" spans="4:8">
      <c r="D195" s="36">
        <f t="shared" ref="D195:D258" si="3">F195-E195</f>
        <v>3.2000000000000002E-3</v>
      </c>
      <c r="E195" s="39">
        <v>5.0000000000000001E-4</v>
      </c>
      <c r="F195" s="36">
        <v>3.7000000000000002E-3</v>
      </c>
      <c r="G195" s="38" t="s">
        <v>238</v>
      </c>
      <c r="H195" s="38" t="s">
        <v>15</v>
      </c>
    </row>
    <row r="196" spans="4:8">
      <c r="D196" s="36">
        <f t="shared" si="3"/>
        <v>-1E-4</v>
      </c>
      <c r="E196" s="39">
        <v>1E-4</v>
      </c>
      <c r="F196" s="37" t="s">
        <v>303</v>
      </c>
      <c r="G196" s="38" t="s">
        <v>216</v>
      </c>
      <c r="H196" s="38" t="s">
        <v>76</v>
      </c>
    </row>
    <row r="197" spans="4:8">
      <c r="D197" s="36">
        <f t="shared" si="3"/>
        <v>-5.0000000000000001E-4</v>
      </c>
      <c r="E197" s="39">
        <v>5.0000000000000001E-4</v>
      </c>
      <c r="F197" s="37" t="s">
        <v>303</v>
      </c>
      <c r="G197" s="38" t="s">
        <v>177</v>
      </c>
      <c r="H197" s="38" t="s">
        <v>85</v>
      </c>
    </row>
    <row r="198" spans="4:8">
      <c r="D198" s="36">
        <f t="shared" si="3"/>
        <v>-1E-3</v>
      </c>
      <c r="E198" s="39">
        <v>1E-3</v>
      </c>
      <c r="F198" s="37" t="s">
        <v>303</v>
      </c>
      <c r="G198" s="38" t="s">
        <v>341</v>
      </c>
      <c r="H198" s="38" t="s">
        <v>82</v>
      </c>
    </row>
    <row r="199" spans="4:8">
      <c r="D199" s="36">
        <f t="shared" si="3"/>
        <v>-4.0000000000000002E-4</v>
      </c>
      <c r="E199" s="39">
        <v>4.0000000000000002E-4</v>
      </c>
      <c r="F199" s="37" t="s">
        <v>303</v>
      </c>
      <c r="G199" s="38" t="s">
        <v>187</v>
      </c>
      <c r="H199" s="38" t="s">
        <v>284</v>
      </c>
    </row>
    <row r="200" spans="4:8">
      <c r="D200" s="36">
        <f t="shared" si="3"/>
        <v>-3.3999999999999985E-3</v>
      </c>
      <c r="E200" s="39">
        <v>1.6799999999999999E-2</v>
      </c>
      <c r="F200" s="36">
        <v>1.34E-2</v>
      </c>
      <c r="G200" s="38" t="s">
        <v>149</v>
      </c>
      <c r="H200" s="38" t="s">
        <v>88</v>
      </c>
    </row>
    <row r="201" spans="4:8">
      <c r="D201" s="36">
        <f t="shared" si="3"/>
        <v>-5.0000000000000001E-4</v>
      </c>
      <c r="E201" s="39">
        <v>5.0000000000000001E-4</v>
      </c>
      <c r="F201" s="37" t="s">
        <v>303</v>
      </c>
      <c r="G201" s="38" t="s">
        <v>121</v>
      </c>
      <c r="H201" s="38" t="s">
        <v>15</v>
      </c>
    </row>
    <row r="202" spans="4:8">
      <c r="D202" s="36">
        <f t="shared" si="3"/>
        <v>5.0000000000000001E-4</v>
      </c>
      <c r="E202" s="39">
        <v>0</v>
      </c>
      <c r="F202" s="40">
        <v>5.0000000000000001E-4</v>
      </c>
      <c r="G202" s="38" t="s">
        <v>112</v>
      </c>
      <c r="H202" s="38" t="s">
        <v>15</v>
      </c>
    </row>
    <row r="203" spans="4:8">
      <c r="D203" s="36">
        <f t="shared" si="3"/>
        <v>5.3E-3</v>
      </c>
      <c r="E203" s="39" t="s">
        <v>303</v>
      </c>
      <c r="F203" s="36">
        <v>5.3E-3</v>
      </c>
      <c r="G203" s="38" t="s">
        <v>146</v>
      </c>
      <c r="H203" s="38" t="s">
        <v>88</v>
      </c>
    </row>
    <row r="204" spans="4:8">
      <c r="D204" s="36">
        <f t="shared" si="3"/>
        <v>-3.6999999999999997E-3</v>
      </c>
      <c r="E204" s="39">
        <v>4.1999999999999997E-3</v>
      </c>
      <c r="F204" s="36">
        <v>5.0000000000000001E-4</v>
      </c>
      <c r="G204" s="38" t="s">
        <v>128</v>
      </c>
      <c r="H204" s="38" t="s">
        <v>15</v>
      </c>
    </row>
    <row r="205" spans="4:8">
      <c r="D205" s="36">
        <f t="shared" si="3"/>
        <v>7.000000000000001E-4</v>
      </c>
      <c r="E205" s="39">
        <v>4.0000000000000002E-4</v>
      </c>
      <c r="F205" s="36">
        <v>1.1000000000000001E-3</v>
      </c>
      <c r="G205" s="38" t="s">
        <v>107</v>
      </c>
      <c r="H205" s="38" t="s">
        <v>15</v>
      </c>
    </row>
    <row r="206" spans="4:8">
      <c r="D206" s="36">
        <f t="shared" si="3"/>
        <v>2E-3</v>
      </c>
      <c r="E206" s="39">
        <v>0</v>
      </c>
      <c r="F206" s="36">
        <v>2E-3</v>
      </c>
      <c r="G206" s="38" t="s">
        <v>263</v>
      </c>
      <c r="H206" s="38" t="s">
        <v>74</v>
      </c>
    </row>
    <row r="207" spans="4:8">
      <c r="D207" s="36">
        <f t="shared" si="3"/>
        <v>-5.9999999999999995E-4</v>
      </c>
      <c r="E207" s="39">
        <v>5.9999999999999995E-4</v>
      </c>
      <c r="F207" s="37" t="s">
        <v>303</v>
      </c>
      <c r="G207" s="38" t="s">
        <v>158</v>
      </c>
      <c r="H207" s="38" t="s">
        <v>280</v>
      </c>
    </row>
    <row r="208" spans="4:8">
      <c r="D208" s="36">
        <f t="shared" si="3"/>
        <v>-2.9999999999999997E-4</v>
      </c>
      <c r="E208" s="39">
        <v>2.9999999999999997E-4</v>
      </c>
      <c r="F208" s="37" t="s">
        <v>303</v>
      </c>
      <c r="G208" s="38" t="s">
        <v>119</v>
      </c>
      <c r="H208" s="38" t="s">
        <v>15</v>
      </c>
    </row>
    <row r="209" spans="4:8">
      <c r="D209" s="36">
        <f t="shared" si="3"/>
        <v>-1.2999999999999999E-3</v>
      </c>
      <c r="E209" s="39">
        <v>1.2999999999999999E-3</v>
      </c>
      <c r="F209" s="37" t="s">
        <v>303</v>
      </c>
      <c r="G209" s="38" t="s">
        <v>178</v>
      </c>
      <c r="H209" s="38" t="s">
        <v>85</v>
      </c>
    </row>
    <row r="210" spans="4:8">
      <c r="D210" s="36">
        <f t="shared" si="3"/>
        <v>-5.0000000000000001E-4</v>
      </c>
      <c r="E210" s="39">
        <v>5.0000000000000001E-4</v>
      </c>
      <c r="F210" s="37" t="s">
        <v>303</v>
      </c>
      <c r="G210" s="38" t="s">
        <v>118</v>
      </c>
      <c r="H210" s="38" t="s">
        <v>15</v>
      </c>
    </row>
    <row r="211" spans="4:8">
      <c r="D211" s="36">
        <f t="shared" si="3"/>
        <v>-8.9999999999999998E-4</v>
      </c>
      <c r="E211" s="39">
        <v>8.9999999999999998E-4</v>
      </c>
      <c r="F211" s="37" t="s">
        <v>303</v>
      </c>
      <c r="G211" s="38" t="s">
        <v>129</v>
      </c>
      <c r="H211" s="38" t="s">
        <v>15</v>
      </c>
    </row>
    <row r="212" spans="4:8">
      <c r="D212" s="36">
        <f t="shared" si="3"/>
        <v>-5.0000000000000001E-4</v>
      </c>
      <c r="E212" s="39">
        <v>5.0000000000000001E-4</v>
      </c>
      <c r="F212" s="37" t="s">
        <v>303</v>
      </c>
      <c r="G212" s="38" t="s">
        <v>313</v>
      </c>
      <c r="H212" s="38" t="s">
        <v>84</v>
      </c>
    </row>
    <row r="213" spans="4:8">
      <c r="D213" s="36">
        <f t="shared" si="3"/>
        <v>-1E-4</v>
      </c>
      <c r="E213" s="39">
        <v>1E-4</v>
      </c>
      <c r="F213" s="37" t="s">
        <v>303</v>
      </c>
      <c r="G213" s="38" t="s">
        <v>135</v>
      </c>
      <c r="H213" s="38" t="s">
        <v>74</v>
      </c>
    </row>
    <row r="214" spans="4:8">
      <c r="D214" s="36">
        <f t="shared" si="3"/>
        <v>-1E-4</v>
      </c>
      <c r="E214" s="39">
        <v>1E-4</v>
      </c>
      <c r="F214" s="37" t="s">
        <v>303</v>
      </c>
      <c r="G214" s="38" t="s">
        <v>334</v>
      </c>
      <c r="H214" s="38" t="s">
        <v>15</v>
      </c>
    </row>
    <row r="215" spans="4:8">
      <c r="D215" s="36">
        <f t="shared" si="3"/>
        <v>-1E-4</v>
      </c>
      <c r="E215" s="39">
        <v>1E-4</v>
      </c>
      <c r="F215" s="37" t="s">
        <v>303</v>
      </c>
      <c r="G215" s="38" t="s">
        <v>343</v>
      </c>
      <c r="H215" s="38" t="s">
        <v>77</v>
      </c>
    </row>
    <row r="216" spans="4:8">
      <c r="D216" s="36">
        <f t="shared" si="3"/>
        <v>-2E-3</v>
      </c>
      <c r="E216" s="39">
        <v>2E-3</v>
      </c>
      <c r="F216" s="37" t="s">
        <v>303</v>
      </c>
      <c r="G216" s="38" t="s">
        <v>146</v>
      </c>
      <c r="H216" s="38" t="s">
        <v>88</v>
      </c>
    </row>
    <row r="217" spans="4:8">
      <c r="D217" s="36">
        <f t="shared" si="3"/>
        <v>0</v>
      </c>
      <c r="E217" s="39">
        <v>0</v>
      </c>
      <c r="F217" s="37" t="s">
        <v>303</v>
      </c>
      <c r="G217" s="38" t="s">
        <v>163</v>
      </c>
      <c r="H217" s="38" t="s">
        <v>87</v>
      </c>
    </row>
    <row r="218" spans="4:8">
      <c r="D218" s="36">
        <f t="shared" si="3"/>
        <v>-6.9999999999999999E-4</v>
      </c>
      <c r="E218" s="39">
        <v>6.9999999999999999E-4</v>
      </c>
      <c r="F218" s="37" t="s">
        <v>303</v>
      </c>
      <c r="G218" s="38" t="s">
        <v>204</v>
      </c>
      <c r="H218" s="38" t="s">
        <v>79</v>
      </c>
    </row>
    <row r="219" spans="4:8">
      <c r="D219" s="36">
        <f t="shared" si="3"/>
        <v>-8.0000000000000004E-4</v>
      </c>
      <c r="E219" s="39">
        <v>8.0000000000000004E-4</v>
      </c>
      <c r="F219" s="37" t="s">
        <v>303</v>
      </c>
      <c r="G219" s="38" t="s">
        <v>305</v>
      </c>
      <c r="H219" s="38" t="s">
        <v>85</v>
      </c>
    </row>
    <row r="220" spans="4:8">
      <c r="D220" s="36">
        <f t="shared" si="3"/>
        <v>-2.0000000000000001E-4</v>
      </c>
      <c r="E220" s="39">
        <v>2.0000000000000001E-4</v>
      </c>
      <c r="F220" s="37" t="s">
        <v>303</v>
      </c>
      <c r="G220" s="38" t="s">
        <v>95</v>
      </c>
      <c r="H220" s="38" t="s">
        <v>82</v>
      </c>
    </row>
    <row r="221" spans="4:8">
      <c r="D221" s="36">
        <f t="shared" si="3"/>
        <v>-6.9999999999999999E-4</v>
      </c>
      <c r="E221" s="39">
        <v>6.9999999999999999E-4</v>
      </c>
      <c r="F221" s="37" t="s">
        <v>303</v>
      </c>
      <c r="G221" s="38" t="s">
        <v>131</v>
      </c>
      <c r="H221" s="38" t="s">
        <v>73</v>
      </c>
    </row>
    <row r="222" spans="4:8">
      <c r="D222" s="36">
        <f t="shared" si="3"/>
        <v>-5.9999999999999995E-4</v>
      </c>
      <c r="E222" s="39">
        <v>5.9999999999999995E-4</v>
      </c>
      <c r="F222" s="37" t="s">
        <v>303</v>
      </c>
      <c r="G222" s="38" t="s">
        <v>184</v>
      </c>
      <c r="H222" s="38" t="s">
        <v>83</v>
      </c>
    </row>
    <row r="223" spans="4:8">
      <c r="D223" s="36">
        <f t="shared" si="3"/>
        <v>-2.0000000000000001E-4</v>
      </c>
      <c r="E223" s="39">
        <v>2.0000000000000001E-4</v>
      </c>
      <c r="F223" s="37" t="s">
        <v>303</v>
      </c>
      <c r="G223" s="38" t="s">
        <v>203</v>
      </c>
      <c r="H223" s="38" t="s">
        <v>15</v>
      </c>
    </row>
    <row r="224" spans="4:8">
      <c r="D224" s="36">
        <f t="shared" si="3"/>
        <v>-8.9999999999999998E-4</v>
      </c>
      <c r="E224" s="39">
        <v>8.9999999999999998E-4</v>
      </c>
      <c r="F224" s="37" t="s">
        <v>303</v>
      </c>
      <c r="G224" s="38" t="s">
        <v>192</v>
      </c>
      <c r="H224" s="38" t="s">
        <v>82</v>
      </c>
    </row>
    <row r="225" spans="4:8">
      <c r="D225" s="36">
        <f t="shared" si="3"/>
        <v>6.9999999999999999E-4</v>
      </c>
      <c r="E225" s="39">
        <v>5.9999999999999995E-4</v>
      </c>
      <c r="F225" s="36">
        <v>1.2999999999999999E-3</v>
      </c>
      <c r="G225" s="38" t="s">
        <v>202</v>
      </c>
      <c r="H225" s="38" t="s">
        <v>80</v>
      </c>
    </row>
    <row r="226" spans="4:8">
      <c r="D226" s="36">
        <f t="shared" si="3"/>
        <v>-1.1000000000000003E-3</v>
      </c>
      <c r="E226" s="39">
        <v>4.1000000000000003E-3</v>
      </c>
      <c r="F226" s="36">
        <v>3.0000000000000001E-3</v>
      </c>
      <c r="G226" s="38" t="s">
        <v>99</v>
      </c>
      <c r="H226" s="38" t="s">
        <v>84</v>
      </c>
    </row>
    <row r="227" spans="4:8">
      <c r="D227" s="36">
        <f t="shared" si="3"/>
        <v>-2.0000000000000001E-4</v>
      </c>
      <c r="E227" s="39">
        <v>2.0000000000000001E-4</v>
      </c>
      <c r="F227" s="37" t="s">
        <v>303</v>
      </c>
      <c r="G227" s="38" t="s">
        <v>195</v>
      </c>
      <c r="H227" s="38" t="s">
        <v>308</v>
      </c>
    </row>
    <row r="228" spans="4:8">
      <c r="D228" s="36">
        <f t="shared" si="3"/>
        <v>-1E-4</v>
      </c>
      <c r="E228" s="39">
        <v>1E-4</v>
      </c>
      <c r="F228" s="37" t="s">
        <v>303</v>
      </c>
      <c r="G228" s="38" t="s">
        <v>194</v>
      </c>
      <c r="H228" s="38" t="s">
        <v>308</v>
      </c>
    </row>
    <row r="229" spans="4:8">
      <c r="D229" s="36">
        <f t="shared" si="3"/>
        <v>1E-4</v>
      </c>
      <c r="E229" s="39">
        <v>0</v>
      </c>
      <c r="F229" s="36">
        <v>1E-4</v>
      </c>
      <c r="G229" s="38" t="s">
        <v>115</v>
      </c>
      <c r="H229" s="38" t="s">
        <v>15</v>
      </c>
    </row>
    <row r="230" spans="4:8">
      <c r="D230" s="36">
        <f t="shared" si="3"/>
        <v>1.52E-2</v>
      </c>
      <c r="E230" s="39">
        <v>0</v>
      </c>
      <c r="F230" s="36">
        <v>1.52E-2</v>
      </c>
      <c r="G230" s="38" t="s">
        <v>231</v>
      </c>
      <c r="H230" s="38" t="s">
        <v>280</v>
      </c>
    </row>
    <row r="231" spans="4:8">
      <c r="D231" s="36">
        <f t="shared" si="3"/>
        <v>-2.0000000000000001E-4</v>
      </c>
      <c r="E231" s="39">
        <v>2.0000000000000001E-4</v>
      </c>
      <c r="F231" s="37" t="s">
        <v>303</v>
      </c>
      <c r="G231" s="38" t="s">
        <v>142</v>
      </c>
      <c r="H231" s="38" t="s">
        <v>283</v>
      </c>
    </row>
    <row r="232" spans="4:8">
      <c r="D232" s="36">
        <f t="shared" si="3"/>
        <v>-8.9999999999999998E-4</v>
      </c>
      <c r="E232" s="39">
        <v>8.9999999999999998E-4</v>
      </c>
      <c r="F232" s="37" t="s">
        <v>303</v>
      </c>
      <c r="G232" s="38" t="s">
        <v>126</v>
      </c>
      <c r="H232" s="38" t="s">
        <v>15</v>
      </c>
    </row>
    <row r="233" spans="4:8">
      <c r="D233" s="36">
        <f t="shared" si="3"/>
        <v>-5.0000000000000001E-4</v>
      </c>
      <c r="E233" s="39">
        <v>5.0000000000000001E-4</v>
      </c>
      <c r="F233" s="37" t="s">
        <v>303</v>
      </c>
      <c r="G233" s="38" t="s">
        <v>315</v>
      </c>
      <c r="H233" s="38" t="s">
        <v>84</v>
      </c>
    </row>
    <row r="234" spans="4:8">
      <c r="D234" s="36">
        <f t="shared" si="3"/>
        <v>-1E-4</v>
      </c>
      <c r="E234" s="39">
        <v>1E-4</v>
      </c>
      <c r="F234" s="37" t="s">
        <v>303</v>
      </c>
      <c r="G234" s="38" t="s">
        <v>335</v>
      </c>
      <c r="H234" s="38" t="s">
        <v>15</v>
      </c>
    </row>
    <row r="235" spans="4:8">
      <c r="D235" s="36">
        <f t="shared" si="3"/>
        <v>-2.0000000000000001E-4</v>
      </c>
      <c r="E235" s="39">
        <v>2.0000000000000001E-4</v>
      </c>
      <c r="F235" s="37" t="s">
        <v>303</v>
      </c>
      <c r="G235" s="38" t="s">
        <v>173</v>
      </c>
      <c r="H235" s="38" t="s">
        <v>86</v>
      </c>
    </row>
    <row r="236" spans="4:8">
      <c r="D236" s="36">
        <f t="shared" si="3"/>
        <v>5.0000000000000001E-3</v>
      </c>
      <c r="E236" s="39">
        <v>2.9999999999999997E-4</v>
      </c>
      <c r="F236" s="36">
        <v>5.3E-3</v>
      </c>
      <c r="G236" s="38" t="s">
        <v>130</v>
      </c>
      <c r="H236" s="38" t="s">
        <v>15</v>
      </c>
    </row>
    <row r="237" spans="4:8">
      <c r="D237" s="36">
        <f t="shared" si="3"/>
        <v>-5.9999999999999995E-4</v>
      </c>
      <c r="E237" s="39">
        <v>5.9999999999999995E-4</v>
      </c>
      <c r="F237" s="37" t="s">
        <v>303</v>
      </c>
      <c r="G237" s="38" t="s">
        <v>316</v>
      </c>
      <c r="H237" s="38" t="s">
        <v>308</v>
      </c>
    </row>
    <row r="238" spans="4:8">
      <c r="D238" s="36">
        <f t="shared" si="3"/>
        <v>-2.9999999999999997E-4</v>
      </c>
      <c r="E238" s="39">
        <v>2.9999999999999997E-4</v>
      </c>
      <c r="F238" s="37" t="s">
        <v>303</v>
      </c>
      <c r="G238" s="38" t="s">
        <v>138</v>
      </c>
      <c r="H238" s="38" t="s">
        <v>74</v>
      </c>
    </row>
    <row r="239" spans="4:8">
      <c r="D239" s="36">
        <f t="shared" si="3"/>
        <v>-3.4000000000000002E-3</v>
      </c>
      <c r="E239" s="39">
        <v>7.7000000000000002E-3</v>
      </c>
      <c r="F239" s="36">
        <v>4.3E-3</v>
      </c>
      <c r="G239" s="38" t="s">
        <v>264</v>
      </c>
      <c r="H239" s="38" t="s">
        <v>15</v>
      </c>
    </row>
    <row r="240" spans="4:8">
      <c r="D240" s="36">
        <f t="shared" si="3"/>
        <v>0</v>
      </c>
      <c r="E240" s="39">
        <v>0</v>
      </c>
      <c r="F240" s="37" t="s">
        <v>303</v>
      </c>
      <c r="G240" s="38" t="s">
        <v>193</v>
      </c>
      <c r="H240" s="38" t="s">
        <v>308</v>
      </c>
    </row>
    <row r="241" spans="4:8">
      <c r="D241" s="36">
        <f t="shared" si="3"/>
        <v>0</v>
      </c>
      <c r="E241" s="39">
        <v>0</v>
      </c>
      <c r="F241" s="37" t="s">
        <v>303</v>
      </c>
      <c r="G241" s="38" t="s">
        <v>133</v>
      </c>
      <c r="H241" s="38" t="s">
        <v>74</v>
      </c>
    </row>
    <row r="242" spans="4:8">
      <c r="D242" s="36">
        <f t="shared" si="3"/>
        <v>-2.0000000000000001E-4</v>
      </c>
      <c r="E242" s="39">
        <v>2.0000000000000001E-4</v>
      </c>
      <c r="F242" s="37" t="s">
        <v>303</v>
      </c>
      <c r="G242" s="38" t="s">
        <v>153</v>
      </c>
      <c r="H242" s="38" t="s">
        <v>280</v>
      </c>
    </row>
    <row r="243" spans="4:8">
      <c r="D243" s="36">
        <f t="shared" si="3"/>
        <v>-2.0000000000000001E-4</v>
      </c>
      <c r="E243" s="39">
        <v>2.0000000000000001E-4</v>
      </c>
      <c r="F243" s="37" t="s">
        <v>303</v>
      </c>
      <c r="G243" s="38" t="s">
        <v>117</v>
      </c>
      <c r="H243" s="38" t="s">
        <v>15</v>
      </c>
    </row>
    <row r="244" spans="4:8">
      <c r="D244" s="36">
        <f t="shared" si="3"/>
        <v>6.2000000000000006E-3</v>
      </c>
      <c r="E244" s="39">
        <v>1.6199999999999999E-2</v>
      </c>
      <c r="F244" s="36">
        <v>2.24E-2</v>
      </c>
      <c r="G244" s="38" t="s">
        <v>150</v>
      </c>
      <c r="H244" s="38" t="s">
        <v>88</v>
      </c>
    </row>
    <row r="245" spans="4:8">
      <c r="D245" s="36">
        <f t="shared" si="3"/>
        <v>-5.0000000000000001E-4</v>
      </c>
      <c r="E245" s="39">
        <v>5.0000000000000001E-4</v>
      </c>
      <c r="F245" s="37" t="s">
        <v>303</v>
      </c>
      <c r="G245" s="38" t="s">
        <v>209</v>
      </c>
      <c r="H245" s="38" t="s">
        <v>314</v>
      </c>
    </row>
    <row r="246" spans="4:8">
      <c r="D246" s="36">
        <f t="shared" si="3"/>
        <v>-1.5E-3</v>
      </c>
      <c r="E246" s="39">
        <v>1.5E-3</v>
      </c>
      <c r="F246" s="37" t="s">
        <v>303</v>
      </c>
      <c r="G246" s="38" t="s">
        <v>167</v>
      </c>
      <c r="H246" s="38" t="s">
        <v>87</v>
      </c>
    </row>
    <row r="247" spans="4:8">
      <c r="D247" s="36">
        <f t="shared" si="3"/>
        <v>3.2000000000000002E-3</v>
      </c>
      <c r="E247" s="39">
        <v>2.0999999999999999E-3</v>
      </c>
      <c r="F247" s="36">
        <v>5.3E-3</v>
      </c>
      <c r="G247" s="38" t="s">
        <v>145</v>
      </c>
      <c r="H247" s="38" t="s">
        <v>283</v>
      </c>
    </row>
    <row r="248" spans="4:8">
      <c r="D248" s="36">
        <f t="shared" si="3"/>
        <v>-6.9999999999999999E-4</v>
      </c>
      <c r="E248" s="39">
        <v>6.9999999999999999E-4</v>
      </c>
      <c r="F248" s="37" t="s">
        <v>303</v>
      </c>
      <c r="G248" s="38" t="s">
        <v>148</v>
      </c>
      <c r="H248" s="38" t="s">
        <v>88</v>
      </c>
    </row>
    <row r="249" spans="4:8">
      <c r="D249" s="36">
        <f t="shared" si="3"/>
        <v>-2.0000000000000001E-4</v>
      </c>
      <c r="E249" s="39">
        <v>2.0000000000000001E-4</v>
      </c>
      <c r="F249" s="37" t="s">
        <v>303</v>
      </c>
      <c r="G249" s="38" t="s">
        <v>311</v>
      </c>
      <c r="H249" s="38" t="s">
        <v>284</v>
      </c>
    </row>
    <row r="250" spans="4:8">
      <c r="D250" s="36">
        <f t="shared" si="3"/>
        <v>3.3999999999999994E-3</v>
      </c>
      <c r="E250" s="39">
        <v>1.1000000000000001E-3</v>
      </c>
      <c r="F250" s="36">
        <v>4.4999999999999997E-3</v>
      </c>
      <c r="G250" s="38" t="s">
        <v>261</v>
      </c>
      <c r="H250" s="38" t="s">
        <v>85</v>
      </c>
    </row>
    <row r="251" spans="4:8">
      <c r="D251" s="36">
        <f t="shared" si="3"/>
        <v>-4.0000000000000002E-4</v>
      </c>
      <c r="E251" s="39">
        <v>4.0000000000000002E-4</v>
      </c>
      <c r="F251" s="37" t="s">
        <v>303</v>
      </c>
      <c r="G251" s="38" t="s">
        <v>336</v>
      </c>
      <c r="H251" s="38" t="s">
        <v>73</v>
      </c>
    </row>
    <row r="252" spans="4:8">
      <c r="D252" s="36">
        <f t="shared" si="3"/>
        <v>-1E-4</v>
      </c>
      <c r="E252" s="39">
        <v>1E-4</v>
      </c>
      <c r="F252" s="37" t="s">
        <v>303</v>
      </c>
      <c r="G252" s="38" t="s">
        <v>392</v>
      </c>
      <c r="H252" s="38" t="s">
        <v>98</v>
      </c>
    </row>
    <row r="253" spans="4:8">
      <c r="D253" s="36">
        <f t="shared" si="3"/>
        <v>-4.5999999999999999E-3</v>
      </c>
      <c r="E253" s="39">
        <v>4.5999999999999999E-3</v>
      </c>
      <c r="F253" s="37" t="s">
        <v>303</v>
      </c>
      <c r="G253" s="38" t="s">
        <v>402</v>
      </c>
      <c r="H253" s="38" t="s">
        <v>98</v>
      </c>
    </row>
    <row r="254" spans="4:8">
      <c r="D254" s="36">
        <f t="shared" si="3"/>
        <v>-2.0000000000000001E-4</v>
      </c>
      <c r="E254" s="39">
        <v>2.0000000000000001E-4</v>
      </c>
      <c r="F254" s="37" t="s">
        <v>303</v>
      </c>
      <c r="G254" s="38" t="s">
        <v>401</v>
      </c>
      <c r="H254" s="38" t="s">
        <v>98</v>
      </c>
    </row>
    <row r="255" spans="4:8">
      <c r="D255" s="36">
        <f t="shared" si="3"/>
        <v>0</v>
      </c>
      <c r="E255" s="39">
        <v>0</v>
      </c>
      <c r="F255" s="37" t="s">
        <v>303</v>
      </c>
      <c r="G255" s="38" t="s">
        <v>403</v>
      </c>
      <c r="H255" s="38" t="s">
        <v>98</v>
      </c>
    </row>
    <row r="256" spans="4:8">
      <c r="D256" s="36">
        <f t="shared" si="3"/>
        <v>-8.9999999999999998E-4</v>
      </c>
      <c r="E256" s="39">
        <v>8.9999999999999998E-4</v>
      </c>
      <c r="F256" s="37" t="s">
        <v>303</v>
      </c>
      <c r="G256" s="38" t="s">
        <v>389</v>
      </c>
      <c r="H256" s="38" t="s">
        <v>98</v>
      </c>
    </row>
    <row r="257" spans="4:8">
      <c r="D257" s="36">
        <f t="shared" si="3"/>
        <v>-2.0999999999999999E-3</v>
      </c>
      <c r="E257" s="39">
        <v>2.0999999999999999E-3</v>
      </c>
      <c r="F257" s="37" t="s">
        <v>303</v>
      </c>
      <c r="G257" s="38" t="s">
        <v>390</v>
      </c>
      <c r="H257" s="38" t="s">
        <v>98</v>
      </c>
    </row>
    <row r="258" spans="4:8">
      <c r="D258" s="36">
        <f t="shared" si="3"/>
        <v>-1E-4</v>
      </c>
      <c r="E258" s="39">
        <v>1E-4</v>
      </c>
      <c r="F258" s="37" t="s">
        <v>303</v>
      </c>
      <c r="G258" s="38" t="s">
        <v>395</v>
      </c>
      <c r="H258" s="38" t="s">
        <v>98</v>
      </c>
    </row>
    <row r="259" spans="4:8">
      <c r="D259" s="36">
        <f t="shared" ref="D259:D308" si="4">F259-E259</f>
        <v>8.5000000000000006E-3</v>
      </c>
      <c r="E259" s="39">
        <v>0</v>
      </c>
      <c r="F259" s="36">
        <v>8.5000000000000006E-3</v>
      </c>
      <c r="G259" s="38" t="s">
        <v>271</v>
      </c>
      <c r="H259" s="38" t="s">
        <v>98</v>
      </c>
    </row>
    <row r="260" spans="4:8">
      <c r="D260" s="36">
        <f t="shared" si="4"/>
        <v>2.2000000000000001E-3</v>
      </c>
      <c r="E260" s="39">
        <v>0</v>
      </c>
      <c r="F260" s="36">
        <v>2.2000000000000001E-3</v>
      </c>
      <c r="G260" s="38" t="s">
        <v>266</v>
      </c>
      <c r="H260" s="38" t="s">
        <v>98</v>
      </c>
    </row>
    <row r="261" spans="4:8">
      <c r="D261" s="36">
        <f t="shared" si="4"/>
        <v>1.11E-2</v>
      </c>
      <c r="E261" s="39">
        <v>0</v>
      </c>
      <c r="F261" s="36">
        <v>1.11E-2</v>
      </c>
      <c r="G261" s="38" t="s">
        <v>269</v>
      </c>
      <c r="H261" s="38" t="s">
        <v>98</v>
      </c>
    </row>
    <row r="262" spans="4:8">
      <c r="D262" s="36">
        <f t="shared" si="4"/>
        <v>9.4999999999999998E-3</v>
      </c>
      <c r="E262" s="39">
        <v>0</v>
      </c>
      <c r="F262" s="36">
        <v>9.4999999999999998E-3</v>
      </c>
      <c r="G262" s="38" t="s">
        <v>270</v>
      </c>
      <c r="H262" s="38" t="s">
        <v>98</v>
      </c>
    </row>
    <row r="263" spans="4:8">
      <c r="D263" s="36">
        <f t="shared" si="4"/>
        <v>-2.0000000000000001E-4</v>
      </c>
      <c r="E263" s="39">
        <v>2.0000000000000001E-4</v>
      </c>
      <c r="F263" s="37" t="s">
        <v>303</v>
      </c>
      <c r="G263" s="38" t="s">
        <v>169</v>
      </c>
      <c r="H263" s="38" t="s">
        <v>86</v>
      </c>
    </row>
    <row r="264" spans="4:8">
      <c r="D264" s="36">
        <f t="shared" si="4"/>
        <v>1.0999999999999998E-3</v>
      </c>
      <c r="E264" s="39">
        <v>6.9999999999999999E-4</v>
      </c>
      <c r="F264" s="36">
        <v>1.8E-3</v>
      </c>
      <c r="G264" s="38" t="s">
        <v>265</v>
      </c>
      <c r="H264" s="38" t="s">
        <v>284</v>
      </c>
    </row>
    <row r="265" spans="4:8">
      <c r="D265" s="36">
        <f t="shared" si="4"/>
        <v>-1E-4</v>
      </c>
      <c r="E265" s="39">
        <v>1E-4</v>
      </c>
      <c r="F265" s="37" t="s">
        <v>303</v>
      </c>
      <c r="G265" s="38" t="s">
        <v>205</v>
      </c>
      <c r="H265" s="38" t="s">
        <v>79</v>
      </c>
    </row>
    <row r="266" spans="4:8">
      <c r="D266" s="36">
        <f t="shared" si="4"/>
        <v>-1.1000000000000001E-3</v>
      </c>
      <c r="E266" s="39">
        <v>1.1000000000000001E-3</v>
      </c>
      <c r="F266" s="37" t="s">
        <v>303</v>
      </c>
      <c r="G266" s="38" t="s">
        <v>345</v>
      </c>
      <c r="H266" s="38" t="s">
        <v>290</v>
      </c>
    </row>
    <row r="267" spans="4:8">
      <c r="D267" s="36">
        <f t="shared" si="4"/>
        <v>-8.9999999999999998E-4</v>
      </c>
      <c r="E267" s="39">
        <v>8.9999999999999998E-4</v>
      </c>
      <c r="F267" s="36">
        <v>0</v>
      </c>
      <c r="G267" s="38" t="s">
        <v>161</v>
      </c>
      <c r="H267" s="38" t="s">
        <v>280</v>
      </c>
    </row>
    <row r="268" spans="4:8">
      <c r="D268" s="36">
        <f t="shared" si="4"/>
        <v>-4.0000000000000002E-4</v>
      </c>
      <c r="E268" s="39">
        <v>4.0000000000000002E-4</v>
      </c>
      <c r="F268" s="36">
        <v>0</v>
      </c>
      <c r="G268" s="38" t="s">
        <v>110</v>
      </c>
      <c r="H268" s="38" t="s">
        <v>15</v>
      </c>
    </row>
    <row r="269" spans="4:8">
      <c r="D269" s="36">
        <f t="shared" si="4"/>
        <v>-2.9999999999999997E-4</v>
      </c>
      <c r="E269" s="39">
        <v>2.9999999999999997E-4</v>
      </c>
      <c r="F269" s="36">
        <v>0</v>
      </c>
      <c r="G269" s="38" t="s">
        <v>322</v>
      </c>
      <c r="H269" s="38" t="s">
        <v>15</v>
      </c>
    </row>
    <row r="270" spans="4:8">
      <c r="D270" s="36">
        <f t="shared" si="4"/>
        <v>0</v>
      </c>
      <c r="E270" s="39">
        <v>0</v>
      </c>
      <c r="F270" s="36">
        <v>0</v>
      </c>
      <c r="G270" s="38" t="s">
        <v>230</v>
      </c>
      <c r="H270" s="38" t="s">
        <v>83</v>
      </c>
    </row>
    <row r="271" spans="4:8">
      <c r="D271" s="36">
        <f t="shared" si="4"/>
        <v>-2.9999999999999997E-4</v>
      </c>
      <c r="E271" s="39">
        <v>2.9999999999999997E-4</v>
      </c>
      <c r="F271" s="36">
        <v>0</v>
      </c>
      <c r="G271" s="38" t="s">
        <v>310</v>
      </c>
      <c r="H271" s="38" t="s">
        <v>288</v>
      </c>
    </row>
    <row r="272" spans="4:8">
      <c r="D272" s="36">
        <f t="shared" si="4"/>
        <v>0</v>
      </c>
      <c r="E272" s="39">
        <v>0</v>
      </c>
      <c r="F272" s="36">
        <v>0</v>
      </c>
      <c r="G272" s="38" t="s">
        <v>208</v>
      </c>
      <c r="H272" s="38" t="s">
        <v>78</v>
      </c>
    </row>
    <row r="273" spans="4:8">
      <c r="D273" s="36">
        <f t="shared" si="4"/>
        <v>3.9999999999999996E-4</v>
      </c>
      <c r="E273" s="39">
        <v>8.9999999999999998E-4</v>
      </c>
      <c r="F273" s="36">
        <v>1.2999999999999999E-3</v>
      </c>
      <c r="G273" s="38" t="s">
        <v>155</v>
      </c>
      <c r="H273" s="38" t="s">
        <v>280</v>
      </c>
    </row>
    <row r="274" spans="4:8">
      <c r="D274" s="36">
        <f t="shared" si="4"/>
        <v>-2.0000000000000001E-4</v>
      </c>
      <c r="E274" s="39">
        <v>2.0000000000000001E-4</v>
      </c>
      <c r="F274" s="37" t="s">
        <v>303</v>
      </c>
      <c r="G274" s="38" t="s">
        <v>398</v>
      </c>
      <c r="H274" s="38" t="s">
        <v>98</v>
      </c>
    </row>
    <row r="275" spans="4:8">
      <c r="D275" s="36">
        <f t="shared" si="4"/>
        <v>-2.9999999999999997E-4</v>
      </c>
      <c r="E275" s="39">
        <v>2.9999999999999997E-4</v>
      </c>
      <c r="F275" s="37" t="s">
        <v>303</v>
      </c>
      <c r="G275" s="38" t="s">
        <v>399</v>
      </c>
      <c r="H275" s="38" t="s">
        <v>98</v>
      </c>
    </row>
    <row r="276" spans="4:8">
      <c r="D276" s="36">
        <f t="shared" si="4"/>
        <v>-0.01</v>
      </c>
      <c r="E276" s="39">
        <v>0.01</v>
      </c>
      <c r="F276" s="36">
        <v>0</v>
      </c>
      <c r="G276" s="38" t="s">
        <v>388</v>
      </c>
      <c r="H276" s="38" t="s">
        <v>98</v>
      </c>
    </row>
    <row r="277" spans="4:8">
      <c r="D277" s="36">
        <f t="shared" si="4"/>
        <v>-2E-3</v>
      </c>
      <c r="E277" s="39">
        <v>2E-3</v>
      </c>
      <c r="F277" s="36">
        <v>0</v>
      </c>
      <c r="G277" s="38" t="s">
        <v>400</v>
      </c>
      <c r="H277" s="38" t="s">
        <v>98</v>
      </c>
    </row>
    <row r="278" spans="4:8">
      <c r="D278" s="36">
        <f t="shared" si="4"/>
        <v>-3.2000000000000002E-3</v>
      </c>
      <c r="E278" s="39">
        <v>3.2000000000000002E-3</v>
      </c>
      <c r="F278" s="36">
        <v>0</v>
      </c>
      <c r="G278" s="38" t="s">
        <v>386</v>
      </c>
      <c r="H278" s="38" t="s">
        <v>98</v>
      </c>
    </row>
    <row r="279" spans="4:8">
      <c r="D279" s="36">
        <f t="shared" si="4"/>
        <v>-4.4999999999999997E-3</v>
      </c>
      <c r="E279" s="39">
        <v>4.4999999999999997E-3</v>
      </c>
      <c r="F279" s="36">
        <v>0</v>
      </c>
      <c r="G279" s="38" t="s">
        <v>387</v>
      </c>
      <c r="H279" s="38" t="s">
        <v>98</v>
      </c>
    </row>
    <row r="280" spans="4:8">
      <c r="D280" s="36">
        <f t="shared" si="4"/>
        <v>-2.9999999999999997E-4</v>
      </c>
      <c r="E280" s="39">
        <v>2.9999999999999997E-4</v>
      </c>
      <c r="F280" s="36">
        <v>0</v>
      </c>
      <c r="G280" s="38" t="s">
        <v>406</v>
      </c>
      <c r="H280" s="38" t="s">
        <v>98</v>
      </c>
    </row>
    <row r="281" spans="4:8">
      <c r="D281" s="36">
        <f t="shared" si="4"/>
        <v>-1E-4</v>
      </c>
      <c r="E281" s="39">
        <v>1E-4</v>
      </c>
      <c r="F281" s="36">
        <v>0</v>
      </c>
      <c r="G281" s="38" t="s">
        <v>217</v>
      </c>
      <c r="H281" s="38" t="s">
        <v>76</v>
      </c>
    </row>
    <row r="282" spans="4:8">
      <c r="D282" s="36">
        <f t="shared" si="4"/>
        <v>-2.0000000000000001E-4</v>
      </c>
      <c r="E282" s="39">
        <v>2.0000000000000001E-4</v>
      </c>
      <c r="F282" s="36">
        <v>0</v>
      </c>
      <c r="G282" s="38" t="s">
        <v>307</v>
      </c>
      <c r="H282" s="38" t="s">
        <v>82</v>
      </c>
    </row>
    <row r="283" spans="4:8">
      <c r="D283" s="36">
        <f t="shared" si="4"/>
        <v>-5.0000000000000001E-4</v>
      </c>
      <c r="E283" s="39">
        <v>5.0000000000000001E-4</v>
      </c>
      <c r="F283" s="36">
        <v>0</v>
      </c>
      <c r="G283" s="38" t="s">
        <v>213</v>
      </c>
      <c r="H283" s="38" t="s">
        <v>74</v>
      </c>
    </row>
    <row r="284" spans="4:8">
      <c r="D284" s="36">
        <f t="shared" si="4"/>
        <v>-4.0000000000000002E-4</v>
      </c>
      <c r="E284" s="39">
        <v>4.0000000000000002E-4</v>
      </c>
      <c r="F284" s="36">
        <v>0</v>
      </c>
      <c r="G284" s="38" t="s">
        <v>123</v>
      </c>
      <c r="H284" s="38" t="s">
        <v>15</v>
      </c>
    </row>
    <row r="285" spans="4:8">
      <c r="D285" s="36">
        <f t="shared" si="4"/>
        <v>-2.9999999999999997E-4</v>
      </c>
      <c r="E285" s="39">
        <v>2.9999999999999997E-4</v>
      </c>
      <c r="F285" s="36">
        <v>0</v>
      </c>
      <c r="G285" s="38" t="s">
        <v>186</v>
      </c>
      <c r="H285" s="38" t="s">
        <v>284</v>
      </c>
    </row>
    <row r="286" spans="4:8">
      <c r="D286" s="36">
        <f t="shared" si="4"/>
        <v>-2.0000000000000001E-4</v>
      </c>
      <c r="E286" s="39">
        <v>2.0000000000000001E-4</v>
      </c>
      <c r="F286" s="36">
        <v>0</v>
      </c>
      <c r="G286" s="38" t="s">
        <v>304</v>
      </c>
      <c r="H286" s="38" t="s">
        <v>87</v>
      </c>
    </row>
    <row r="287" spans="4:8">
      <c r="D287" s="36">
        <f t="shared" si="4"/>
        <v>2.8999999999999998E-3</v>
      </c>
      <c r="E287" s="39">
        <v>0</v>
      </c>
      <c r="F287" s="36">
        <v>2.8999999999999998E-3</v>
      </c>
      <c r="G287" s="38" t="s">
        <v>123</v>
      </c>
      <c r="H287" s="38" t="s">
        <v>15</v>
      </c>
    </row>
    <row r="288" spans="4:8">
      <c r="D288" s="36">
        <f t="shared" si="4"/>
        <v>2.0000000000000009E-4</v>
      </c>
      <c r="E288" s="39">
        <v>1.1999999999999999E-3</v>
      </c>
      <c r="F288" s="36">
        <v>1.4E-3</v>
      </c>
      <c r="G288" s="38" t="s">
        <v>100</v>
      </c>
      <c r="H288" s="38" t="s">
        <v>15</v>
      </c>
    </row>
    <row r="289" spans="4:8">
      <c r="D289" s="36">
        <f t="shared" si="4"/>
        <v>-2.9999999999999997E-4</v>
      </c>
      <c r="E289" s="39">
        <v>2.9999999999999997E-4</v>
      </c>
      <c r="F289" s="36">
        <v>0</v>
      </c>
      <c r="G289" s="38" t="s">
        <v>185</v>
      </c>
      <c r="H289" s="38" t="s">
        <v>284</v>
      </c>
    </row>
    <row r="290" spans="4:8">
      <c r="D290" s="36">
        <f t="shared" si="4"/>
        <v>0</v>
      </c>
      <c r="E290" s="39">
        <v>0</v>
      </c>
      <c r="F290" s="36">
        <v>0</v>
      </c>
      <c r="G290" s="38" t="s">
        <v>94</v>
      </c>
      <c r="H290" s="38" t="s">
        <v>74</v>
      </c>
    </row>
    <row r="291" spans="4:8">
      <c r="D291" s="36">
        <f t="shared" si="4"/>
        <v>-1E-4</v>
      </c>
      <c r="E291" s="39">
        <v>1E-4</v>
      </c>
      <c r="F291" s="36">
        <v>0</v>
      </c>
      <c r="G291" s="38" t="s">
        <v>339</v>
      </c>
      <c r="H291" s="38" t="s">
        <v>15</v>
      </c>
    </row>
    <row r="292" spans="4:8">
      <c r="D292" s="36">
        <f t="shared" si="4"/>
        <v>-1E-4</v>
      </c>
      <c r="E292" s="39">
        <v>1E-4</v>
      </c>
      <c r="F292" s="36">
        <v>0</v>
      </c>
      <c r="G292" s="38" t="s">
        <v>180</v>
      </c>
      <c r="H292" s="38" t="s">
        <v>83</v>
      </c>
    </row>
    <row r="293" spans="4:8">
      <c r="D293" s="36">
        <f t="shared" si="4"/>
        <v>8.9999999999999998E-4</v>
      </c>
      <c r="E293" s="39" t="s">
        <v>303</v>
      </c>
      <c r="F293" s="36">
        <v>8.9999999999999998E-4</v>
      </c>
      <c r="G293" s="38" t="s">
        <v>248</v>
      </c>
      <c r="H293" s="38" t="s">
        <v>283</v>
      </c>
    </row>
    <row r="294" spans="4:8">
      <c r="D294" s="36">
        <f t="shared" si="4"/>
        <v>-4.9999999999999958E-4</v>
      </c>
      <c r="E294" s="39">
        <v>4.7999999999999996E-3</v>
      </c>
      <c r="F294" s="36">
        <v>4.3E-3</v>
      </c>
      <c r="G294" s="38" t="s">
        <v>189</v>
      </c>
      <c r="H294" s="38" t="s">
        <v>74</v>
      </c>
    </row>
    <row r="295" spans="4:8">
      <c r="D295" s="36">
        <f t="shared" si="4"/>
        <v>2.8000000000000004E-3</v>
      </c>
      <c r="E295" s="39">
        <v>0.01</v>
      </c>
      <c r="F295" s="36">
        <v>1.2800000000000001E-2</v>
      </c>
      <c r="G295" s="38" t="s">
        <v>268</v>
      </c>
      <c r="H295" s="38" t="s">
        <v>98</v>
      </c>
    </row>
    <row r="296" spans="4:8">
      <c r="D296" s="36">
        <f t="shared" si="4"/>
        <v>8.9999999999999976E-4</v>
      </c>
      <c r="E296" s="39">
        <v>5.0000000000000001E-3</v>
      </c>
      <c r="F296" s="36">
        <v>5.8999999999999999E-3</v>
      </c>
      <c r="G296" s="38" t="s">
        <v>267</v>
      </c>
      <c r="H296" s="38" t="s">
        <v>98</v>
      </c>
    </row>
    <row r="297" spans="4:8">
      <c r="D297" s="36">
        <f t="shared" si="4"/>
        <v>-2.3E-3</v>
      </c>
      <c r="E297" s="39">
        <v>2.3E-3</v>
      </c>
      <c r="F297" s="36">
        <v>0</v>
      </c>
      <c r="G297" s="38" t="s">
        <v>342</v>
      </c>
      <c r="H297" s="38" t="s">
        <v>82</v>
      </c>
    </row>
    <row r="298" spans="4:8">
      <c r="D298" s="36">
        <f t="shared" si="4"/>
        <v>-5.0000000000000001E-4</v>
      </c>
      <c r="E298" s="39">
        <v>5.0000000000000001E-4</v>
      </c>
      <c r="F298" s="36">
        <v>0</v>
      </c>
      <c r="G298" s="38" t="s">
        <v>105</v>
      </c>
      <c r="H298" s="38" t="s">
        <v>15</v>
      </c>
    </row>
    <row r="299" spans="4:8">
      <c r="D299" s="36">
        <f t="shared" si="4"/>
        <v>-2.9999999999999997E-4</v>
      </c>
      <c r="E299" s="39">
        <v>2.9999999999999997E-4</v>
      </c>
      <c r="F299" s="36">
        <v>0</v>
      </c>
      <c r="G299" s="38" t="s">
        <v>196</v>
      </c>
      <c r="H299" s="38" t="s">
        <v>308</v>
      </c>
    </row>
    <row r="300" spans="4:8">
      <c r="D300" s="36">
        <f t="shared" si="4"/>
        <v>-1E-4</v>
      </c>
      <c r="E300" s="39">
        <v>1E-4</v>
      </c>
      <c r="F300" s="36">
        <v>0</v>
      </c>
      <c r="G300" s="38" t="s">
        <v>326</v>
      </c>
      <c r="H300" s="38" t="s">
        <v>308</v>
      </c>
    </row>
    <row r="301" spans="4:8">
      <c r="D301" s="36">
        <f t="shared" si="4"/>
        <v>-2.0000000000000001E-4</v>
      </c>
      <c r="E301" s="39">
        <v>2.0000000000000001E-4</v>
      </c>
      <c r="F301" s="36">
        <v>0</v>
      </c>
      <c r="G301" s="38" t="s">
        <v>111</v>
      </c>
      <c r="H301" s="38"/>
    </row>
    <row r="302" spans="4:8">
      <c r="D302" s="36">
        <f t="shared" si="4"/>
        <v>-1.8E-3</v>
      </c>
      <c r="E302" s="39">
        <v>1.8E-3</v>
      </c>
      <c r="F302" s="36">
        <v>0</v>
      </c>
      <c r="G302" s="38" t="s">
        <v>317</v>
      </c>
      <c r="H302" s="38" t="s">
        <v>288</v>
      </c>
    </row>
    <row r="303" spans="4:8">
      <c r="D303" s="36">
        <f t="shared" si="4"/>
        <v>-1E-4</v>
      </c>
      <c r="E303" s="39">
        <v>1E-4</v>
      </c>
      <c r="F303" s="36">
        <v>0</v>
      </c>
      <c r="G303" s="38" t="s">
        <v>327</v>
      </c>
      <c r="H303" s="38"/>
    </row>
    <row r="304" spans="4:8">
      <c r="D304" s="36">
        <f t="shared" si="4"/>
        <v>0</v>
      </c>
      <c r="E304" s="39">
        <v>0</v>
      </c>
      <c r="F304" s="36">
        <v>0</v>
      </c>
      <c r="G304" s="38" t="s">
        <v>132</v>
      </c>
      <c r="H304" s="38" t="s">
        <v>74</v>
      </c>
    </row>
    <row r="305" spans="4:8">
      <c r="D305" s="36">
        <f t="shared" si="4"/>
        <v>-4.0000000000000002E-4</v>
      </c>
      <c r="E305" s="39">
        <v>4.0000000000000002E-4</v>
      </c>
      <c r="F305" s="36">
        <v>0</v>
      </c>
      <c r="G305" s="38" t="s">
        <v>383</v>
      </c>
      <c r="H305" s="38" t="s">
        <v>98</v>
      </c>
    </row>
    <row r="306" spans="4:8">
      <c r="D306" s="36">
        <f t="shared" si="4"/>
        <v>-2.0000000000000001E-4</v>
      </c>
      <c r="E306" s="39">
        <v>2.0000000000000001E-4</v>
      </c>
      <c r="F306" s="36">
        <v>0</v>
      </c>
      <c r="G306" s="38" t="s">
        <v>397</v>
      </c>
      <c r="H306" s="38" t="s">
        <v>98</v>
      </c>
    </row>
    <row r="307" spans="4:8">
      <c r="D307" s="36">
        <f t="shared" si="4"/>
        <v>-5.0000000000000001E-4</v>
      </c>
      <c r="E307" s="39">
        <v>5.0000000000000001E-4</v>
      </c>
      <c r="F307" s="36">
        <v>0</v>
      </c>
      <c r="G307" s="38" t="s">
        <v>396</v>
      </c>
      <c r="H307" s="38" t="s">
        <v>98</v>
      </c>
    </row>
    <row r="308" spans="4:8">
      <c r="D308" s="36">
        <f t="shared" si="4"/>
        <v>-1.2999999999999999E-3</v>
      </c>
      <c r="E308" s="39">
        <v>1.2999999999999999E-3</v>
      </c>
      <c r="F308" s="36">
        <v>0</v>
      </c>
      <c r="G308" s="38" t="s">
        <v>144</v>
      </c>
      <c r="H308" s="38" t="s">
        <v>283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topLeftCell="E2" zoomScaleNormal="100" workbookViewId="0">
      <selection activeCell="F9" sqref="F9"/>
    </sheetView>
  </sheetViews>
  <sheetFormatPr defaultColWidth="0" defaultRowHeight="14.25" zeroHeight="1"/>
  <cols>
    <col min="1" max="1" width="57.5" style="13" bestFit="1" customWidth="1"/>
    <col min="2" max="2" width="27.625" style="13" customWidth="1"/>
    <col min="3" max="3" width="23.125" style="13" customWidth="1"/>
    <col min="4" max="4" width="27.625" style="13" customWidth="1"/>
    <col min="5" max="5" width="17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17.75" style="13" hidden="1"/>
  </cols>
  <sheetData>
    <row r="1" spans="1:8" ht="15.75">
      <c r="A1" s="12" t="s">
        <v>70</v>
      </c>
    </row>
    <row r="2" spans="1:8" ht="43.5" customHeight="1" thickBot="1">
      <c r="A2" s="221" t="s">
        <v>0</v>
      </c>
      <c r="B2" s="237" t="s">
        <v>450</v>
      </c>
      <c r="C2" s="238" t="s">
        <v>431</v>
      </c>
      <c r="D2" s="239" t="s">
        <v>440</v>
      </c>
      <c r="E2" s="240" t="s">
        <v>1</v>
      </c>
      <c r="F2" s="241" t="s">
        <v>2</v>
      </c>
      <c r="G2" s="242" t="s">
        <v>3</v>
      </c>
      <c r="H2" s="242" t="s">
        <v>467</v>
      </c>
    </row>
    <row r="3" spans="1:8">
      <c r="A3" s="220" t="s">
        <v>437</v>
      </c>
      <c r="B3" s="250">
        <f>40.52%+2.03%</f>
        <v>0.42549999999999999</v>
      </c>
      <c r="C3" s="206">
        <v>0.4</v>
      </c>
      <c r="D3" s="207">
        <v>0.4</v>
      </c>
      <c r="E3" s="208" t="s">
        <v>6</v>
      </c>
      <c r="F3" s="209" t="s">
        <v>65</v>
      </c>
      <c r="G3" s="131" t="s">
        <v>39</v>
      </c>
      <c r="H3" s="264">
        <f>D3-C3</f>
        <v>0</v>
      </c>
    </row>
    <row r="4" spans="1:8">
      <c r="A4" s="220"/>
      <c r="B4" s="250"/>
      <c r="C4" s="211"/>
      <c r="D4" s="212"/>
      <c r="E4" s="213"/>
      <c r="F4" s="214"/>
      <c r="G4" s="131" t="s">
        <v>22</v>
      </c>
      <c r="H4" s="265"/>
    </row>
    <row r="5" spans="1:8" ht="14.25" customHeight="1">
      <c r="A5" s="261" t="s">
        <v>438</v>
      </c>
      <c r="B5" s="251">
        <v>0.23280000000000001</v>
      </c>
      <c r="C5" s="216">
        <v>0.22</v>
      </c>
      <c r="D5" s="217">
        <v>0.28999999999999998</v>
      </c>
      <c r="E5" s="213" t="s">
        <v>7</v>
      </c>
      <c r="F5" s="214" t="s">
        <v>462</v>
      </c>
      <c r="G5" s="131" t="s">
        <v>24</v>
      </c>
      <c r="H5" s="266">
        <f>D5-C5</f>
        <v>6.9999999999999979E-2</v>
      </c>
    </row>
    <row r="6" spans="1:8">
      <c r="A6" s="262"/>
      <c r="B6" s="252"/>
      <c r="C6" s="216"/>
      <c r="D6" s="217"/>
      <c r="E6" s="213"/>
      <c r="F6" s="253"/>
      <c r="G6" s="131" t="s">
        <v>25</v>
      </c>
      <c r="H6" s="265"/>
    </row>
    <row r="7" spans="1:8" ht="14.25" customHeight="1">
      <c r="A7" s="222" t="s">
        <v>439</v>
      </c>
      <c r="B7" s="251">
        <v>0.1229</v>
      </c>
      <c r="C7" s="216">
        <v>0.18</v>
      </c>
      <c r="D7" s="217">
        <v>0.17</v>
      </c>
      <c r="E7" s="254" t="s">
        <v>6</v>
      </c>
      <c r="F7" s="255" t="s">
        <v>434</v>
      </c>
      <c r="G7" s="51" t="s">
        <v>26</v>
      </c>
      <c r="H7" s="267">
        <f>D7-C7</f>
        <v>-9.9999999999999811E-3</v>
      </c>
    </row>
    <row r="8" spans="1:8">
      <c r="A8" s="221"/>
      <c r="B8" s="256"/>
      <c r="C8" s="257"/>
      <c r="D8" s="258"/>
      <c r="E8" s="259"/>
      <c r="F8" s="260"/>
      <c r="G8" s="132" t="s">
        <v>27</v>
      </c>
      <c r="H8" s="264"/>
    </row>
    <row r="9" spans="1:8">
      <c r="A9" s="226" t="s">
        <v>15</v>
      </c>
      <c r="B9" s="136">
        <v>4.1300000000000003E-2</v>
      </c>
      <c r="C9" s="113">
        <v>7.0000000000000007E-2</v>
      </c>
      <c r="D9" s="139">
        <v>0.04</v>
      </c>
      <c r="E9" s="118" t="s">
        <v>7</v>
      </c>
      <c r="F9" s="59" t="s">
        <v>38</v>
      </c>
      <c r="G9" s="55" t="s">
        <v>465</v>
      </c>
      <c r="H9" s="232">
        <f>D9-C9</f>
        <v>-3.0000000000000006E-2</v>
      </c>
    </row>
    <row r="10" spans="1:8" s="71" customFormat="1">
      <c r="A10" s="263" t="s">
        <v>453</v>
      </c>
      <c r="B10" s="136">
        <v>0.1013</v>
      </c>
      <c r="C10" s="113">
        <v>0.1</v>
      </c>
      <c r="D10" s="139">
        <v>0.12</v>
      </c>
      <c r="E10" s="118" t="s">
        <v>7</v>
      </c>
      <c r="F10" s="59" t="s">
        <v>463</v>
      </c>
      <c r="G10" s="83" t="s">
        <v>477</v>
      </c>
      <c r="H10" s="232">
        <f>D10-C10</f>
        <v>1.999999999999999E-2</v>
      </c>
    </row>
    <row r="11" spans="1:8">
      <c r="A11" s="225" t="s">
        <v>452</v>
      </c>
      <c r="B11" s="137">
        <v>3.7499999999999999E-2</v>
      </c>
      <c r="C11" s="49">
        <v>0.02</v>
      </c>
      <c r="D11" s="79">
        <v>0.02</v>
      </c>
      <c r="E11" s="118" t="s">
        <v>7</v>
      </c>
      <c r="F11" s="59" t="s">
        <v>69</v>
      </c>
      <c r="G11" s="133" t="s">
        <v>466</v>
      </c>
      <c r="H11" s="233">
        <f>D11-C11</f>
        <v>0</v>
      </c>
    </row>
    <row r="12" spans="1:8" ht="15" thickBot="1">
      <c r="A12" s="226" t="s">
        <v>457</v>
      </c>
      <c r="B12" s="136">
        <v>3.8699999999999998E-2</v>
      </c>
      <c r="C12" s="49">
        <v>0.03</v>
      </c>
      <c r="D12" s="79">
        <v>0.03</v>
      </c>
      <c r="E12" s="118" t="s">
        <v>7</v>
      </c>
      <c r="F12" s="59" t="s">
        <v>478</v>
      </c>
      <c r="G12" s="134" t="s">
        <v>18</v>
      </c>
      <c r="H12" s="232">
        <f>D12-C12</f>
        <v>0</v>
      </c>
    </row>
    <row r="13" spans="1:8" ht="15.75" thickBot="1">
      <c r="A13" s="228" t="s">
        <v>4</v>
      </c>
      <c r="B13" s="153">
        <f t="shared" ref="B13" si="0">SUM(B3:B12)</f>
        <v>0.99999999999999989</v>
      </c>
      <c r="C13" s="62">
        <f>SUM(C3:C12)</f>
        <v>1.02</v>
      </c>
      <c r="D13" s="140">
        <f>SUM(D3:D12)</f>
        <v>1.07</v>
      </c>
      <c r="E13" s="138"/>
      <c r="F13" s="128"/>
      <c r="G13" s="135"/>
      <c r="H13" s="235">
        <f>SUM(H3:H12)</f>
        <v>4.9999999999999982E-2</v>
      </c>
    </row>
    <row r="14" spans="1:8">
      <c r="A14" s="227" t="s">
        <v>5</v>
      </c>
      <c r="B14" s="268">
        <v>0.21560000000000001</v>
      </c>
      <c r="C14" s="200">
        <v>0.17</v>
      </c>
      <c r="D14" s="201">
        <v>0.17</v>
      </c>
      <c r="E14" s="114" t="s">
        <v>6</v>
      </c>
      <c r="F14" s="199" t="s">
        <v>434</v>
      </c>
      <c r="G14" s="269" t="s">
        <v>28</v>
      </c>
      <c r="H14" s="234">
        <f>D14-C14</f>
        <v>0</v>
      </c>
    </row>
    <row r="15" spans="1:8" ht="15">
      <c r="A15" s="270" t="s">
        <v>509</v>
      </c>
      <c r="B15" s="271"/>
      <c r="C15" s="272"/>
      <c r="D15" s="273"/>
      <c r="E15" s="274"/>
      <c r="F15" s="275"/>
      <c r="G15" s="6"/>
      <c r="H15" s="234">
        <f>D15-C15</f>
        <v>0</v>
      </c>
    </row>
    <row r="16" spans="1:8" ht="15">
      <c r="A16" s="278" t="s">
        <v>0</v>
      </c>
      <c r="B16" s="279" t="s">
        <v>440</v>
      </c>
      <c r="C16" s="279" t="s">
        <v>510</v>
      </c>
      <c r="D16" s="279" t="s">
        <v>493</v>
      </c>
      <c r="E16" s="280" t="s">
        <v>494</v>
      </c>
    </row>
    <row r="17" spans="1:5" ht="15">
      <c r="A17" s="276" t="s">
        <v>495</v>
      </c>
      <c r="B17" s="191">
        <v>0.28999999999999998</v>
      </c>
      <c r="C17" s="192">
        <v>0.26</v>
      </c>
      <c r="D17" s="192">
        <f>C17-B17</f>
        <v>-2.9999999999999971E-2</v>
      </c>
      <c r="E17" s="277" t="s">
        <v>428</v>
      </c>
    </row>
    <row r="18" spans="1:5" ht="15">
      <c r="A18" s="281" t="s">
        <v>502</v>
      </c>
      <c r="B18" s="282">
        <v>0.03</v>
      </c>
      <c r="C18" s="283">
        <v>0.06</v>
      </c>
      <c r="D18" s="283">
        <f>C18-B18</f>
        <v>0.03</v>
      </c>
      <c r="E18" s="284" t="s">
        <v>506</v>
      </c>
    </row>
    <row r="19" spans="1:5" hidden="1"/>
    <row r="20" spans="1:5" hidden="1"/>
    <row r="21" spans="1:5" hidden="1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topLeftCell="E1" zoomScaleNormal="100" workbookViewId="0">
      <selection activeCell="I1" sqref="I1:XFD1048576"/>
    </sheetView>
  </sheetViews>
  <sheetFormatPr defaultColWidth="0" defaultRowHeight="14.25" zeroHeight="1"/>
  <cols>
    <col min="1" max="1" width="57.5" style="13" bestFit="1" customWidth="1"/>
    <col min="2" max="2" width="27.625" style="13" customWidth="1"/>
    <col min="3" max="3" width="23.125" style="13" customWidth="1"/>
    <col min="4" max="4" width="27.625" style="13" customWidth="1"/>
    <col min="5" max="5" width="17.875" style="13" customWidth="1"/>
    <col min="6" max="6" width="30.875" style="13" customWidth="1"/>
    <col min="7" max="7" width="31.875" style="13" bestFit="1" customWidth="1"/>
    <col min="8" max="8" width="13.25" style="13" customWidth="1"/>
    <col min="9" max="16384" width="58" style="13" hidden="1"/>
  </cols>
  <sheetData>
    <row r="1" spans="1:8" ht="16.5" customHeight="1">
      <c r="A1" s="12" t="s">
        <v>40</v>
      </c>
    </row>
    <row r="2" spans="1:8" ht="15.75" thickBot="1">
      <c r="A2" s="332" t="s">
        <v>0</v>
      </c>
      <c r="B2" s="333" t="s">
        <v>459</v>
      </c>
      <c r="C2" s="238" t="s">
        <v>464</v>
      </c>
      <c r="D2" s="239" t="s">
        <v>440</v>
      </c>
      <c r="E2" s="334" t="s">
        <v>1</v>
      </c>
      <c r="F2" s="335" t="s">
        <v>34</v>
      </c>
      <c r="G2" s="336" t="s">
        <v>3</v>
      </c>
      <c r="H2" s="93" t="s">
        <v>443</v>
      </c>
    </row>
    <row r="3" spans="1:8" ht="15" customHeight="1">
      <c r="A3" s="311" t="s">
        <v>437</v>
      </c>
      <c r="B3" s="285">
        <v>0.38200000000000001</v>
      </c>
      <c r="C3" s="286">
        <v>0.39</v>
      </c>
      <c r="D3" s="287">
        <v>0.4</v>
      </c>
      <c r="E3" s="288" t="s">
        <v>6</v>
      </c>
      <c r="F3" s="289" t="s">
        <v>65</v>
      </c>
      <c r="G3" s="73" t="s">
        <v>39</v>
      </c>
      <c r="H3" s="321">
        <f>D3-C3</f>
        <v>1.0000000000000009E-2</v>
      </c>
    </row>
    <row r="4" spans="1:8" ht="14.25" customHeight="1">
      <c r="A4" s="312"/>
      <c r="B4" s="291"/>
      <c r="C4" s="292"/>
      <c r="D4" s="293"/>
      <c r="E4" s="288"/>
      <c r="F4" s="294"/>
      <c r="G4" s="73" t="s">
        <v>22</v>
      </c>
      <c r="H4" s="322"/>
    </row>
    <row r="5" spans="1:8" ht="14.25" customHeight="1">
      <c r="A5" s="313" t="s">
        <v>438</v>
      </c>
      <c r="B5" s="298">
        <v>0.2767</v>
      </c>
      <c r="C5" s="299">
        <v>0.25</v>
      </c>
      <c r="D5" s="300">
        <v>0.28999999999999998</v>
      </c>
      <c r="E5" s="301" t="s">
        <v>7</v>
      </c>
      <c r="F5" s="302" t="s">
        <v>462</v>
      </c>
      <c r="G5" s="75" t="s">
        <v>24</v>
      </c>
      <c r="H5" s="323">
        <f>D5-C5</f>
        <v>3.999999999999998E-2</v>
      </c>
    </row>
    <row r="6" spans="1:8" ht="14.25" customHeight="1">
      <c r="A6" s="314"/>
      <c r="B6" s="303"/>
      <c r="C6" s="304"/>
      <c r="D6" s="305"/>
      <c r="E6" s="306"/>
      <c r="F6" s="307"/>
      <c r="G6" s="74" t="s">
        <v>25</v>
      </c>
      <c r="H6" s="324"/>
    </row>
    <row r="7" spans="1:8" ht="14.25" customHeight="1">
      <c r="A7" s="315" t="s">
        <v>439</v>
      </c>
      <c r="B7" s="308">
        <v>0.13</v>
      </c>
      <c r="C7" s="299">
        <v>0.18</v>
      </c>
      <c r="D7" s="300">
        <v>0.17</v>
      </c>
      <c r="E7" s="309" t="s">
        <v>6</v>
      </c>
      <c r="F7" s="310" t="s">
        <v>434</v>
      </c>
      <c r="G7" s="75" t="s">
        <v>26</v>
      </c>
      <c r="H7" s="325">
        <f>D7-C7</f>
        <v>-9.9999999999999811E-3</v>
      </c>
    </row>
    <row r="8" spans="1:8" ht="14.25" customHeight="1">
      <c r="A8" s="316"/>
      <c r="B8" s="295"/>
      <c r="C8" s="304"/>
      <c r="D8" s="305"/>
      <c r="E8" s="296"/>
      <c r="F8" s="297"/>
      <c r="G8" s="76" t="s">
        <v>27</v>
      </c>
      <c r="H8" s="326">
        <f t="shared" ref="H8:H12" si="0">D8-C8</f>
        <v>0</v>
      </c>
    </row>
    <row r="9" spans="1:8" ht="15">
      <c r="A9" s="317" t="s">
        <v>15</v>
      </c>
      <c r="B9" s="121">
        <v>3.4700000000000002E-2</v>
      </c>
      <c r="C9" s="123">
        <v>0.05</v>
      </c>
      <c r="D9" s="120">
        <v>0.04</v>
      </c>
      <c r="E9" s="81" t="s">
        <v>7</v>
      </c>
      <c r="F9" s="102" t="s">
        <v>38</v>
      </c>
      <c r="G9" s="103" t="s">
        <v>465</v>
      </c>
      <c r="H9" s="327">
        <f>D9-C9</f>
        <v>-1.0000000000000002E-2</v>
      </c>
    </row>
    <row r="10" spans="1:8" ht="15">
      <c r="A10" s="318" t="s">
        <v>453</v>
      </c>
      <c r="B10" s="108">
        <v>9.2299999999999993E-2</v>
      </c>
      <c r="C10" s="105">
        <v>0.1</v>
      </c>
      <c r="D10" s="100">
        <v>0.12</v>
      </c>
      <c r="E10" s="81" t="s">
        <v>7</v>
      </c>
      <c r="F10" s="82" t="s">
        <v>463</v>
      </c>
      <c r="G10" s="83" t="s">
        <v>477</v>
      </c>
      <c r="H10" s="328">
        <f t="shared" si="0"/>
        <v>1.999999999999999E-2</v>
      </c>
    </row>
    <row r="11" spans="1:8" ht="15">
      <c r="A11" s="318" t="s">
        <v>452</v>
      </c>
      <c r="B11" s="109">
        <v>2.93E-2</v>
      </c>
      <c r="C11" s="105">
        <v>0.05</v>
      </c>
      <c r="D11" s="100">
        <v>0.02</v>
      </c>
      <c r="E11" s="81" t="s">
        <v>7</v>
      </c>
      <c r="F11" s="82" t="s">
        <v>69</v>
      </c>
      <c r="G11" s="104" t="s">
        <v>466</v>
      </c>
      <c r="H11" s="329">
        <f t="shared" si="0"/>
        <v>-3.0000000000000002E-2</v>
      </c>
    </row>
    <row r="12" spans="1:8" ht="15.75" thickBot="1">
      <c r="A12" s="319" t="s">
        <v>457</v>
      </c>
      <c r="B12" s="110">
        <v>5.5E-2</v>
      </c>
      <c r="C12" s="106">
        <v>0.03</v>
      </c>
      <c r="D12" s="101">
        <v>0.03</v>
      </c>
      <c r="E12" s="86" t="s">
        <v>7</v>
      </c>
      <c r="F12" s="94" t="s">
        <v>478</v>
      </c>
      <c r="G12" s="87" t="s">
        <v>18</v>
      </c>
      <c r="H12" s="330">
        <f t="shared" si="0"/>
        <v>0</v>
      </c>
    </row>
    <row r="13" spans="1:8" ht="15.75" thickBot="1">
      <c r="A13" s="320" t="s">
        <v>4</v>
      </c>
      <c r="B13" s="152">
        <f>SUM(B3:B12)</f>
        <v>1</v>
      </c>
      <c r="C13" s="107">
        <f>SUM(C3:C12)</f>
        <v>1.05</v>
      </c>
      <c r="D13" s="70">
        <f>SUM(D3:D12)</f>
        <v>1.07</v>
      </c>
      <c r="E13" s="90"/>
      <c r="F13" s="91"/>
      <c r="G13" s="92"/>
      <c r="H13" s="331">
        <f>D13-C13</f>
        <v>2.0000000000000018E-2</v>
      </c>
    </row>
    <row r="14" spans="1:8" ht="15">
      <c r="A14" s="319" t="s">
        <v>5</v>
      </c>
      <c r="B14" s="337">
        <v>0.20699999999999999</v>
      </c>
      <c r="C14" s="338">
        <v>0.17</v>
      </c>
      <c r="D14" s="203">
        <v>0.17</v>
      </c>
      <c r="E14" s="86" t="s">
        <v>6</v>
      </c>
      <c r="F14" s="94" t="s">
        <v>434</v>
      </c>
      <c r="G14" s="339" t="s">
        <v>28</v>
      </c>
      <c r="H14" s="188">
        <f>D14-C14</f>
        <v>0</v>
      </c>
    </row>
    <row r="15" spans="1:8" ht="15">
      <c r="A15" s="27" t="s">
        <v>509</v>
      </c>
      <c r="B15" s="44"/>
      <c r="C15" s="340"/>
      <c r="D15" s="341"/>
      <c r="E15" s="72"/>
      <c r="H15" s="19">
        <f>D15-C15</f>
        <v>0</v>
      </c>
    </row>
    <row r="16" spans="1:8" ht="15">
      <c r="A16" s="278" t="s">
        <v>0</v>
      </c>
      <c r="B16" s="279" t="s">
        <v>440</v>
      </c>
      <c r="C16" s="279" t="s">
        <v>510</v>
      </c>
      <c r="D16" s="279" t="s">
        <v>493</v>
      </c>
      <c r="E16" s="280" t="s">
        <v>494</v>
      </c>
    </row>
    <row r="17" spans="1:5" ht="15">
      <c r="A17" s="276" t="s">
        <v>495</v>
      </c>
      <c r="B17" s="191">
        <v>0.28999999999999998</v>
      </c>
      <c r="C17" s="192">
        <v>0.26</v>
      </c>
      <c r="D17" s="192">
        <f>C17-B17</f>
        <v>-2.9999999999999971E-2</v>
      </c>
      <c r="E17" s="277" t="s">
        <v>428</v>
      </c>
    </row>
    <row r="18" spans="1:5" ht="15">
      <c r="A18" s="281" t="s">
        <v>502</v>
      </c>
      <c r="B18" s="282">
        <v>0.03</v>
      </c>
      <c r="C18" s="283">
        <v>0.06</v>
      </c>
      <c r="D18" s="283">
        <f>C18-B18</f>
        <v>0.03</v>
      </c>
      <c r="E18" s="284" t="s">
        <v>506</v>
      </c>
    </row>
    <row r="19" spans="1:5" hidden="1"/>
    <row r="20" spans="1:5" hidden="1"/>
    <row r="21" spans="1:5" hidden="1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3" orientation="landscape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topLeftCell="E1" zoomScaleNormal="100" workbookViewId="0">
      <selection activeCell="G12" sqref="G12"/>
    </sheetView>
  </sheetViews>
  <sheetFormatPr defaultColWidth="0" defaultRowHeight="14.25" zeroHeight="1"/>
  <cols>
    <col min="1" max="1" width="57.5" style="13" bestFit="1" customWidth="1"/>
    <col min="2" max="2" width="27.625" style="13" customWidth="1"/>
    <col min="3" max="3" width="23.125" style="13" customWidth="1"/>
    <col min="4" max="4" width="27.625" style="13" customWidth="1"/>
    <col min="5" max="5" width="17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9" style="13" hidden="1"/>
  </cols>
  <sheetData>
    <row r="1" spans="1:8" ht="15.75">
      <c r="A1" s="12" t="s">
        <v>30</v>
      </c>
      <c r="B1" s="5"/>
      <c r="C1" s="5"/>
      <c r="D1" s="5"/>
      <c r="E1" s="6"/>
      <c r="F1" s="5"/>
      <c r="G1" s="6"/>
    </row>
    <row r="2" spans="1:8" ht="15.75" thickBot="1">
      <c r="A2" s="236" t="s">
        <v>0</v>
      </c>
      <c r="B2" s="369" t="s">
        <v>450</v>
      </c>
      <c r="C2" s="238" t="s">
        <v>431</v>
      </c>
      <c r="D2" s="239" t="s">
        <v>440</v>
      </c>
      <c r="E2" s="240" t="s">
        <v>1</v>
      </c>
      <c r="F2" s="370" t="s">
        <v>2</v>
      </c>
      <c r="G2" s="56" t="s">
        <v>3</v>
      </c>
      <c r="H2" s="242" t="s">
        <v>467</v>
      </c>
    </row>
    <row r="3" spans="1:8">
      <c r="A3" s="357" t="s">
        <v>437</v>
      </c>
      <c r="B3" s="130"/>
      <c r="C3" s="342">
        <v>0.42</v>
      </c>
      <c r="D3" s="293">
        <v>0.42</v>
      </c>
      <c r="E3" s="343" t="s">
        <v>6</v>
      </c>
      <c r="F3" s="344" t="s">
        <v>436</v>
      </c>
      <c r="G3" s="73" t="s">
        <v>39</v>
      </c>
      <c r="H3" s="364">
        <f>D3-C3</f>
        <v>0</v>
      </c>
    </row>
    <row r="4" spans="1:8">
      <c r="A4" s="357"/>
      <c r="B4" s="150">
        <v>0.435</v>
      </c>
      <c r="C4" s="342"/>
      <c r="D4" s="293"/>
      <c r="E4" s="345"/>
      <c r="F4" s="344"/>
      <c r="G4" s="73" t="s">
        <v>22</v>
      </c>
      <c r="H4" s="322"/>
    </row>
    <row r="5" spans="1:8">
      <c r="A5" s="358" t="s">
        <v>438</v>
      </c>
      <c r="B5" s="347">
        <v>0.2427</v>
      </c>
      <c r="C5" s="348">
        <v>0.22</v>
      </c>
      <c r="D5" s="300">
        <v>0.25</v>
      </c>
      <c r="E5" s="349" t="s">
        <v>7</v>
      </c>
      <c r="F5" s="350" t="s">
        <v>471</v>
      </c>
      <c r="G5" s="75" t="s">
        <v>24</v>
      </c>
      <c r="H5" s="323">
        <f>D5-C5</f>
        <v>0.03</v>
      </c>
    </row>
    <row r="6" spans="1:8">
      <c r="A6" s="359"/>
      <c r="B6" s="351"/>
      <c r="C6" s="352"/>
      <c r="D6" s="305"/>
      <c r="E6" s="349"/>
      <c r="F6" s="353"/>
      <c r="G6" s="74" t="s">
        <v>25</v>
      </c>
      <c r="H6" s="324"/>
    </row>
    <row r="7" spans="1:8" ht="14.25" customHeight="1">
      <c r="A7" s="223" t="s">
        <v>439</v>
      </c>
      <c r="B7" s="354">
        <v>0.2046</v>
      </c>
      <c r="C7" s="348">
        <v>0.22</v>
      </c>
      <c r="D7" s="300">
        <v>0.18</v>
      </c>
      <c r="E7" s="213" t="s">
        <v>6</v>
      </c>
      <c r="F7" s="355" t="s">
        <v>96</v>
      </c>
      <c r="G7" s="75" t="s">
        <v>26</v>
      </c>
      <c r="H7" s="323">
        <f>D7-C7</f>
        <v>-4.0000000000000008E-2</v>
      </c>
    </row>
    <row r="8" spans="1:8">
      <c r="A8" s="360"/>
      <c r="B8" s="356"/>
      <c r="C8" s="352"/>
      <c r="D8" s="305"/>
      <c r="E8" s="213"/>
      <c r="F8" s="346"/>
      <c r="G8" s="76" t="s">
        <v>27</v>
      </c>
      <c r="H8" s="324"/>
    </row>
    <row r="9" spans="1:8">
      <c r="A9" s="361" t="s">
        <v>15</v>
      </c>
      <c r="B9" s="148">
        <v>8.0000000000000004E-4</v>
      </c>
      <c r="C9" s="60">
        <v>0.05</v>
      </c>
      <c r="D9" s="100">
        <v>0.04</v>
      </c>
      <c r="E9" s="48" t="s">
        <v>7</v>
      </c>
      <c r="F9" s="47" t="s">
        <v>38</v>
      </c>
      <c r="G9" s="103" t="s">
        <v>465</v>
      </c>
      <c r="H9" s="365">
        <f>D9-C9</f>
        <v>-1.0000000000000002E-2</v>
      </c>
    </row>
    <row r="10" spans="1:8" s="71" customFormat="1">
      <c r="A10" s="226" t="s">
        <v>453</v>
      </c>
      <c r="B10" s="148">
        <v>6.13E-2</v>
      </c>
      <c r="C10" s="60">
        <v>0.05</v>
      </c>
      <c r="D10" s="100">
        <v>0.09</v>
      </c>
      <c r="E10" s="118" t="s">
        <v>7</v>
      </c>
      <c r="F10" s="16" t="s">
        <v>472</v>
      </c>
      <c r="G10" s="83" t="s">
        <v>477</v>
      </c>
      <c r="H10" s="365">
        <f>D10-C10</f>
        <v>3.9999999999999994E-2</v>
      </c>
    </row>
    <row r="11" spans="1:8">
      <c r="A11" s="226" t="s">
        <v>452</v>
      </c>
      <c r="B11" s="148">
        <v>2.6200000000000001E-2</v>
      </c>
      <c r="C11" s="60">
        <v>0.02</v>
      </c>
      <c r="D11" s="100">
        <v>0.02</v>
      </c>
      <c r="E11" s="48" t="s">
        <v>7</v>
      </c>
      <c r="F11" s="16" t="s">
        <v>69</v>
      </c>
      <c r="G11" s="104" t="s">
        <v>466</v>
      </c>
      <c r="H11" s="366">
        <f>D11-C11</f>
        <v>0</v>
      </c>
    </row>
    <row r="12" spans="1:8" ht="15" thickBot="1">
      <c r="A12" s="362" t="s">
        <v>457</v>
      </c>
      <c r="B12" s="149">
        <v>2.9399999999999999E-2</v>
      </c>
      <c r="C12" s="57">
        <v>0.04</v>
      </c>
      <c r="D12" s="101">
        <v>0.04</v>
      </c>
      <c r="E12" s="61" t="s">
        <v>7</v>
      </c>
      <c r="F12" s="46" t="s">
        <v>38</v>
      </c>
      <c r="G12" s="87" t="s">
        <v>18</v>
      </c>
      <c r="H12" s="367">
        <f>D12-C12</f>
        <v>0</v>
      </c>
    </row>
    <row r="13" spans="1:8" ht="15.75" thickBot="1">
      <c r="A13" s="363" t="s">
        <v>4</v>
      </c>
      <c r="B13" s="151">
        <f>SUM(B3:B12)</f>
        <v>1</v>
      </c>
      <c r="C13" s="62">
        <f>SUM(C3:C12)</f>
        <v>1.02</v>
      </c>
      <c r="D13" s="140">
        <f>SUM(D3:D12)</f>
        <v>1.0399999999999998</v>
      </c>
      <c r="E13" s="63"/>
      <c r="F13" s="63"/>
      <c r="G13" s="92"/>
      <c r="H13" s="368">
        <f>SUM(H3:H12)</f>
        <v>1.9999999999999983E-2</v>
      </c>
    </row>
    <row r="14" spans="1:8">
      <c r="A14" s="362" t="s">
        <v>5</v>
      </c>
      <c r="B14" s="244">
        <v>0.2056</v>
      </c>
      <c r="C14" s="245">
        <v>0.17</v>
      </c>
      <c r="D14" s="246">
        <v>0.17</v>
      </c>
      <c r="E14" s="371" t="s">
        <v>6</v>
      </c>
      <c r="F14" s="372" t="s">
        <v>434</v>
      </c>
      <c r="G14" s="339" t="s">
        <v>28</v>
      </c>
      <c r="H14" s="249">
        <f>D14-C14</f>
        <v>0</v>
      </c>
    </row>
    <row r="15" spans="1:8" ht="15">
      <c r="A15" s="27" t="s">
        <v>509</v>
      </c>
      <c r="B15" s="373"/>
      <c r="C15" s="374"/>
      <c r="D15" s="341"/>
      <c r="E15" s="274"/>
      <c r="F15" s="202"/>
      <c r="H15" s="19">
        <f>D15-C15</f>
        <v>0</v>
      </c>
    </row>
    <row r="16" spans="1:8" ht="15">
      <c r="A16" s="278" t="s">
        <v>0</v>
      </c>
      <c r="B16" s="279" t="s">
        <v>440</v>
      </c>
      <c r="C16" s="279" t="s">
        <v>510</v>
      </c>
      <c r="D16" s="279" t="s">
        <v>493</v>
      </c>
      <c r="E16" s="280" t="s">
        <v>494</v>
      </c>
    </row>
    <row r="17" spans="1:5" ht="15">
      <c r="A17" s="276" t="s">
        <v>495</v>
      </c>
      <c r="B17" s="191">
        <v>0.25</v>
      </c>
      <c r="C17" s="192">
        <v>0.22</v>
      </c>
      <c r="D17" s="192">
        <f>C17-B17</f>
        <v>-0.03</v>
      </c>
      <c r="E17" s="277" t="s">
        <v>513</v>
      </c>
    </row>
    <row r="18" spans="1:5" ht="15">
      <c r="A18" s="281" t="s">
        <v>502</v>
      </c>
      <c r="B18" s="282">
        <v>0.04</v>
      </c>
      <c r="C18" s="283">
        <v>7.0000000000000007E-2</v>
      </c>
      <c r="D18" s="283">
        <f>C18-B18</f>
        <v>3.0000000000000006E-2</v>
      </c>
      <c r="E18" s="284" t="s">
        <v>429</v>
      </c>
    </row>
    <row r="19" spans="1:5" hidden="1"/>
    <row r="20" spans="1:5" hidden="1"/>
    <row r="21" spans="1:5" hidden="1"/>
  </sheetData>
  <pageMargins left="0.70866141732283472" right="0.70866141732283472" top="0.74803149606299213" bottom="0.74803149606299213" header="0.31496062992125984" footer="0.31496062992125984"/>
  <pageSetup paperSize="9" scale="68" orientation="landscape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Normal="100" workbookViewId="0">
      <selection activeCell="F6" sqref="F6"/>
    </sheetView>
  </sheetViews>
  <sheetFormatPr defaultColWidth="0" defaultRowHeight="14.25" zeroHeight="1"/>
  <cols>
    <col min="1" max="1" width="57.5" bestFit="1" customWidth="1"/>
    <col min="2" max="2" width="27.625" customWidth="1"/>
    <col min="3" max="3" width="23.125" customWidth="1"/>
    <col min="4" max="4" width="27.625" customWidth="1"/>
    <col min="5" max="5" width="17.875" customWidth="1"/>
    <col min="6" max="6" width="25.75" customWidth="1"/>
    <col min="7" max="7" width="31.875" bestFit="1" customWidth="1"/>
    <col min="8" max="8" width="18.25" customWidth="1"/>
    <col min="9" max="16384" width="9" hidden="1"/>
  </cols>
  <sheetData>
    <row r="1" spans="1:8" ht="15.75">
      <c r="A1" s="12" t="s">
        <v>31</v>
      </c>
      <c r="B1" s="5"/>
      <c r="C1" s="5"/>
      <c r="D1" s="6"/>
      <c r="E1" s="5"/>
      <c r="F1" s="6"/>
    </row>
    <row r="2" spans="1:8" ht="15.75" thickBot="1">
      <c r="A2" s="236" t="s">
        <v>0</v>
      </c>
      <c r="B2" s="369" t="s">
        <v>450</v>
      </c>
      <c r="C2" s="238" t="s">
        <v>431</v>
      </c>
      <c r="D2" s="239" t="s">
        <v>440</v>
      </c>
      <c r="E2" s="240" t="s">
        <v>1</v>
      </c>
      <c r="F2" s="370" t="s">
        <v>2</v>
      </c>
      <c r="G2" s="56" t="s">
        <v>3</v>
      </c>
      <c r="H2" s="242" t="s">
        <v>467</v>
      </c>
    </row>
    <row r="3" spans="1:8">
      <c r="A3" s="357" t="s">
        <v>437</v>
      </c>
      <c r="B3" s="375">
        <f>37.04%+0.48%</f>
        <v>0.37520000000000003</v>
      </c>
      <c r="C3" s="342">
        <v>0.35</v>
      </c>
      <c r="D3" s="293">
        <v>0.39</v>
      </c>
      <c r="E3" s="343" t="s">
        <v>6</v>
      </c>
      <c r="F3" s="344" t="s">
        <v>479</v>
      </c>
      <c r="G3" s="73" t="s">
        <v>39</v>
      </c>
      <c r="H3" s="364">
        <f>D3-C3</f>
        <v>4.0000000000000036E-2</v>
      </c>
    </row>
    <row r="4" spans="1:8">
      <c r="A4" s="357"/>
      <c r="B4" s="376"/>
      <c r="C4" s="342"/>
      <c r="D4" s="293"/>
      <c r="E4" s="345"/>
      <c r="F4" s="344"/>
      <c r="G4" s="73" t="s">
        <v>22</v>
      </c>
      <c r="H4" s="322"/>
    </row>
    <row r="5" spans="1:8">
      <c r="A5" s="358" t="s">
        <v>438</v>
      </c>
      <c r="B5" s="347">
        <v>0.27960000000000002</v>
      </c>
      <c r="C5" s="348">
        <v>0.26</v>
      </c>
      <c r="D5" s="300">
        <v>0.28000000000000003</v>
      </c>
      <c r="E5" s="349" t="s">
        <v>7</v>
      </c>
      <c r="F5" s="350" t="s">
        <v>444</v>
      </c>
      <c r="G5" s="75" t="s">
        <v>24</v>
      </c>
      <c r="H5" s="323">
        <f>D5-C5</f>
        <v>2.0000000000000018E-2</v>
      </c>
    </row>
    <row r="6" spans="1:8">
      <c r="A6" s="359"/>
      <c r="B6" s="351"/>
      <c r="C6" s="352"/>
      <c r="D6" s="305"/>
      <c r="E6" s="349"/>
      <c r="F6" s="353"/>
      <c r="G6" s="74" t="s">
        <v>25</v>
      </c>
      <c r="H6" s="324"/>
    </row>
    <row r="7" spans="1:8" ht="14.25" customHeight="1">
      <c r="A7" s="223" t="s">
        <v>439</v>
      </c>
      <c r="B7" s="354">
        <v>0.22109999999999999</v>
      </c>
      <c r="C7" s="348">
        <v>0.24</v>
      </c>
      <c r="D7" s="300">
        <v>0.21</v>
      </c>
      <c r="E7" s="213" t="s">
        <v>6</v>
      </c>
      <c r="F7" s="355" t="s">
        <v>456</v>
      </c>
      <c r="G7" s="75" t="s">
        <v>26</v>
      </c>
      <c r="H7" s="323">
        <f>D7-C7</f>
        <v>-0.03</v>
      </c>
    </row>
    <row r="8" spans="1:8">
      <c r="A8" s="360"/>
      <c r="B8" s="356"/>
      <c r="C8" s="352"/>
      <c r="D8" s="305"/>
      <c r="E8" s="213"/>
      <c r="F8" s="346"/>
      <c r="G8" s="76" t="s">
        <v>27</v>
      </c>
      <c r="H8" s="324"/>
    </row>
    <row r="9" spans="1:8">
      <c r="A9" s="361" t="s">
        <v>15</v>
      </c>
      <c r="B9" s="148">
        <v>6.9999999999999999E-4</v>
      </c>
      <c r="C9" s="60">
        <v>0.05</v>
      </c>
      <c r="D9" s="100">
        <v>0.04</v>
      </c>
      <c r="E9" s="118" t="s">
        <v>7</v>
      </c>
      <c r="F9" s="116" t="s">
        <v>38</v>
      </c>
      <c r="G9" s="103" t="s">
        <v>465</v>
      </c>
      <c r="H9" s="365">
        <f>D9-C9</f>
        <v>-1.0000000000000002E-2</v>
      </c>
    </row>
    <row r="10" spans="1:8">
      <c r="A10" s="226" t="s">
        <v>453</v>
      </c>
      <c r="B10" s="148">
        <v>5.8599999999999999E-2</v>
      </c>
      <c r="C10" s="60">
        <v>0.05</v>
      </c>
      <c r="D10" s="100">
        <v>0.09</v>
      </c>
      <c r="E10" s="118" t="s">
        <v>7</v>
      </c>
      <c r="F10" s="16" t="s">
        <v>472</v>
      </c>
      <c r="G10" s="83" t="s">
        <v>477</v>
      </c>
      <c r="H10" s="365">
        <f>D10-C10</f>
        <v>3.9999999999999994E-2</v>
      </c>
    </row>
    <row r="11" spans="1:8">
      <c r="A11" s="226" t="s">
        <v>452</v>
      </c>
      <c r="B11" s="148">
        <v>2.3900000000000001E-2</v>
      </c>
      <c r="C11" s="60">
        <v>0.02</v>
      </c>
      <c r="D11" s="100">
        <v>0.02</v>
      </c>
      <c r="E11" s="118" t="s">
        <v>7</v>
      </c>
      <c r="F11" s="16" t="s">
        <v>69</v>
      </c>
      <c r="G11" s="104" t="s">
        <v>466</v>
      </c>
      <c r="H11" s="366">
        <f>D11-C11</f>
        <v>0</v>
      </c>
    </row>
    <row r="12" spans="1:8" ht="15" thickBot="1">
      <c r="A12" s="362" t="s">
        <v>457</v>
      </c>
      <c r="B12" s="149">
        <v>4.0899999999999999E-2</v>
      </c>
      <c r="C12" s="57">
        <v>0.05</v>
      </c>
      <c r="D12" s="101">
        <v>0.03</v>
      </c>
      <c r="E12" s="115" t="s">
        <v>7</v>
      </c>
      <c r="F12" s="117" t="s">
        <v>478</v>
      </c>
      <c r="G12" s="87" t="s">
        <v>18</v>
      </c>
      <c r="H12" s="367">
        <f>D12-C12</f>
        <v>-2.0000000000000004E-2</v>
      </c>
    </row>
    <row r="13" spans="1:8" ht="15.75" thickBot="1">
      <c r="A13" s="363" t="s">
        <v>4</v>
      </c>
      <c r="B13" s="151">
        <f t="shared" ref="B13" si="0">SUM(B3:B12)</f>
        <v>1</v>
      </c>
      <c r="C13" s="62">
        <f>SUM(C3:C12)</f>
        <v>1.02</v>
      </c>
      <c r="D13" s="140">
        <f>SUM(D3:D12)</f>
        <v>1.06</v>
      </c>
      <c r="E13" s="63"/>
      <c r="F13" s="63"/>
      <c r="G13" s="92"/>
      <c r="H13" s="368">
        <f>SUM(H3:H12)</f>
        <v>4.0000000000000042E-2</v>
      </c>
    </row>
    <row r="14" spans="1:8">
      <c r="A14" s="362" t="s">
        <v>5</v>
      </c>
      <c r="B14" s="244">
        <v>0.20810000000000001</v>
      </c>
      <c r="C14" s="245">
        <v>0.17</v>
      </c>
      <c r="D14" s="246">
        <v>0.17</v>
      </c>
      <c r="E14" s="371" t="s">
        <v>6</v>
      </c>
      <c r="F14" s="372" t="s">
        <v>434</v>
      </c>
      <c r="G14" s="339" t="s">
        <v>28</v>
      </c>
      <c r="H14" s="249">
        <v>-0.03</v>
      </c>
    </row>
    <row r="15" spans="1:8" ht="15">
      <c r="A15" s="27" t="s">
        <v>509</v>
      </c>
      <c r="B15" s="373"/>
      <c r="C15" s="374"/>
      <c r="D15" s="341"/>
      <c r="E15" s="274"/>
      <c r="F15" s="202"/>
    </row>
    <row r="16" spans="1:8" ht="15">
      <c r="A16" s="278" t="s">
        <v>0</v>
      </c>
      <c r="B16" s="279" t="s">
        <v>440</v>
      </c>
      <c r="C16" s="279" t="s">
        <v>510</v>
      </c>
      <c r="D16" s="279" t="s">
        <v>493</v>
      </c>
      <c r="E16" s="280" t="s">
        <v>494</v>
      </c>
    </row>
    <row r="17" spans="1:5" ht="15">
      <c r="A17" s="276" t="s">
        <v>495</v>
      </c>
      <c r="B17" s="191">
        <v>0.28000000000000003</v>
      </c>
      <c r="C17" s="192">
        <v>0.25</v>
      </c>
      <c r="D17" s="192">
        <f>C17-B17</f>
        <v>-3.0000000000000027E-2</v>
      </c>
      <c r="E17" s="277" t="s">
        <v>471</v>
      </c>
    </row>
    <row r="18" spans="1:5" ht="15">
      <c r="A18" s="281" t="s">
        <v>502</v>
      </c>
      <c r="B18" s="282">
        <v>0.03</v>
      </c>
      <c r="C18" s="283">
        <v>0.06</v>
      </c>
      <c r="D18" s="283">
        <f>C18-B18</f>
        <v>0.03</v>
      </c>
      <c r="E18" s="284" t="s">
        <v>506</v>
      </c>
    </row>
    <row r="19" spans="1:5" hidden="1"/>
    <row r="20" spans="1:5" hidden="1"/>
    <row r="21" spans="1:5" hidden="1"/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3"/>
  <sheetViews>
    <sheetView rightToLeft="1" zoomScaleNormal="100" workbookViewId="0">
      <selection activeCell="A9" sqref="A9"/>
    </sheetView>
  </sheetViews>
  <sheetFormatPr defaultColWidth="0" defaultRowHeight="14.25" zeroHeight="1"/>
  <cols>
    <col min="1" max="1" width="57.5" style="13" bestFit="1" customWidth="1"/>
    <col min="2" max="2" width="27.625" style="13" customWidth="1"/>
    <col min="3" max="3" width="23.125" style="13" customWidth="1"/>
    <col min="4" max="4" width="27.625" style="13" customWidth="1"/>
    <col min="5" max="5" width="17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9" style="13" hidden="1"/>
  </cols>
  <sheetData>
    <row r="1" spans="1:8" ht="15.75">
      <c r="A1" s="12" t="s">
        <v>32</v>
      </c>
      <c r="B1" s="5"/>
      <c r="C1" s="5"/>
      <c r="D1" s="5"/>
      <c r="E1" s="6"/>
      <c r="F1" s="5"/>
      <c r="G1" s="6"/>
    </row>
    <row r="2" spans="1:8" ht="15.75" thickBot="1">
      <c r="A2" s="236" t="s">
        <v>0</v>
      </c>
      <c r="B2" s="369" t="s">
        <v>450</v>
      </c>
      <c r="C2" s="238" t="s">
        <v>431</v>
      </c>
      <c r="D2" s="239" t="s">
        <v>440</v>
      </c>
      <c r="E2" s="240" t="s">
        <v>1</v>
      </c>
      <c r="F2" s="370" t="s">
        <v>2</v>
      </c>
      <c r="G2" s="56" t="s">
        <v>3</v>
      </c>
      <c r="H2" s="242" t="s">
        <v>467</v>
      </c>
    </row>
    <row r="3" spans="1:8">
      <c r="A3" s="357" t="s">
        <v>437</v>
      </c>
      <c r="B3" s="375">
        <f>25.47%-1.09%</f>
        <v>0.24379999999999999</v>
      </c>
      <c r="C3" s="342">
        <v>0.22</v>
      </c>
      <c r="D3" s="293">
        <v>0.24</v>
      </c>
      <c r="E3" s="343" t="s">
        <v>6</v>
      </c>
      <c r="F3" s="344" t="s">
        <v>476</v>
      </c>
      <c r="G3" s="73" t="s">
        <v>39</v>
      </c>
      <c r="H3" s="364">
        <f>D3-C3</f>
        <v>1.999999999999999E-2</v>
      </c>
    </row>
    <row r="4" spans="1:8">
      <c r="A4" s="357"/>
      <c r="B4" s="376"/>
      <c r="C4" s="342"/>
      <c r="D4" s="293"/>
      <c r="E4" s="345"/>
      <c r="F4" s="344"/>
      <c r="G4" s="73" t="s">
        <v>22</v>
      </c>
      <c r="H4" s="322"/>
    </row>
    <row r="5" spans="1:8">
      <c r="A5" s="358" t="s">
        <v>438</v>
      </c>
      <c r="B5" s="347">
        <v>0.33389999999999997</v>
      </c>
      <c r="C5" s="348">
        <v>0.34</v>
      </c>
      <c r="D5" s="300">
        <v>0.34</v>
      </c>
      <c r="E5" s="349" t="s">
        <v>7</v>
      </c>
      <c r="F5" s="350" t="s">
        <v>97</v>
      </c>
      <c r="G5" s="75" t="s">
        <v>24</v>
      </c>
      <c r="H5" s="323">
        <f>D5-C5</f>
        <v>0</v>
      </c>
    </row>
    <row r="6" spans="1:8">
      <c r="A6" s="359"/>
      <c r="B6" s="351"/>
      <c r="C6" s="352"/>
      <c r="D6" s="305"/>
      <c r="E6" s="349"/>
      <c r="F6" s="353"/>
      <c r="G6" s="74" t="s">
        <v>25</v>
      </c>
      <c r="H6" s="324"/>
    </row>
    <row r="7" spans="1:8" ht="14.25" customHeight="1">
      <c r="A7" s="223" t="s">
        <v>439</v>
      </c>
      <c r="B7" s="354">
        <v>0.27479999999999999</v>
      </c>
      <c r="C7" s="348">
        <v>0.27</v>
      </c>
      <c r="D7" s="300">
        <v>0.27</v>
      </c>
      <c r="E7" s="213" t="s">
        <v>6</v>
      </c>
      <c r="F7" s="355" t="s">
        <v>488</v>
      </c>
      <c r="G7" s="75" t="s">
        <v>26</v>
      </c>
      <c r="H7" s="323">
        <f>D7-C7</f>
        <v>0</v>
      </c>
    </row>
    <row r="8" spans="1:8">
      <c r="A8" s="360"/>
      <c r="B8" s="356"/>
      <c r="C8" s="352"/>
      <c r="D8" s="305"/>
      <c r="E8" s="213"/>
      <c r="F8" s="346"/>
      <c r="G8" s="76" t="s">
        <v>27</v>
      </c>
      <c r="H8" s="324"/>
    </row>
    <row r="9" spans="1:8">
      <c r="A9" s="361" t="s">
        <v>15</v>
      </c>
      <c r="B9" s="148">
        <v>8.0000000000000004E-4</v>
      </c>
      <c r="C9" s="60">
        <v>0.04</v>
      </c>
      <c r="D9" s="100">
        <v>0.04</v>
      </c>
      <c r="E9" s="118" t="s">
        <v>7</v>
      </c>
      <c r="F9" s="116" t="s">
        <v>38</v>
      </c>
      <c r="G9" s="103" t="s">
        <v>465</v>
      </c>
      <c r="H9" s="365">
        <f>D9-C9</f>
        <v>0</v>
      </c>
    </row>
    <row r="10" spans="1:8" s="71" customFormat="1">
      <c r="A10" s="226" t="s">
        <v>453</v>
      </c>
      <c r="B10" s="148">
        <v>6.5799999999999997E-2</v>
      </c>
      <c r="C10" s="60">
        <v>0.06</v>
      </c>
      <c r="D10" s="100">
        <v>0.08</v>
      </c>
      <c r="E10" s="118" t="s">
        <v>7</v>
      </c>
      <c r="F10" s="16" t="s">
        <v>470</v>
      </c>
      <c r="G10" s="83" t="s">
        <v>477</v>
      </c>
      <c r="H10" s="365">
        <f>D10-C10</f>
        <v>2.0000000000000004E-2</v>
      </c>
    </row>
    <row r="11" spans="1:8">
      <c r="A11" s="226" t="s">
        <v>452</v>
      </c>
      <c r="B11" s="148">
        <v>2.93E-2</v>
      </c>
      <c r="C11" s="60">
        <v>0.02</v>
      </c>
      <c r="D11" s="100">
        <v>0.02</v>
      </c>
      <c r="E11" s="118" t="s">
        <v>7</v>
      </c>
      <c r="F11" s="16" t="s">
        <v>69</v>
      </c>
      <c r="G11" s="104" t="s">
        <v>466</v>
      </c>
      <c r="H11" s="366">
        <f>D11-C11</f>
        <v>0</v>
      </c>
    </row>
    <row r="12" spans="1:8" ht="15" thickBot="1">
      <c r="A12" s="362" t="s">
        <v>457</v>
      </c>
      <c r="B12" s="149">
        <v>5.16E-2</v>
      </c>
      <c r="C12" s="57">
        <v>7.0000000000000007E-2</v>
      </c>
      <c r="D12" s="101">
        <v>7.0000000000000007E-2</v>
      </c>
      <c r="E12" s="115" t="s">
        <v>7</v>
      </c>
      <c r="F12" s="117" t="s">
        <v>429</v>
      </c>
      <c r="G12" s="87" t="s">
        <v>18</v>
      </c>
      <c r="H12" s="367">
        <f>D12-C12</f>
        <v>0</v>
      </c>
    </row>
    <row r="13" spans="1:8" ht="15.75" thickBot="1">
      <c r="A13" s="363" t="s">
        <v>4</v>
      </c>
      <c r="B13" s="151">
        <f t="shared" ref="B13" si="0">SUM(B3:B12)</f>
        <v>1</v>
      </c>
      <c r="C13" s="62">
        <f>SUM(C3:C12)</f>
        <v>1.0200000000000002</v>
      </c>
      <c r="D13" s="140">
        <f>SUM(D3:D12)</f>
        <v>1.06</v>
      </c>
      <c r="E13" s="63"/>
      <c r="F13" s="63"/>
      <c r="G13" s="92"/>
      <c r="H13" s="368">
        <f>SUM(H3:H12)</f>
        <v>3.9999999999999994E-2</v>
      </c>
    </row>
    <row r="14" spans="1:8" ht="16.5">
      <c r="A14" s="362" t="s">
        <v>5</v>
      </c>
      <c r="B14" s="244">
        <v>0.2044</v>
      </c>
      <c r="C14" s="245">
        <v>0.17</v>
      </c>
      <c r="D14" s="377">
        <v>0.13</v>
      </c>
      <c r="E14" s="371" t="s">
        <v>6</v>
      </c>
      <c r="F14" s="372" t="s">
        <v>458</v>
      </c>
      <c r="G14" s="339" t="s">
        <v>28</v>
      </c>
      <c r="H14" s="249">
        <f>D14-C14</f>
        <v>-4.0000000000000008E-2</v>
      </c>
    </row>
    <row r="15" spans="1:8" ht="15">
      <c r="A15" s="27" t="s">
        <v>509</v>
      </c>
      <c r="B15" s="373"/>
      <c r="C15" s="374"/>
      <c r="D15" s="341"/>
      <c r="E15" s="274"/>
      <c r="F15" s="202"/>
      <c r="H15" s="19">
        <f>D15-C15</f>
        <v>0</v>
      </c>
    </row>
    <row r="16" spans="1:8" ht="15">
      <c r="A16" s="278" t="s">
        <v>0</v>
      </c>
      <c r="B16" s="279" t="s">
        <v>440</v>
      </c>
      <c r="C16" s="279" t="s">
        <v>510</v>
      </c>
      <c r="D16" s="279" t="s">
        <v>493</v>
      </c>
      <c r="E16" s="280" t="s">
        <v>494</v>
      </c>
    </row>
    <row r="17" spans="1:5" ht="15">
      <c r="A17" s="276" t="s">
        <v>495</v>
      </c>
      <c r="B17" s="191">
        <v>0.34</v>
      </c>
      <c r="C17" s="192">
        <v>0.31</v>
      </c>
      <c r="D17" s="192">
        <f>C17-B17</f>
        <v>-3.0000000000000027E-2</v>
      </c>
      <c r="E17" s="277" t="s">
        <v>514</v>
      </c>
    </row>
    <row r="18" spans="1:5" ht="15">
      <c r="A18" s="281" t="s">
        <v>502</v>
      </c>
      <c r="B18" s="282">
        <v>7.0000000000000007E-2</v>
      </c>
      <c r="C18" s="283">
        <v>0.1</v>
      </c>
      <c r="D18" s="283">
        <f>C18-B18</f>
        <v>0.03</v>
      </c>
      <c r="E18" s="284" t="s">
        <v>515</v>
      </c>
    </row>
    <row r="19" spans="1:5" hidden="1"/>
    <row r="20" spans="1:5" hidden="1"/>
    <row r="21" spans="1:5" hidden="1"/>
    <row r="22" spans="1:5" hidden="1"/>
    <row r="23" spans="1:5" hidden="1"/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Normal="100" workbookViewId="0">
      <selection activeCell="A6" sqref="A6"/>
    </sheetView>
  </sheetViews>
  <sheetFormatPr defaultColWidth="0" defaultRowHeight="14.25" zeroHeight="1"/>
  <cols>
    <col min="1" max="1" width="54.25" style="13" bestFit="1" customWidth="1"/>
    <col min="2" max="2" width="26.125" style="13" customWidth="1"/>
    <col min="3" max="3" width="19.875" style="13" customWidth="1"/>
    <col min="4" max="4" width="27.625" style="13" customWidth="1"/>
    <col min="5" max="5" width="10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9" style="13" hidden="1"/>
  </cols>
  <sheetData>
    <row r="1" spans="1:8" ht="15.75">
      <c r="A1" s="12" t="s">
        <v>468</v>
      </c>
    </row>
    <row r="2" spans="1:8" ht="83.25" customHeight="1" thickBot="1">
      <c r="A2" s="236" t="s">
        <v>0</v>
      </c>
      <c r="B2" s="369" t="s">
        <v>450</v>
      </c>
      <c r="C2" s="238" t="s">
        <v>431</v>
      </c>
      <c r="D2" s="239" t="s">
        <v>440</v>
      </c>
      <c r="E2" s="240" t="s">
        <v>1</v>
      </c>
      <c r="F2" s="370" t="s">
        <v>2</v>
      </c>
      <c r="G2" s="56" t="s">
        <v>3</v>
      </c>
      <c r="H2" s="242" t="s">
        <v>467</v>
      </c>
    </row>
    <row r="3" spans="1:8" ht="13.5" customHeight="1">
      <c r="A3" s="357" t="s">
        <v>437</v>
      </c>
      <c r="B3" s="375">
        <f>21.78%-1.67%</f>
        <v>0.20110000000000003</v>
      </c>
      <c r="C3" s="342">
        <v>0.2</v>
      </c>
      <c r="D3" s="293">
        <v>0.2</v>
      </c>
      <c r="E3" s="343" t="s">
        <v>6</v>
      </c>
      <c r="F3" s="344" t="s">
        <v>68</v>
      </c>
      <c r="G3" s="73" t="s">
        <v>39</v>
      </c>
      <c r="H3" s="364">
        <f>D3-C3</f>
        <v>0</v>
      </c>
    </row>
    <row r="4" spans="1:8" ht="13.5" customHeight="1">
      <c r="A4" s="357"/>
      <c r="B4" s="376"/>
      <c r="C4" s="342"/>
      <c r="D4" s="293"/>
      <c r="E4" s="345"/>
      <c r="F4" s="344"/>
      <c r="G4" s="73" t="s">
        <v>22</v>
      </c>
      <c r="H4" s="322"/>
    </row>
    <row r="5" spans="1:8" ht="13.5" customHeight="1">
      <c r="A5" s="358" t="s">
        <v>438</v>
      </c>
      <c r="B5" s="347">
        <v>0.41339999999999999</v>
      </c>
      <c r="C5" s="348">
        <v>0.38</v>
      </c>
      <c r="D5" s="300">
        <v>0.4</v>
      </c>
      <c r="E5" s="349" t="s">
        <v>7</v>
      </c>
      <c r="F5" s="350" t="s">
        <v>473</v>
      </c>
      <c r="G5" s="75" t="s">
        <v>24</v>
      </c>
      <c r="H5" s="323">
        <f>D5-C5</f>
        <v>2.0000000000000018E-2</v>
      </c>
    </row>
    <row r="6" spans="1:8" ht="13.5" customHeight="1">
      <c r="A6" s="359"/>
      <c r="B6" s="351"/>
      <c r="C6" s="352"/>
      <c r="D6" s="305"/>
      <c r="E6" s="349"/>
      <c r="F6" s="353"/>
      <c r="G6" s="74" t="s">
        <v>25</v>
      </c>
      <c r="H6" s="324"/>
    </row>
    <row r="7" spans="1:8" ht="13.5" customHeight="1">
      <c r="A7" s="223" t="s">
        <v>439</v>
      </c>
      <c r="B7" s="354">
        <v>0.22309999999999999</v>
      </c>
      <c r="C7" s="348">
        <v>0.27</v>
      </c>
      <c r="D7" s="300">
        <v>0.2</v>
      </c>
      <c r="E7" s="213" t="s">
        <v>6</v>
      </c>
      <c r="F7" s="355" t="s">
        <v>68</v>
      </c>
      <c r="G7" s="75" t="s">
        <v>26</v>
      </c>
      <c r="H7" s="323">
        <f>D7-C7</f>
        <v>-7.0000000000000007E-2</v>
      </c>
    </row>
    <row r="8" spans="1:8">
      <c r="A8" s="360"/>
      <c r="B8" s="356"/>
      <c r="C8" s="352"/>
      <c r="D8" s="305"/>
      <c r="E8" s="213"/>
      <c r="F8" s="346"/>
      <c r="G8" s="76" t="s">
        <v>27</v>
      </c>
      <c r="H8" s="324"/>
    </row>
    <row r="9" spans="1:8" ht="13.5" customHeight="1">
      <c r="A9" s="361" t="s">
        <v>15</v>
      </c>
      <c r="B9" s="148">
        <v>5.9999999999999995E-4</v>
      </c>
      <c r="C9" s="60">
        <v>0.05</v>
      </c>
      <c r="D9" s="100">
        <v>0.05</v>
      </c>
      <c r="E9" s="118" t="s">
        <v>7</v>
      </c>
      <c r="F9" s="116" t="s">
        <v>10</v>
      </c>
      <c r="G9" s="103" t="s">
        <v>465</v>
      </c>
      <c r="H9" s="365">
        <f>D9-C9</f>
        <v>0</v>
      </c>
    </row>
    <row r="10" spans="1:8" s="71" customFormat="1" ht="13.5" customHeight="1">
      <c r="A10" s="226" t="s">
        <v>453</v>
      </c>
      <c r="B10" s="148">
        <v>4.0500000000000001E-2</v>
      </c>
      <c r="C10" s="60">
        <v>0.04</v>
      </c>
      <c r="D10" s="100">
        <v>0.09</v>
      </c>
      <c r="E10" s="118" t="s">
        <v>7</v>
      </c>
      <c r="F10" s="16" t="s">
        <v>472</v>
      </c>
      <c r="G10" s="83" t="s">
        <v>477</v>
      </c>
      <c r="H10" s="365">
        <f>D10-C10</f>
        <v>4.9999999999999996E-2</v>
      </c>
    </row>
    <row r="11" spans="1:8" ht="13.5" customHeight="1">
      <c r="A11" s="226" t="s">
        <v>452</v>
      </c>
      <c r="B11" s="148">
        <v>1.83E-2</v>
      </c>
      <c r="C11" s="60">
        <v>0.02</v>
      </c>
      <c r="D11" s="100">
        <v>0.02</v>
      </c>
      <c r="E11" s="118" t="s">
        <v>7</v>
      </c>
      <c r="F11" s="16" t="s">
        <v>69</v>
      </c>
      <c r="G11" s="104" t="s">
        <v>466</v>
      </c>
      <c r="H11" s="366">
        <f>D11-C11</f>
        <v>0</v>
      </c>
    </row>
    <row r="12" spans="1:8" ht="13.5" customHeight="1" thickBot="1">
      <c r="A12" s="362" t="s">
        <v>457</v>
      </c>
      <c r="B12" s="149">
        <v>0.10299999999999999</v>
      </c>
      <c r="C12" s="57">
        <v>0.06</v>
      </c>
      <c r="D12" s="101">
        <v>0.09</v>
      </c>
      <c r="E12" s="115" t="s">
        <v>7</v>
      </c>
      <c r="F12" s="117" t="s">
        <v>472</v>
      </c>
      <c r="G12" s="87" t="s">
        <v>18</v>
      </c>
      <c r="H12" s="367">
        <f>D12-C12</f>
        <v>0.03</v>
      </c>
    </row>
    <row r="13" spans="1:8" ht="15.75" thickBot="1">
      <c r="A13" s="363" t="s">
        <v>4</v>
      </c>
      <c r="B13" s="151">
        <f t="shared" ref="B13" si="0">SUM(B3:B12)</f>
        <v>1</v>
      </c>
      <c r="C13" s="62">
        <f>SUM(C3:C12)</f>
        <v>1.0200000000000002</v>
      </c>
      <c r="D13" s="140">
        <f>SUM(D3:D12)</f>
        <v>1.05</v>
      </c>
      <c r="E13" s="63"/>
      <c r="F13" s="63"/>
      <c r="G13" s="92"/>
      <c r="H13" s="368">
        <f>SUM(H3:H12)</f>
        <v>3.0000000000000006E-2</v>
      </c>
    </row>
    <row r="14" spans="1:8">
      <c r="A14" s="362" t="s">
        <v>5</v>
      </c>
      <c r="B14" s="244">
        <v>0.19750000000000001</v>
      </c>
      <c r="C14" s="245">
        <v>0.17</v>
      </c>
      <c r="D14" s="246">
        <v>0.13</v>
      </c>
      <c r="E14" s="371" t="s">
        <v>6</v>
      </c>
      <c r="F14" s="372" t="s">
        <v>458</v>
      </c>
      <c r="G14" s="339" t="s">
        <v>28</v>
      </c>
      <c r="H14" s="249">
        <f>D14-C14</f>
        <v>-4.0000000000000008E-2</v>
      </c>
    </row>
    <row r="15" spans="1:8" hidden="1">
      <c r="A15" s="71"/>
    </row>
    <row r="16" spans="1:8" hidden="1"/>
    <row r="17" spans="1:1" hidden="1">
      <c r="A17" s="66"/>
    </row>
    <row r="18" spans="1:1" hidden="1"/>
    <row r="19" spans="1:1" hidden="1"/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12"/>
  <sheetViews>
    <sheetView rightToLeft="1" zoomScaleNormal="100" workbookViewId="0">
      <selection activeCell="A3" sqref="A3"/>
    </sheetView>
  </sheetViews>
  <sheetFormatPr defaultColWidth="0" defaultRowHeight="14.25" zeroHeight="1"/>
  <cols>
    <col min="1" max="1" width="69.625" style="13" customWidth="1"/>
    <col min="2" max="2" width="40.375" style="13" customWidth="1"/>
    <col min="3" max="16384" width="9" style="13" hidden="1"/>
  </cols>
  <sheetData>
    <row r="1" spans="1:2" ht="26.25" customHeight="1" thickBot="1">
      <c r="A1" s="15" t="s">
        <v>35</v>
      </c>
      <c r="B1" s="24"/>
    </row>
    <row r="2" spans="1:2" ht="15.75" thickTop="1" thickBot="1">
      <c r="A2" s="378" t="s">
        <v>8</v>
      </c>
      <c r="B2" s="379" t="s">
        <v>9</v>
      </c>
    </row>
    <row r="3" spans="1:2" ht="87.75" customHeight="1">
      <c r="A3" s="22" t="s">
        <v>490</v>
      </c>
      <c r="B3" s="11" t="s">
        <v>18</v>
      </c>
    </row>
    <row r="4" spans="1:2" ht="31.5">
      <c r="A4" s="23" t="s">
        <v>23</v>
      </c>
      <c r="B4" s="25"/>
    </row>
    <row r="5" spans="1:2" ht="31.5">
      <c r="A5" s="23" t="s">
        <v>20</v>
      </c>
      <c r="B5" s="25"/>
    </row>
    <row r="6" spans="1:2" ht="15.75">
      <c r="A6" s="23" t="s">
        <v>21</v>
      </c>
      <c r="B6" s="25"/>
    </row>
    <row r="7" spans="1:2" hidden="1"/>
    <row r="8" spans="1:2" hidden="1"/>
    <row r="9" spans="1:2" hidden="1"/>
    <row r="10" spans="1:2" hidden="1"/>
    <row r="11" spans="1:2" hidden="1"/>
    <row r="12" spans="1:2" hidden="1">
      <c r="A12" s="6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11"/>
  <sheetViews>
    <sheetView rightToLeft="1" zoomScaleNormal="100" workbookViewId="0">
      <selection activeCell="A5" sqref="A5"/>
    </sheetView>
  </sheetViews>
  <sheetFormatPr defaultColWidth="0" defaultRowHeight="14.25" zeroHeight="1"/>
  <cols>
    <col min="1" max="1" width="66.375" bestFit="1" customWidth="1"/>
    <col min="2" max="2" width="25.125" customWidth="1"/>
    <col min="3" max="16384" width="9" hidden="1"/>
  </cols>
  <sheetData>
    <row r="1" spans="1:2" ht="22.5" customHeight="1" thickBot="1">
      <c r="A1" s="156" t="s">
        <v>482</v>
      </c>
    </row>
    <row r="2" spans="1:2" ht="15.75">
      <c r="A2" s="10" t="s">
        <v>517</v>
      </c>
    </row>
    <row r="3" spans="1:2" ht="15" thickBot="1">
      <c r="A3" s="380" t="s">
        <v>8</v>
      </c>
      <c r="B3" s="380" t="s">
        <v>9</v>
      </c>
    </row>
    <row r="4" spans="1:2" ht="63">
      <c r="A4" s="155" t="s">
        <v>484</v>
      </c>
      <c r="B4" s="21" t="s">
        <v>17</v>
      </c>
    </row>
    <row r="5" spans="1:2" ht="56.25" customHeight="1">
      <c r="A5" s="381" t="s">
        <v>21</v>
      </c>
      <c r="B5" s="382" t="s">
        <v>16</v>
      </c>
    </row>
    <row r="6" spans="1:2">
      <c r="A6" t="s">
        <v>432</v>
      </c>
    </row>
    <row r="7" spans="1:2">
      <c r="A7" s="182" t="s">
        <v>492</v>
      </c>
    </row>
    <row r="8" spans="1:2" hidden="1"/>
    <row r="9" spans="1:2" hidden="1"/>
    <row r="10" spans="1:2" hidden="1"/>
    <row r="11" spans="1:2" hidden="1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AC1366E7-6A59-41FD-9F15-9BAF95F12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D16F68-D097-4C58-8C3F-2E497934F597}">
  <ds:schemaRefs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1ca4df27-5183-4bee-9dbd-0c46c9c4aa40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הכשרה- קרן ט</vt:lpstr>
      <vt:lpstr>הכשרה - קרן י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אג"ח ממשלת ישראל</vt:lpstr>
      <vt:lpstr>מסלול מניות</vt:lpstr>
      <vt:lpstr>בתי השקעות - כללי</vt:lpstr>
      <vt:lpstr>מחקה מדד פסיבי - אקסלנס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 2018  שינוי דירקטוריון 27.4.2018 עדכון לאתר</dc:title>
  <dc:creator/>
  <cp:lastModifiedBy/>
  <dcterms:created xsi:type="dcterms:W3CDTF">2006-09-13T11:28:12Z</dcterms:created>
  <dcterms:modified xsi:type="dcterms:W3CDTF">2022-03-31T12:27:54Z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